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SnD/Database/archives/"/>
    </mc:Choice>
  </mc:AlternateContent>
  <xr:revisionPtr revIDLastSave="3" documentId="8_{A15FE6C5-434F-44D4-86CE-BD3CD1D9551C}" xr6:coauthVersionLast="47" xr6:coauthVersionMax="47" xr10:uidLastSave="{AA3A55A4-A82E-4814-9366-9F64A7DF5F4A}"/>
  <bookViews>
    <workbookView xWindow="57480" yWindow="-120" windowWidth="29040" windowHeight="15720" xr2:uid="{00000000-000D-0000-FFFF-FFFF00000000}"/>
  </bookViews>
  <sheets>
    <sheet name="Database" sheetId="4" r:id="rId1"/>
    <sheet name="Sales &amp; Crop Size" sheetId="5" r:id="rId2"/>
    <sheet name="Value (Lempira)" sheetId="8" state="hidden" r:id="rId3"/>
    <sheet name="Dashboard" sheetId="7" state="hidden" r:id="rId4"/>
    <sheet name="Sheet1" sheetId="18" state="hidden" r:id="rId5"/>
    <sheet name="Internal SnD (2)" sheetId="17" state="hidden" r:id="rId6"/>
    <sheet name="Tradeflows" sheetId="14" state="hidden" r:id="rId7"/>
    <sheet name="Internal SnD" sheetId="15" state="hidden" r:id="rId8"/>
    <sheet name="Sheet3" sheetId="16" state="hidden" r:id="rId9"/>
    <sheet name="Destination" sheetId="12" state="hidden" r:id="rId10"/>
    <sheet name="backup" sheetId="6" state="hidden" r:id="rId11"/>
  </sheets>
  <definedNames>
    <definedName name="_xlnm._FilterDatabase" localSheetId="2" hidden="1">'Value (Lempira)'!$AO$2:$AR$75</definedName>
    <definedName name="ExternalData_1" localSheetId="9" hidden="1">Destination!$A$1:$G$2467</definedName>
  </definedNames>
  <calcPr calcId="191028"/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6" l="1"/>
  <c r="N50" i="6"/>
  <c r="M50" i="6"/>
  <c r="L50" i="6"/>
  <c r="K50" i="6"/>
  <c r="J50" i="6"/>
  <c r="O49" i="6"/>
  <c r="N49" i="6"/>
  <c r="M49" i="6"/>
  <c r="L49" i="6"/>
  <c r="K49" i="6"/>
  <c r="J49" i="6"/>
  <c r="O48" i="6"/>
  <c r="N48" i="6"/>
  <c r="M48" i="6"/>
  <c r="L48" i="6"/>
  <c r="K48" i="6"/>
  <c r="J48" i="6"/>
  <c r="O47" i="6"/>
  <c r="N47" i="6"/>
  <c r="M47" i="6"/>
  <c r="L47" i="6"/>
  <c r="K47" i="6"/>
  <c r="J47" i="6"/>
  <c r="O46" i="6"/>
  <c r="N46" i="6"/>
  <c r="M46" i="6"/>
  <c r="L46" i="6"/>
  <c r="K46" i="6"/>
  <c r="J46" i="6"/>
  <c r="O45" i="6"/>
  <c r="N45" i="6"/>
  <c r="M45" i="6"/>
  <c r="L45" i="6"/>
  <c r="K45" i="6"/>
  <c r="J45" i="6"/>
  <c r="O44" i="6"/>
  <c r="N44" i="6"/>
  <c r="M44" i="6"/>
  <c r="L44" i="6"/>
  <c r="K44" i="6"/>
  <c r="J44" i="6"/>
  <c r="O43" i="6"/>
  <c r="N43" i="6"/>
  <c r="M43" i="6"/>
  <c r="L43" i="6"/>
  <c r="K43" i="6"/>
  <c r="J43" i="6"/>
  <c r="O42" i="6"/>
  <c r="N42" i="6"/>
  <c r="M42" i="6"/>
  <c r="L42" i="6"/>
  <c r="K42" i="6"/>
  <c r="J42" i="6"/>
  <c r="O41" i="6"/>
  <c r="N41" i="6"/>
  <c r="M41" i="6"/>
  <c r="L41" i="6"/>
  <c r="K41" i="6"/>
  <c r="J41" i="6"/>
  <c r="O40" i="6"/>
  <c r="N40" i="6"/>
  <c r="M40" i="6"/>
  <c r="L40" i="6"/>
  <c r="K40" i="6"/>
  <c r="J40" i="6"/>
  <c r="O39" i="6"/>
  <c r="N39" i="6"/>
  <c r="M39" i="6"/>
  <c r="L39" i="6"/>
  <c r="K39" i="6"/>
  <c r="J39" i="6"/>
  <c r="O38" i="6"/>
  <c r="N38" i="6"/>
  <c r="M38" i="6"/>
  <c r="L38" i="6"/>
  <c r="K38" i="6"/>
  <c r="J38" i="6"/>
  <c r="O37" i="6"/>
  <c r="N37" i="6"/>
  <c r="M37" i="6"/>
  <c r="L37" i="6"/>
  <c r="K37" i="6"/>
  <c r="J37" i="6"/>
  <c r="O36" i="6"/>
  <c r="N36" i="6"/>
  <c r="M36" i="6"/>
  <c r="L36" i="6"/>
  <c r="K36" i="6"/>
  <c r="J36" i="6"/>
  <c r="O35" i="6"/>
  <c r="N35" i="6"/>
  <c r="M35" i="6"/>
  <c r="L35" i="6"/>
  <c r="K35" i="6"/>
  <c r="J35" i="6"/>
  <c r="O34" i="6"/>
  <c r="N34" i="6"/>
  <c r="M34" i="6"/>
  <c r="L34" i="6"/>
  <c r="K34" i="6"/>
  <c r="J34" i="6"/>
  <c r="O33" i="6"/>
  <c r="N33" i="6"/>
  <c r="M33" i="6"/>
  <c r="L33" i="6"/>
  <c r="K33" i="6"/>
  <c r="J33" i="6"/>
  <c r="O32" i="6"/>
  <c r="N32" i="6"/>
  <c r="M32" i="6"/>
  <c r="L32" i="6"/>
  <c r="K32" i="6"/>
  <c r="J32" i="6"/>
  <c r="O31" i="6"/>
  <c r="N31" i="6"/>
  <c r="M31" i="6"/>
  <c r="L31" i="6"/>
  <c r="K31" i="6"/>
  <c r="J31" i="6"/>
  <c r="O30" i="6"/>
  <c r="N30" i="6"/>
  <c r="M30" i="6"/>
  <c r="L30" i="6"/>
  <c r="K30" i="6"/>
  <c r="J30" i="6"/>
  <c r="O29" i="6"/>
  <c r="N29" i="6"/>
  <c r="M29" i="6"/>
  <c r="L29" i="6"/>
  <c r="K29" i="6"/>
  <c r="J29" i="6"/>
  <c r="O28" i="6"/>
  <c r="N28" i="6"/>
  <c r="M28" i="6"/>
  <c r="L28" i="6"/>
  <c r="K28" i="6"/>
  <c r="J28" i="6"/>
  <c r="O27" i="6"/>
  <c r="N27" i="6"/>
  <c r="M27" i="6"/>
  <c r="L27" i="6"/>
  <c r="K27" i="6"/>
  <c r="J27" i="6"/>
  <c r="O26" i="6"/>
  <c r="N26" i="6"/>
  <c r="M26" i="6"/>
  <c r="L26" i="6"/>
  <c r="K26" i="6"/>
  <c r="J26" i="6"/>
  <c r="O25" i="6"/>
  <c r="N25" i="6"/>
  <c r="M25" i="6"/>
  <c r="L25" i="6"/>
  <c r="K25" i="6"/>
  <c r="J25" i="6"/>
  <c r="O24" i="6"/>
  <c r="N24" i="6"/>
  <c r="M24" i="6"/>
  <c r="L24" i="6"/>
  <c r="K24" i="6"/>
  <c r="J24" i="6"/>
  <c r="O23" i="6"/>
  <c r="N23" i="6"/>
  <c r="M23" i="6"/>
  <c r="L23" i="6"/>
  <c r="K23" i="6"/>
  <c r="J23" i="6"/>
  <c r="O22" i="6"/>
  <c r="N22" i="6"/>
  <c r="M22" i="6"/>
  <c r="L22" i="6"/>
  <c r="K22" i="6"/>
  <c r="J22" i="6"/>
  <c r="O21" i="6"/>
  <c r="N21" i="6"/>
  <c r="M21" i="6"/>
  <c r="L21" i="6"/>
  <c r="K21" i="6"/>
  <c r="J21" i="6"/>
  <c r="O20" i="6"/>
  <c r="N20" i="6"/>
  <c r="M20" i="6"/>
  <c r="L20" i="6"/>
  <c r="K20" i="6"/>
  <c r="J20" i="6"/>
  <c r="O19" i="6"/>
  <c r="N19" i="6"/>
  <c r="M19" i="6"/>
  <c r="L19" i="6"/>
  <c r="K19" i="6"/>
  <c r="J19" i="6"/>
  <c r="O18" i="6"/>
  <c r="N18" i="6"/>
  <c r="M18" i="6"/>
  <c r="L18" i="6"/>
  <c r="K18" i="6"/>
  <c r="J18" i="6"/>
  <c r="O17" i="6"/>
  <c r="N17" i="6"/>
  <c r="M17" i="6"/>
  <c r="L17" i="6"/>
  <c r="K17" i="6"/>
  <c r="J17" i="6"/>
  <c r="O16" i="6"/>
  <c r="N16" i="6"/>
  <c r="M16" i="6"/>
  <c r="L16" i="6"/>
  <c r="K16" i="6"/>
  <c r="J16" i="6"/>
  <c r="O15" i="6"/>
  <c r="N15" i="6"/>
  <c r="M15" i="6"/>
  <c r="L15" i="6"/>
  <c r="K15" i="6"/>
  <c r="J15" i="6"/>
  <c r="O14" i="6"/>
  <c r="N14" i="6"/>
  <c r="M14" i="6"/>
  <c r="L14" i="6"/>
  <c r="K14" i="6"/>
  <c r="J14" i="6"/>
  <c r="O13" i="6"/>
  <c r="N13" i="6"/>
  <c r="M13" i="6"/>
  <c r="L13" i="6"/>
  <c r="K13" i="6"/>
  <c r="J13" i="6"/>
  <c r="O12" i="6"/>
  <c r="N12" i="6"/>
  <c r="M12" i="6"/>
  <c r="L12" i="6"/>
  <c r="K12" i="6"/>
  <c r="J12" i="6"/>
  <c r="O11" i="6"/>
  <c r="N11" i="6"/>
  <c r="M11" i="6"/>
  <c r="L11" i="6"/>
  <c r="K11" i="6"/>
  <c r="J11" i="6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J6" i="6"/>
  <c r="O5" i="6"/>
  <c r="N5" i="6"/>
  <c r="M5" i="6"/>
  <c r="L5" i="6"/>
  <c r="K5" i="6"/>
  <c r="J5" i="6"/>
  <c r="O4" i="6"/>
  <c r="N4" i="6"/>
  <c r="M4" i="6"/>
  <c r="L4" i="6"/>
  <c r="K4" i="6"/>
  <c r="J4" i="6"/>
  <c r="O3" i="6"/>
  <c r="N3" i="6"/>
  <c r="M3" i="6"/>
  <c r="L3" i="6"/>
  <c r="K3" i="6"/>
  <c r="J3" i="6"/>
  <c r="O2" i="6"/>
  <c r="N2" i="6"/>
  <c r="M2" i="6"/>
  <c r="L2" i="6"/>
  <c r="K2" i="6"/>
  <c r="J2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J2467" i="12"/>
  <c r="K2467" i="12" s="1"/>
  <c r="I2467" i="12"/>
  <c r="H2467" i="12"/>
  <c r="J2466" i="12"/>
  <c r="K2466" i="12" s="1"/>
  <c r="I2466" i="12"/>
  <c r="H2466" i="12"/>
  <c r="J2465" i="12"/>
  <c r="K2465" i="12" s="1"/>
  <c r="I2465" i="12"/>
  <c r="H2465" i="12"/>
  <c r="J2464" i="12"/>
  <c r="K2464" i="12" s="1"/>
  <c r="I2464" i="12"/>
  <c r="H2464" i="12"/>
  <c r="J2463" i="12"/>
  <c r="K2463" i="12" s="1"/>
  <c r="I2463" i="12"/>
  <c r="H2463" i="12"/>
  <c r="J2462" i="12"/>
  <c r="K2462" i="12" s="1"/>
  <c r="I2462" i="12"/>
  <c r="H2462" i="12"/>
  <c r="J2461" i="12"/>
  <c r="K2461" i="12" s="1"/>
  <c r="I2461" i="12"/>
  <c r="H2461" i="12"/>
  <c r="J2460" i="12"/>
  <c r="K2460" i="12" s="1"/>
  <c r="I2460" i="12"/>
  <c r="H2460" i="12"/>
  <c r="J2459" i="12"/>
  <c r="K2459" i="12" s="1"/>
  <c r="I2459" i="12"/>
  <c r="H2459" i="12"/>
  <c r="J2458" i="12"/>
  <c r="K2458" i="12" s="1"/>
  <c r="I2458" i="12"/>
  <c r="H2458" i="12"/>
  <c r="J2457" i="12"/>
  <c r="K2457" i="12" s="1"/>
  <c r="I2457" i="12"/>
  <c r="H2457" i="12"/>
  <c r="J2456" i="12"/>
  <c r="K2456" i="12" s="1"/>
  <c r="I2456" i="12"/>
  <c r="H2456" i="12"/>
  <c r="J2455" i="12"/>
  <c r="K2455" i="12" s="1"/>
  <c r="I2455" i="12"/>
  <c r="H2455" i="12"/>
  <c r="J2454" i="12"/>
  <c r="K2454" i="12" s="1"/>
  <c r="I2454" i="12"/>
  <c r="H2454" i="12"/>
  <c r="J2453" i="12"/>
  <c r="K2453" i="12" s="1"/>
  <c r="I2453" i="12"/>
  <c r="H2453" i="12"/>
  <c r="J2452" i="12"/>
  <c r="K2452" i="12" s="1"/>
  <c r="I2452" i="12"/>
  <c r="H2452" i="12"/>
  <c r="J2451" i="12"/>
  <c r="K2451" i="12" s="1"/>
  <c r="I2451" i="12"/>
  <c r="H2451" i="12"/>
  <c r="J2450" i="12"/>
  <c r="K2450" i="12" s="1"/>
  <c r="I2450" i="12"/>
  <c r="H2450" i="12"/>
  <c r="J2449" i="12"/>
  <c r="K2449" i="12" s="1"/>
  <c r="I2449" i="12"/>
  <c r="H2449" i="12"/>
  <c r="J2448" i="12"/>
  <c r="K2448" i="12" s="1"/>
  <c r="I2448" i="12"/>
  <c r="H2448" i="12"/>
  <c r="J2447" i="12"/>
  <c r="K2447" i="12" s="1"/>
  <c r="I2447" i="12"/>
  <c r="H2447" i="12"/>
  <c r="J2446" i="12"/>
  <c r="K2446" i="12" s="1"/>
  <c r="I2446" i="12"/>
  <c r="H2446" i="12"/>
  <c r="J2445" i="12"/>
  <c r="K2445" i="12" s="1"/>
  <c r="I2445" i="12"/>
  <c r="H2445" i="12"/>
  <c r="J2444" i="12"/>
  <c r="K2444" i="12" s="1"/>
  <c r="I2444" i="12"/>
  <c r="H2444" i="12"/>
  <c r="J2443" i="12"/>
  <c r="K2443" i="12" s="1"/>
  <c r="I2443" i="12"/>
  <c r="H2443" i="12"/>
  <c r="J2442" i="12"/>
  <c r="K2442" i="12" s="1"/>
  <c r="I2442" i="12"/>
  <c r="H2442" i="12"/>
  <c r="J2441" i="12"/>
  <c r="K2441" i="12" s="1"/>
  <c r="I2441" i="12"/>
  <c r="H2441" i="12"/>
  <c r="J2440" i="12"/>
  <c r="K2440" i="12" s="1"/>
  <c r="I2440" i="12"/>
  <c r="H2440" i="12"/>
  <c r="J2439" i="12"/>
  <c r="K2439" i="12" s="1"/>
  <c r="I2439" i="12"/>
  <c r="H2439" i="12"/>
  <c r="J2438" i="12"/>
  <c r="K2438" i="12" s="1"/>
  <c r="I2438" i="12"/>
  <c r="H2438" i="12"/>
  <c r="J2437" i="12"/>
  <c r="K2437" i="12" s="1"/>
  <c r="I2437" i="12"/>
  <c r="H2437" i="12"/>
  <c r="J2436" i="12"/>
  <c r="K2436" i="12" s="1"/>
  <c r="I2436" i="12"/>
  <c r="H2436" i="12"/>
  <c r="J2435" i="12"/>
  <c r="K2435" i="12" s="1"/>
  <c r="I2435" i="12"/>
  <c r="H2435" i="12"/>
  <c r="J2434" i="12"/>
  <c r="K2434" i="12" s="1"/>
  <c r="I2434" i="12"/>
  <c r="H2434" i="12"/>
  <c r="J2433" i="12"/>
  <c r="K2433" i="12" s="1"/>
  <c r="I2433" i="12"/>
  <c r="H2433" i="12"/>
  <c r="J2432" i="12"/>
  <c r="K2432" i="12" s="1"/>
  <c r="I2432" i="12"/>
  <c r="H2432" i="12"/>
  <c r="J2431" i="12"/>
  <c r="K2431" i="12" s="1"/>
  <c r="I2431" i="12"/>
  <c r="H2431" i="12"/>
  <c r="J2430" i="12"/>
  <c r="K2430" i="12" s="1"/>
  <c r="I2430" i="12"/>
  <c r="H2430" i="12"/>
  <c r="J2429" i="12"/>
  <c r="K2429" i="12" s="1"/>
  <c r="I2429" i="12"/>
  <c r="H2429" i="12"/>
  <c r="J2428" i="12"/>
  <c r="K2428" i="12" s="1"/>
  <c r="I2428" i="12"/>
  <c r="H2428" i="12"/>
  <c r="J2427" i="12"/>
  <c r="K2427" i="12" s="1"/>
  <c r="I2427" i="12"/>
  <c r="H2427" i="12"/>
  <c r="J2426" i="12"/>
  <c r="K2426" i="12" s="1"/>
  <c r="I2426" i="12"/>
  <c r="H2426" i="12"/>
  <c r="J2425" i="12"/>
  <c r="K2425" i="12" s="1"/>
  <c r="I2425" i="12"/>
  <c r="H2425" i="12"/>
  <c r="J2424" i="12"/>
  <c r="K2424" i="12" s="1"/>
  <c r="I2424" i="12"/>
  <c r="H2424" i="12"/>
  <c r="J2423" i="12"/>
  <c r="K2423" i="12" s="1"/>
  <c r="I2423" i="12"/>
  <c r="H2423" i="12"/>
  <c r="J2422" i="12"/>
  <c r="K2422" i="12" s="1"/>
  <c r="I2422" i="12"/>
  <c r="H2422" i="12"/>
  <c r="J2421" i="12"/>
  <c r="K2421" i="12" s="1"/>
  <c r="I2421" i="12"/>
  <c r="H2421" i="12"/>
  <c r="J2420" i="12"/>
  <c r="K2420" i="12" s="1"/>
  <c r="I2420" i="12"/>
  <c r="H2420" i="12"/>
  <c r="J2419" i="12"/>
  <c r="K2419" i="12" s="1"/>
  <c r="I2419" i="12"/>
  <c r="H2419" i="12"/>
  <c r="J2418" i="12"/>
  <c r="K2418" i="12" s="1"/>
  <c r="I2418" i="12"/>
  <c r="H2418" i="12"/>
  <c r="J2417" i="12"/>
  <c r="K2417" i="12" s="1"/>
  <c r="I2417" i="12"/>
  <c r="H2417" i="12"/>
  <c r="J2416" i="12"/>
  <c r="K2416" i="12" s="1"/>
  <c r="I2416" i="12"/>
  <c r="H2416" i="12"/>
  <c r="J2415" i="12"/>
  <c r="K2415" i="12" s="1"/>
  <c r="I2415" i="12"/>
  <c r="H2415" i="12"/>
  <c r="J2414" i="12"/>
  <c r="K2414" i="12" s="1"/>
  <c r="I2414" i="12"/>
  <c r="H2414" i="12"/>
  <c r="J2413" i="12"/>
  <c r="K2413" i="12" s="1"/>
  <c r="I2413" i="12"/>
  <c r="H2413" i="12"/>
  <c r="J2412" i="12"/>
  <c r="K2412" i="12" s="1"/>
  <c r="I2412" i="12"/>
  <c r="H2412" i="12"/>
  <c r="J2411" i="12"/>
  <c r="K2411" i="12" s="1"/>
  <c r="I2411" i="12"/>
  <c r="H2411" i="12"/>
  <c r="J2410" i="12"/>
  <c r="K2410" i="12" s="1"/>
  <c r="I2410" i="12"/>
  <c r="H2410" i="12"/>
  <c r="J2409" i="12"/>
  <c r="K2409" i="12" s="1"/>
  <c r="I2409" i="12"/>
  <c r="H2409" i="12"/>
  <c r="J2408" i="12"/>
  <c r="K2408" i="12" s="1"/>
  <c r="I2408" i="12"/>
  <c r="H2408" i="12"/>
  <c r="J2407" i="12"/>
  <c r="K2407" i="12" s="1"/>
  <c r="I2407" i="12"/>
  <c r="H2407" i="12"/>
  <c r="J2406" i="12"/>
  <c r="K2406" i="12" s="1"/>
  <c r="I2406" i="12"/>
  <c r="H2406" i="12"/>
  <c r="J2405" i="12"/>
  <c r="K2405" i="12" s="1"/>
  <c r="I2405" i="12"/>
  <c r="H2405" i="12"/>
  <c r="J2404" i="12"/>
  <c r="K2404" i="12" s="1"/>
  <c r="I2404" i="12"/>
  <c r="H2404" i="12"/>
  <c r="J2403" i="12"/>
  <c r="K2403" i="12" s="1"/>
  <c r="I2403" i="12"/>
  <c r="H2403" i="12"/>
  <c r="J2402" i="12"/>
  <c r="K2402" i="12" s="1"/>
  <c r="I2402" i="12"/>
  <c r="H2402" i="12"/>
  <c r="J2401" i="12"/>
  <c r="K2401" i="12" s="1"/>
  <c r="I2401" i="12"/>
  <c r="H2401" i="12"/>
  <c r="J2400" i="12"/>
  <c r="K2400" i="12" s="1"/>
  <c r="I2400" i="12"/>
  <c r="H2400" i="12"/>
  <c r="J2399" i="12"/>
  <c r="K2399" i="12" s="1"/>
  <c r="I2399" i="12"/>
  <c r="H2399" i="12"/>
  <c r="J2398" i="12"/>
  <c r="K2398" i="12" s="1"/>
  <c r="I2398" i="12"/>
  <c r="H2398" i="12"/>
  <c r="J2397" i="12"/>
  <c r="K2397" i="12" s="1"/>
  <c r="I2397" i="12"/>
  <c r="H2397" i="12"/>
  <c r="J2396" i="12"/>
  <c r="K2396" i="12" s="1"/>
  <c r="I2396" i="12"/>
  <c r="H2396" i="12"/>
  <c r="J2395" i="12"/>
  <c r="K2395" i="12" s="1"/>
  <c r="I2395" i="12"/>
  <c r="H2395" i="12"/>
  <c r="J2394" i="12"/>
  <c r="K2394" i="12" s="1"/>
  <c r="I2394" i="12"/>
  <c r="H2394" i="12"/>
  <c r="J2393" i="12"/>
  <c r="K2393" i="12" s="1"/>
  <c r="I2393" i="12"/>
  <c r="H2393" i="12"/>
  <c r="J2392" i="12"/>
  <c r="K2392" i="12" s="1"/>
  <c r="I2392" i="12"/>
  <c r="H2392" i="12"/>
  <c r="J2391" i="12"/>
  <c r="K2391" i="12" s="1"/>
  <c r="I2391" i="12"/>
  <c r="H2391" i="12"/>
  <c r="J2390" i="12"/>
  <c r="K2390" i="12" s="1"/>
  <c r="I2390" i="12"/>
  <c r="H2390" i="12"/>
  <c r="J2389" i="12"/>
  <c r="K2389" i="12" s="1"/>
  <c r="I2389" i="12"/>
  <c r="H2389" i="12"/>
  <c r="J2388" i="12"/>
  <c r="K2388" i="12" s="1"/>
  <c r="I2388" i="12"/>
  <c r="H2388" i="12"/>
  <c r="J2387" i="12"/>
  <c r="K2387" i="12" s="1"/>
  <c r="I2387" i="12"/>
  <c r="H2387" i="12"/>
  <c r="J2386" i="12"/>
  <c r="K2386" i="12" s="1"/>
  <c r="I2386" i="12"/>
  <c r="H2386" i="12"/>
  <c r="J2385" i="12"/>
  <c r="K2385" i="12" s="1"/>
  <c r="I2385" i="12"/>
  <c r="H2385" i="12"/>
  <c r="J2384" i="12"/>
  <c r="K2384" i="12" s="1"/>
  <c r="I2384" i="12"/>
  <c r="H2384" i="12"/>
  <c r="J2383" i="12"/>
  <c r="K2383" i="12" s="1"/>
  <c r="I2383" i="12"/>
  <c r="H2383" i="12"/>
  <c r="J2382" i="12"/>
  <c r="K2382" i="12" s="1"/>
  <c r="I2382" i="12"/>
  <c r="H2382" i="12"/>
  <c r="J2381" i="12"/>
  <c r="K2381" i="12" s="1"/>
  <c r="I2381" i="12"/>
  <c r="H2381" i="12"/>
  <c r="J2380" i="12"/>
  <c r="K2380" i="12" s="1"/>
  <c r="I2380" i="12"/>
  <c r="H2380" i="12"/>
  <c r="J2379" i="12"/>
  <c r="K2379" i="12" s="1"/>
  <c r="I2379" i="12"/>
  <c r="H2379" i="12"/>
  <c r="J2378" i="12"/>
  <c r="K2378" i="12" s="1"/>
  <c r="I2378" i="12"/>
  <c r="H2378" i="12"/>
  <c r="J2377" i="12"/>
  <c r="K2377" i="12" s="1"/>
  <c r="I2377" i="12"/>
  <c r="H2377" i="12"/>
  <c r="J2376" i="12"/>
  <c r="K2376" i="12" s="1"/>
  <c r="I2376" i="12"/>
  <c r="H2376" i="12"/>
  <c r="J2375" i="12"/>
  <c r="K2375" i="12" s="1"/>
  <c r="I2375" i="12"/>
  <c r="H2375" i="12"/>
  <c r="J2374" i="12"/>
  <c r="K2374" i="12" s="1"/>
  <c r="I2374" i="12"/>
  <c r="H2374" i="12"/>
  <c r="J2373" i="12"/>
  <c r="K2373" i="12" s="1"/>
  <c r="I2373" i="12"/>
  <c r="H2373" i="12"/>
  <c r="J2372" i="12"/>
  <c r="K2372" i="12" s="1"/>
  <c r="I2372" i="12"/>
  <c r="H2372" i="12"/>
  <c r="J2371" i="12"/>
  <c r="K2371" i="12" s="1"/>
  <c r="I2371" i="12"/>
  <c r="H2371" i="12"/>
  <c r="J2370" i="12"/>
  <c r="K2370" i="12" s="1"/>
  <c r="I2370" i="12"/>
  <c r="H2370" i="12"/>
  <c r="J2369" i="12"/>
  <c r="K2369" i="12" s="1"/>
  <c r="I2369" i="12"/>
  <c r="H2369" i="12"/>
  <c r="J2368" i="12"/>
  <c r="K2368" i="12" s="1"/>
  <c r="I2368" i="12"/>
  <c r="H2368" i="12"/>
  <c r="J2367" i="12"/>
  <c r="K2367" i="12" s="1"/>
  <c r="I2367" i="12"/>
  <c r="H2367" i="12"/>
  <c r="J2366" i="12"/>
  <c r="K2366" i="12" s="1"/>
  <c r="I2366" i="12"/>
  <c r="H2366" i="12"/>
  <c r="J2365" i="12"/>
  <c r="K2365" i="12" s="1"/>
  <c r="I2365" i="12"/>
  <c r="H2365" i="12"/>
  <c r="J2364" i="12"/>
  <c r="K2364" i="12" s="1"/>
  <c r="I2364" i="12"/>
  <c r="H2364" i="12"/>
  <c r="J2363" i="12"/>
  <c r="K2363" i="12" s="1"/>
  <c r="I2363" i="12"/>
  <c r="H2363" i="12"/>
  <c r="J2362" i="12"/>
  <c r="K2362" i="12" s="1"/>
  <c r="I2362" i="12"/>
  <c r="H2362" i="12"/>
  <c r="J2361" i="12"/>
  <c r="K2361" i="12" s="1"/>
  <c r="I2361" i="12"/>
  <c r="H2361" i="12"/>
  <c r="J2360" i="12"/>
  <c r="K2360" i="12" s="1"/>
  <c r="I2360" i="12"/>
  <c r="H2360" i="12"/>
  <c r="J2359" i="12"/>
  <c r="K2359" i="12" s="1"/>
  <c r="I2359" i="12"/>
  <c r="H2359" i="12"/>
  <c r="J2358" i="12"/>
  <c r="K2358" i="12" s="1"/>
  <c r="I2358" i="12"/>
  <c r="H2358" i="12"/>
  <c r="J2357" i="12"/>
  <c r="K2357" i="12" s="1"/>
  <c r="I2357" i="12"/>
  <c r="H2357" i="12"/>
  <c r="J2356" i="12"/>
  <c r="K2356" i="12" s="1"/>
  <c r="I2356" i="12"/>
  <c r="H2356" i="12"/>
  <c r="J2355" i="12"/>
  <c r="K2355" i="12" s="1"/>
  <c r="I2355" i="12"/>
  <c r="H2355" i="12"/>
  <c r="J2354" i="12"/>
  <c r="K2354" i="12" s="1"/>
  <c r="I2354" i="12"/>
  <c r="H2354" i="12"/>
  <c r="J2353" i="12"/>
  <c r="K2353" i="12" s="1"/>
  <c r="I2353" i="12"/>
  <c r="H2353" i="12"/>
  <c r="J2352" i="12"/>
  <c r="K2352" i="12" s="1"/>
  <c r="I2352" i="12"/>
  <c r="H2352" i="12"/>
  <c r="J2351" i="12"/>
  <c r="K2351" i="12" s="1"/>
  <c r="I2351" i="12"/>
  <c r="H2351" i="12"/>
  <c r="J2350" i="12"/>
  <c r="K2350" i="12" s="1"/>
  <c r="I2350" i="12"/>
  <c r="H2350" i="12"/>
  <c r="J2349" i="12"/>
  <c r="K2349" i="12" s="1"/>
  <c r="I2349" i="12"/>
  <c r="H2349" i="12"/>
  <c r="J2348" i="12"/>
  <c r="K2348" i="12" s="1"/>
  <c r="I2348" i="12"/>
  <c r="H2348" i="12"/>
  <c r="J2347" i="12"/>
  <c r="K2347" i="12" s="1"/>
  <c r="I2347" i="12"/>
  <c r="H2347" i="12"/>
  <c r="J2346" i="12"/>
  <c r="K2346" i="12" s="1"/>
  <c r="I2346" i="12"/>
  <c r="H2346" i="12"/>
  <c r="J2345" i="12"/>
  <c r="K2345" i="12" s="1"/>
  <c r="I2345" i="12"/>
  <c r="H2345" i="12"/>
  <c r="J2344" i="12"/>
  <c r="K2344" i="12" s="1"/>
  <c r="I2344" i="12"/>
  <c r="H2344" i="12"/>
  <c r="J2343" i="12"/>
  <c r="K2343" i="12" s="1"/>
  <c r="I2343" i="12"/>
  <c r="H2343" i="12"/>
  <c r="J2342" i="12"/>
  <c r="K2342" i="12" s="1"/>
  <c r="I2342" i="12"/>
  <c r="H2342" i="12"/>
  <c r="J2341" i="12"/>
  <c r="K2341" i="12" s="1"/>
  <c r="I2341" i="12"/>
  <c r="H2341" i="12"/>
  <c r="J2340" i="12"/>
  <c r="K2340" i="12" s="1"/>
  <c r="I2340" i="12"/>
  <c r="H2340" i="12"/>
  <c r="J2339" i="12"/>
  <c r="K2339" i="12" s="1"/>
  <c r="I2339" i="12"/>
  <c r="H2339" i="12"/>
  <c r="J2338" i="12"/>
  <c r="K2338" i="12" s="1"/>
  <c r="I2338" i="12"/>
  <c r="H2338" i="12"/>
  <c r="J2337" i="12"/>
  <c r="K2337" i="12" s="1"/>
  <c r="I2337" i="12"/>
  <c r="H2337" i="12"/>
  <c r="J2336" i="12"/>
  <c r="K2336" i="12" s="1"/>
  <c r="I2336" i="12"/>
  <c r="H2336" i="12"/>
  <c r="J2335" i="12"/>
  <c r="K2335" i="12" s="1"/>
  <c r="I2335" i="12"/>
  <c r="H2335" i="12"/>
  <c r="J2334" i="12"/>
  <c r="K2334" i="12" s="1"/>
  <c r="I2334" i="12"/>
  <c r="H2334" i="12"/>
  <c r="J2333" i="12"/>
  <c r="K2333" i="12" s="1"/>
  <c r="I2333" i="12"/>
  <c r="H2333" i="12"/>
  <c r="J2332" i="12"/>
  <c r="K2332" i="12" s="1"/>
  <c r="I2332" i="12"/>
  <c r="H2332" i="12"/>
  <c r="J2331" i="12"/>
  <c r="K2331" i="12" s="1"/>
  <c r="I2331" i="12"/>
  <c r="H2331" i="12"/>
  <c r="J2330" i="12"/>
  <c r="K2330" i="12" s="1"/>
  <c r="I2330" i="12"/>
  <c r="H2330" i="12"/>
  <c r="J2329" i="12"/>
  <c r="K2329" i="12" s="1"/>
  <c r="I2329" i="12"/>
  <c r="H2329" i="12"/>
  <c r="J2328" i="12"/>
  <c r="K2328" i="12" s="1"/>
  <c r="I2328" i="12"/>
  <c r="H2328" i="12"/>
  <c r="J2327" i="12"/>
  <c r="K2327" i="12" s="1"/>
  <c r="I2327" i="12"/>
  <c r="H2327" i="12"/>
  <c r="J2326" i="12"/>
  <c r="K2326" i="12" s="1"/>
  <c r="I2326" i="12"/>
  <c r="H2326" i="12"/>
  <c r="J2325" i="12"/>
  <c r="K2325" i="12" s="1"/>
  <c r="I2325" i="12"/>
  <c r="H2325" i="12"/>
  <c r="J2324" i="12"/>
  <c r="K2324" i="12" s="1"/>
  <c r="I2324" i="12"/>
  <c r="H2324" i="12"/>
  <c r="J2323" i="12"/>
  <c r="K2323" i="12" s="1"/>
  <c r="I2323" i="12"/>
  <c r="H2323" i="12"/>
  <c r="J2322" i="12"/>
  <c r="K2322" i="12" s="1"/>
  <c r="I2322" i="12"/>
  <c r="H2322" i="12"/>
  <c r="J2321" i="12"/>
  <c r="K2321" i="12" s="1"/>
  <c r="I2321" i="12"/>
  <c r="H2321" i="12"/>
  <c r="J2320" i="12"/>
  <c r="K2320" i="12" s="1"/>
  <c r="I2320" i="12"/>
  <c r="H2320" i="12"/>
  <c r="J2319" i="12"/>
  <c r="K2319" i="12" s="1"/>
  <c r="I2319" i="12"/>
  <c r="H2319" i="12"/>
  <c r="J2318" i="12"/>
  <c r="K2318" i="12" s="1"/>
  <c r="I2318" i="12"/>
  <c r="H2318" i="12"/>
  <c r="J2317" i="12"/>
  <c r="K2317" i="12" s="1"/>
  <c r="I2317" i="12"/>
  <c r="H2317" i="12"/>
  <c r="J2316" i="12"/>
  <c r="K2316" i="12" s="1"/>
  <c r="I2316" i="12"/>
  <c r="H2316" i="12"/>
  <c r="J2315" i="12"/>
  <c r="K2315" i="12" s="1"/>
  <c r="I2315" i="12"/>
  <c r="H2315" i="12"/>
  <c r="J2314" i="12"/>
  <c r="K2314" i="12" s="1"/>
  <c r="I2314" i="12"/>
  <c r="H2314" i="12"/>
  <c r="J2313" i="12"/>
  <c r="K2313" i="12" s="1"/>
  <c r="I2313" i="12"/>
  <c r="H2313" i="12"/>
  <c r="J2312" i="12"/>
  <c r="K2312" i="12" s="1"/>
  <c r="I2312" i="12"/>
  <c r="H2312" i="12"/>
  <c r="J2311" i="12"/>
  <c r="K2311" i="12" s="1"/>
  <c r="I2311" i="12"/>
  <c r="H2311" i="12"/>
  <c r="J2310" i="12"/>
  <c r="K2310" i="12" s="1"/>
  <c r="I2310" i="12"/>
  <c r="H2310" i="12"/>
  <c r="J2309" i="12"/>
  <c r="K2309" i="12" s="1"/>
  <c r="I2309" i="12"/>
  <c r="H2309" i="12"/>
  <c r="J2308" i="12"/>
  <c r="K2308" i="12" s="1"/>
  <c r="I2308" i="12"/>
  <c r="H2308" i="12"/>
  <c r="J2307" i="12"/>
  <c r="K2307" i="12" s="1"/>
  <c r="I2307" i="12"/>
  <c r="H2307" i="12"/>
  <c r="J2306" i="12"/>
  <c r="K2306" i="12" s="1"/>
  <c r="I2306" i="12"/>
  <c r="H2306" i="12"/>
  <c r="J2305" i="12"/>
  <c r="K2305" i="12" s="1"/>
  <c r="I2305" i="12"/>
  <c r="H2305" i="12"/>
  <c r="J2304" i="12"/>
  <c r="K2304" i="12" s="1"/>
  <c r="I2304" i="12"/>
  <c r="H2304" i="12"/>
  <c r="J2303" i="12"/>
  <c r="K2303" i="12" s="1"/>
  <c r="I2303" i="12"/>
  <c r="H2303" i="12"/>
  <c r="J2302" i="12"/>
  <c r="K2302" i="12" s="1"/>
  <c r="I2302" i="12"/>
  <c r="H2302" i="12"/>
  <c r="J2301" i="12"/>
  <c r="K2301" i="12" s="1"/>
  <c r="I2301" i="12"/>
  <c r="H2301" i="12"/>
  <c r="J2300" i="12"/>
  <c r="K2300" i="12" s="1"/>
  <c r="I2300" i="12"/>
  <c r="H2300" i="12"/>
  <c r="J2299" i="12"/>
  <c r="K2299" i="12" s="1"/>
  <c r="I2299" i="12"/>
  <c r="H2299" i="12"/>
  <c r="J2298" i="12"/>
  <c r="K2298" i="12" s="1"/>
  <c r="I2298" i="12"/>
  <c r="H2298" i="12"/>
  <c r="J2297" i="12"/>
  <c r="K2297" i="12" s="1"/>
  <c r="I2297" i="12"/>
  <c r="H2297" i="12"/>
  <c r="J2296" i="12"/>
  <c r="K2296" i="12" s="1"/>
  <c r="I2296" i="12"/>
  <c r="H2296" i="12"/>
  <c r="J2295" i="12"/>
  <c r="K2295" i="12" s="1"/>
  <c r="I2295" i="12"/>
  <c r="H2295" i="12"/>
  <c r="J2294" i="12"/>
  <c r="K2294" i="12" s="1"/>
  <c r="I2294" i="12"/>
  <c r="H2294" i="12"/>
  <c r="J2293" i="12"/>
  <c r="K2293" i="12" s="1"/>
  <c r="I2293" i="12"/>
  <c r="H2293" i="12"/>
  <c r="J2292" i="12"/>
  <c r="K2292" i="12" s="1"/>
  <c r="I2292" i="12"/>
  <c r="H2292" i="12"/>
  <c r="J2291" i="12"/>
  <c r="K2291" i="12" s="1"/>
  <c r="I2291" i="12"/>
  <c r="H2291" i="12"/>
  <c r="J2290" i="12"/>
  <c r="K2290" i="12" s="1"/>
  <c r="I2290" i="12"/>
  <c r="H2290" i="12"/>
  <c r="J2289" i="12"/>
  <c r="K2289" i="12" s="1"/>
  <c r="I2289" i="12"/>
  <c r="H2289" i="12"/>
  <c r="J2288" i="12"/>
  <c r="K2288" i="12" s="1"/>
  <c r="I2288" i="12"/>
  <c r="H2288" i="12"/>
  <c r="J2287" i="12"/>
  <c r="K2287" i="12" s="1"/>
  <c r="I2287" i="12"/>
  <c r="H2287" i="12"/>
  <c r="J2286" i="12"/>
  <c r="K2286" i="12" s="1"/>
  <c r="I2286" i="12"/>
  <c r="H2286" i="12"/>
  <c r="J2285" i="12"/>
  <c r="K2285" i="12" s="1"/>
  <c r="I2285" i="12"/>
  <c r="H2285" i="12"/>
  <c r="J2284" i="12"/>
  <c r="K2284" i="12" s="1"/>
  <c r="I2284" i="12"/>
  <c r="H2284" i="12"/>
  <c r="J2283" i="12"/>
  <c r="K2283" i="12" s="1"/>
  <c r="I2283" i="12"/>
  <c r="H2283" i="12"/>
  <c r="J2282" i="12"/>
  <c r="K2282" i="12" s="1"/>
  <c r="I2282" i="12"/>
  <c r="H2282" i="12"/>
  <c r="J2281" i="12"/>
  <c r="K2281" i="12" s="1"/>
  <c r="I2281" i="12"/>
  <c r="H2281" i="12"/>
  <c r="J2280" i="12"/>
  <c r="K2280" i="12" s="1"/>
  <c r="I2280" i="12"/>
  <c r="H2280" i="12"/>
  <c r="J2279" i="12"/>
  <c r="K2279" i="12" s="1"/>
  <c r="I2279" i="12"/>
  <c r="H2279" i="12"/>
  <c r="J2278" i="12"/>
  <c r="K2278" i="12" s="1"/>
  <c r="I2278" i="12"/>
  <c r="H2278" i="12"/>
  <c r="J2277" i="12"/>
  <c r="K2277" i="12" s="1"/>
  <c r="I2277" i="12"/>
  <c r="H2277" i="12"/>
  <c r="J2276" i="12"/>
  <c r="K2276" i="12" s="1"/>
  <c r="I2276" i="12"/>
  <c r="H2276" i="12"/>
  <c r="J2275" i="12"/>
  <c r="K2275" i="12" s="1"/>
  <c r="I2275" i="12"/>
  <c r="H2275" i="12"/>
  <c r="J2274" i="12"/>
  <c r="K2274" i="12" s="1"/>
  <c r="I2274" i="12"/>
  <c r="H2274" i="12"/>
  <c r="J2273" i="12"/>
  <c r="K2273" i="12" s="1"/>
  <c r="I2273" i="12"/>
  <c r="H2273" i="12"/>
  <c r="J2272" i="12"/>
  <c r="K2272" i="12" s="1"/>
  <c r="I2272" i="12"/>
  <c r="H2272" i="12"/>
  <c r="J2271" i="12"/>
  <c r="K2271" i="12" s="1"/>
  <c r="I2271" i="12"/>
  <c r="H2271" i="12"/>
  <c r="J2270" i="12"/>
  <c r="K2270" i="12" s="1"/>
  <c r="I2270" i="12"/>
  <c r="H2270" i="12"/>
  <c r="J2269" i="12"/>
  <c r="K2269" i="12" s="1"/>
  <c r="I2269" i="12"/>
  <c r="H2269" i="12"/>
  <c r="J2268" i="12"/>
  <c r="K2268" i="12" s="1"/>
  <c r="I2268" i="12"/>
  <c r="H2268" i="12"/>
  <c r="J2267" i="12"/>
  <c r="K2267" i="12" s="1"/>
  <c r="I2267" i="12"/>
  <c r="H2267" i="12"/>
  <c r="J2266" i="12"/>
  <c r="K2266" i="12" s="1"/>
  <c r="I2266" i="12"/>
  <c r="H2266" i="12"/>
  <c r="J2265" i="12"/>
  <c r="K2265" i="12" s="1"/>
  <c r="I2265" i="12"/>
  <c r="H2265" i="12"/>
  <c r="J2264" i="12"/>
  <c r="K2264" i="12" s="1"/>
  <c r="I2264" i="12"/>
  <c r="H2264" i="12"/>
  <c r="J2263" i="12"/>
  <c r="K2263" i="12" s="1"/>
  <c r="I2263" i="12"/>
  <c r="H2263" i="12"/>
  <c r="J2262" i="12"/>
  <c r="K2262" i="12" s="1"/>
  <c r="I2262" i="12"/>
  <c r="H2262" i="12"/>
  <c r="J2261" i="12"/>
  <c r="K2261" i="12" s="1"/>
  <c r="I2261" i="12"/>
  <c r="H2261" i="12"/>
  <c r="J2260" i="12"/>
  <c r="K2260" i="12" s="1"/>
  <c r="I2260" i="12"/>
  <c r="H2260" i="12"/>
  <c r="J2259" i="12"/>
  <c r="K2259" i="12" s="1"/>
  <c r="I2259" i="12"/>
  <c r="H2259" i="12"/>
  <c r="J2258" i="12"/>
  <c r="K2258" i="12" s="1"/>
  <c r="I2258" i="12"/>
  <c r="H2258" i="12"/>
  <c r="J2257" i="12"/>
  <c r="K2257" i="12" s="1"/>
  <c r="I2257" i="12"/>
  <c r="H2257" i="12"/>
  <c r="J2256" i="12"/>
  <c r="K2256" i="12" s="1"/>
  <c r="I2256" i="12"/>
  <c r="H2256" i="12"/>
  <c r="J2255" i="12"/>
  <c r="K2255" i="12" s="1"/>
  <c r="I2255" i="12"/>
  <c r="H2255" i="12"/>
  <c r="J2254" i="12"/>
  <c r="K2254" i="12" s="1"/>
  <c r="I2254" i="12"/>
  <c r="H2254" i="12"/>
  <c r="J2253" i="12"/>
  <c r="K2253" i="12" s="1"/>
  <c r="I2253" i="12"/>
  <c r="H2253" i="12"/>
  <c r="J2252" i="12"/>
  <c r="K2252" i="12" s="1"/>
  <c r="I2252" i="12"/>
  <c r="H2252" i="12"/>
  <c r="J2251" i="12"/>
  <c r="K2251" i="12" s="1"/>
  <c r="I2251" i="12"/>
  <c r="H2251" i="12"/>
  <c r="J2250" i="12"/>
  <c r="K2250" i="12" s="1"/>
  <c r="I2250" i="12"/>
  <c r="H2250" i="12"/>
  <c r="J2249" i="12"/>
  <c r="K2249" i="12" s="1"/>
  <c r="I2249" i="12"/>
  <c r="H2249" i="12"/>
  <c r="J2248" i="12"/>
  <c r="K2248" i="12" s="1"/>
  <c r="I2248" i="12"/>
  <c r="H2248" i="12"/>
  <c r="J2247" i="12"/>
  <c r="K2247" i="12" s="1"/>
  <c r="I2247" i="12"/>
  <c r="H2247" i="12"/>
  <c r="J2246" i="12"/>
  <c r="K2246" i="12" s="1"/>
  <c r="I2246" i="12"/>
  <c r="H2246" i="12"/>
  <c r="J2245" i="12"/>
  <c r="K2245" i="12" s="1"/>
  <c r="I2245" i="12"/>
  <c r="H2245" i="12"/>
  <c r="J2244" i="12"/>
  <c r="K2244" i="12" s="1"/>
  <c r="I2244" i="12"/>
  <c r="H2244" i="12"/>
  <c r="J2243" i="12"/>
  <c r="K2243" i="12" s="1"/>
  <c r="I2243" i="12"/>
  <c r="H2243" i="12"/>
  <c r="J2242" i="12"/>
  <c r="K2242" i="12" s="1"/>
  <c r="I2242" i="12"/>
  <c r="H2242" i="12"/>
  <c r="J2241" i="12"/>
  <c r="K2241" i="12" s="1"/>
  <c r="I2241" i="12"/>
  <c r="H2241" i="12"/>
  <c r="J2240" i="12"/>
  <c r="K2240" i="12" s="1"/>
  <c r="I2240" i="12"/>
  <c r="H2240" i="12"/>
  <c r="J2239" i="12"/>
  <c r="K2239" i="12" s="1"/>
  <c r="I2239" i="12"/>
  <c r="H2239" i="12"/>
  <c r="J2238" i="12"/>
  <c r="K2238" i="12" s="1"/>
  <c r="I2238" i="12"/>
  <c r="H2238" i="12"/>
  <c r="J2237" i="12"/>
  <c r="K2237" i="12" s="1"/>
  <c r="I2237" i="12"/>
  <c r="H2237" i="12"/>
  <c r="J2236" i="12"/>
  <c r="K2236" i="12" s="1"/>
  <c r="I2236" i="12"/>
  <c r="H2236" i="12"/>
  <c r="J2235" i="12"/>
  <c r="K2235" i="12" s="1"/>
  <c r="I2235" i="12"/>
  <c r="H2235" i="12"/>
  <c r="J2234" i="12"/>
  <c r="K2234" i="12" s="1"/>
  <c r="I2234" i="12"/>
  <c r="H2234" i="12"/>
  <c r="J2233" i="12"/>
  <c r="K2233" i="12" s="1"/>
  <c r="I2233" i="12"/>
  <c r="H2233" i="12"/>
  <c r="J2232" i="12"/>
  <c r="K2232" i="12" s="1"/>
  <c r="I2232" i="12"/>
  <c r="H2232" i="12"/>
  <c r="J2231" i="12"/>
  <c r="K2231" i="12" s="1"/>
  <c r="I2231" i="12"/>
  <c r="H2231" i="12"/>
  <c r="J2230" i="12"/>
  <c r="K2230" i="12" s="1"/>
  <c r="I2230" i="12"/>
  <c r="H2230" i="12"/>
  <c r="J2229" i="12"/>
  <c r="K2229" i="12" s="1"/>
  <c r="I2229" i="12"/>
  <c r="H2229" i="12"/>
  <c r="J2228" i="12"/>
  <c r="K2228" i="12" s="1"/>
  <c r="I2228" i="12"/>
  <c r="H2228" i="12"/>
  <c r="J2227" i="12"/>
  <c r="K2227" i="12" s="1"/>
  <c r="I2227" i="12"/>
  <c r="H2227" i="12"/>
  <c r="J2226" i="12"/>
  <c r="K2226" i="12" s="1"/>
  <c r="I2226" i="12"/>
  <c r="H2226" i="12"/>
  <c r="J2225" i="12"/>
  <c r="K2225" i="12" s="1"/>
  <c r="I2225" i="12"/>
  <c r="H2225" i="12"/>
  <c r="J2224" i="12"/>
  <c r="K2224" i="12" s="1"/>
  <c r="I2224" i="12"/>
  <c r="H2224" i="12"/>
  <c r="J2223" i="12"/>
  <c r="K2223" i="12" s="1"/>
  <c r="I2223" i="12"/>
  <c r="H2223" i="12"/>
  <c r="J2222" i="12"/>
  <c r="K2222" i="12" s="1"/>
  <c r="I2222" i="12"/>
  <c r="H2222" i="12"/>
  <c r="J2221" i="12"/>
  <c r="K2221" i="12" s="1"/>
  <c r="I2221" i="12"/>
  <c r="H2221" i="12"/>
  <c r="J2220" i="12"/>
  <c r="K2220" i="12" s="1"/>
  <c r="I2220" i="12"/>
  <c r="H2220" i="12"/>
  <c r="J2219" i="12"/>
  <c r="K2219" i="12" s="1"/>
  <c r="I2219" i="12"/>
  <c r="H2219" i="12"/>
  <c r="J2218" i="12"/>
  <c r="K2218" i="12" s="1"/>
  <c r="I2218" i="12"/>
  <c r="H2218" i="12"/>
  <c r="J2217" i="12"/>
  <c r="K2217" i="12" s="1"/>
  <c r="I2217" i="12"/>
  <c r="H2217" i="12"/>
  <c r="J2216" i="12"/>
  <c r="K2216" i="12" s="1"/>
  <c r="I2216" i="12"/>
  <c r="H2216" i="12"/>
  <c r="J2215" i="12"/>
  <c r="K2215" i="12" s="1"/>
  <c r="I2215" i="12"/>
  <c r="H2215" i="12"/>
  <c r="J2214" i="12"/>
  <c r="K2214" i="12" s="1"/>
  <c r="I2214" i="12"/>
  <c r="H2214" i="12"/>
  <c r="J2213" i="12"/>
  <c r="K2213" i="12" s="1"/>
  <c r="I2213" i="12"/>
  <c r="H2213" i="12"/>
  <c r="J2212" i="12"/>
  <c r="K2212" i="12" s="1"/>
  <c r="I2212" i="12"/>
  <c r="H2212" i="12"/>
  <c r="J2211" i="12"/>
  <c r="K2211" i="12" s="1"/>
  <c r="I2211" i="12"/>
  <c r="H2211" i="12"/>
  <c r="J2210" i="12"/>
  <c r="K2210" i="12" s="1"/>
  <c r="I2210" i="12"/>
  <c r="H2210" i="12"/>
  <c r="J2209" i="12"/>
  <c r="K2209" i="12" s="1"/>
  <c r="I2209" i="12"/>
  <c r="H2209" i="12"/>
  <c r="J2208" i="12"/>
  <c r="K2208" i="12" s="1"/>
  <c r="I2208" i="12"/>
  <c r="H2208" i="12"/>
  <c r="J2207" i="12"/>
  <c r="K2207" i="12" s="1"/>
  <c r="I2207" i="12"/>
  <c r="H2207" i="12"/>
  <c r="J2206" i="12"/>
  <c r="K2206" i="12" s="1"/>
  <c r="I2206" i="12"/>
  <c r="H2206" i="12"/>
  <c r="J2205" i="12"/>
  <c r="K2205" i="12" s="1"/>
  <c r="I2205" i="12"/>
  <c r="H2205" i="12"/>
  <c r="J2204" i="12"/>
  <c r="K2204" i="12" s="1"/>
  <c r="I2204" i="12"/>
  <c r="H2204" i="12"/>
  <c r="J2203" i="12"/>
  <c r="K2203" i="12" s="1"/>
  <c r="I2203" i="12"/>
  <c r="H2203" i="12"/>
  <c r="J2202" i="12"/>
  <c r="K2202" i="12" s="1"/>
  <c r="I2202" i="12"/>
  <c r="H2202" i="12"/>
  <c r="J2201" i="12"/>
  <c r="K2201" i="12" s="1"/>
  <c r="I2201" i="12"/>
  <c r="H2201" i="12"/>
  <c r="J2200" i="12"/>
  <c r="K2200" i="12" s="1"/>
  <c r="I2200" i="12"/>
  <c r="H2200" i="12"/>
  <c r="J2199" i="12"/>
  <c r="K2199" i="12" s="1"/>
  <c r="I2199" i="12"/>
  <c r="H2199" i="12"/>
  <c r="J2198" i="12"/>
  <c r="K2198" i="12" s="1"/>
  <c r="I2198" i="12"/>
  <c r="H2198" i="12"/>
  <c r="J2197" i="12"/>
  <c r="K2197" i="12" s="1"/>
  <c r="I2197" i="12"/>
  <c r="H2197" i="12"/>
  <c r="J2196" i="12"/>
  <c r="K2196" i="12" s="1"/>
  <c r="I2196" i="12"/>
  <c r="H2196" i="12"/>
  <c r="J2195" i="12"/>
  <c r="K2195" i="12" s="1"/>
  <c r="I2195" i="12"/>
  <c r="H2195" i="12"/>
  <c r="J2194" i="12"/>
  <c r="K2194" i="12" s="1"/>
  <c r="I2194" i="12"/>
  <c r="H2194" i="12"/>
  <c r="J2193" i="12"/>
  <c r="K2193" i="12" s="1"/>
  <c r="I2193" i="12"/>
  <c r="H2193" i="12"/>
  <c r="J2192" i="12"/>
  <c r="K2192" i="12" s="1"/>
  <c r="I2192" i="12"/>
  <c r="H2192" i="12"/>
  <c r="J2191" i="12"/>
  <c r="K2191" i="12" s="1"/>
  <c r="I2191" i="12"/>
  <c r="H2191" i="12"/>
  <c r="J2190" i="12"/>
  <c r="K2190" i="12" s="1"/>
  <c r="I2190" i="12"/>
  <c r="H2190" i="12"/>
  <c r="J2189" i="12"/>
  <c r="K2189" i="12" s="1"/>
  <c r="I2189" i="12"/>
  <c r="H2189" i="12"/>
  <c r="J2188" i="12"/>
  <c r="K2188" i="12" s="1"/>
  <c r="I2188" i="12"/>
  <c r="H2188" i="12"/>
  <c r="J2187" i="12"/>
  <c r="K2187" i="12" s="1"/>
  <c r="I2187" i="12"/>
  <c r="H2187" i="12"/>
  <c r="J2186" i="12"/>
  <c r="K2186" i="12" s="1"/>
  <c r="I2186" i="12"/>
  <c r="H2186" i="12"/>
  <c r="J2185" i="12"/>
  <c r="K2185" i="12" s="1"/>
  <c r="I2185" i="12"/>
  <c r="H2185" i="12"/>
  <c r="J2184" i="12"/>
  <c r="K2184" i="12" s="1"/>
  <c r="I2184" i="12"/>
  <c r="H2184" i="12"/>
  <c r="J2183" i="12"/>
  <c r="K2183" i="12" s="1"/>
  <c r="I2183" i="12"/>
  <c r="H2183" i="12"/>
  <c r="J2182" i="12"/>
  <c r="K2182" i="12" s="1"/>
  <c r="I2182" i="12"/>
  <c r="H2182" i="12"/>
  <c r="J2181" i="12"/>
  <c r="K2181" i="12" s="1"/>
  <c r="I2181" i="12"/>
  <c r="H2181" i="12"/>
  <c r="J2180" i="12"/>
  <c r="K2180" i="12" s="1"/>
  <c r="I2180" i="12"/>
  <c r="H2180" i="12"/>
  <c r="J2179" i="12"/>
  <c r="K2179" i="12" s="1"/>
  <c r="I2179" i="12"/>
  <c r="H2179" i="12"/>
  <c r="J2178" i="12"/>
  <c r="K2178" i="12" s="1"/>
  <c r="I2178" i="12"/>
  <c r="H2178" i="12"/>
  <c r="J2177" i="12"/>
  <c r="K2177" i="12" s="1"/>
  <c r="I2177" i="12"/>
  <c r="H2177" i="12"/>
  <c r="J2176" i="12"/>
  <c r="K2176" i="12" s="1"/>
  <c r="I2176" i="12"/>
  <c r="H2176" i="12"/>
  <c r="J2175" i="12"/>
  <c r="K2175" i="12" s="1"/>
  <c r="I2175" i="12"/>
  <c r="H2175" i="12"/>
  <c r="J2174" i="12"/>
  <c r="K2174" i="12" s="1"/>
  <c r="I2174" i="12"/>
  <c r="H2174" i="12"/>
  <c r="J2173" i="12"/>
  <c r="K2173" i="12" s="1"/>
  <c r="I2173" i="12"/>
  <c r="H2173" i="12"/>
  <c r="J2172" i="12"/>
  <c r="K2172" i="12" s="1"/>
  <c r="I2172" i="12"/>
  <c r="H2172" i="12"/>
  <c r="J2171" i="12"/>
  <c r="K2171" i="12" s="1"/>
  <c r="I2171" i="12"/>
  <c r="H2171" i="12"/>
  <c r="J2170" i="12"/>
  <c r="K2170" i="12" s="1"/>
  <c r="I2170" i="12"/>
  <c r="H2170" i="12"/>
  <c r="J2169" i="12"/>
  <c r="K2169" i="12" s="1"/>
  <c r="I2169" i="12"/>
  <c r="H2169" i="12"/>
  <c r="J2168" i="12"/>
  <c r="K2168" i="12" s="1"/>
  <c r="I2168" i="12"/>
  <c r="H2168" i="12"/>
  <c r="J2167" i="12"/>
  <c r="K2167" i="12" s="1"/>
  <c r="I2167" i="12"/>
  <c r="H2167" i="12"/>
  <c r="J2166" i="12"/>
  <c r="K2166" i="12" s="1"/>
  <c r="I2166" i="12"/>
  <c r="H2166" i="12"/>
  <c r="J2165" i="12"/>
  <c r="K2165" i="12" s="1"/>
  <c r="I2165" i="12"/>
  <c r="H2165" i="12"/>
  <c r="J2164" i="12"/>
  <c r="K2164" i="12" s="1"/>
  <c r="I2164" i="12"/>
  <c r="H2164" i="12"/>
  <c r="J2163" i="12"/>
  <c r="K2163" i="12" s="1"/>
  <c r="I2163" i="12"/>
  <c r="H2163" i="12"/>
  <c r="J2162" i="12"/>
  <c r="K2162" i="12" s="1"/>
  <c r="I2162" i="12"/>
  <c r="H2162" i="12"/>
  <c r="J2161" i="12"/>
  <c r="K2161" i="12" s="1"/>
  <c r="I2161" i="12"/>
  <c r="H2161" i="12"/>
  <c r="J2160" i="12"/>
  <c r="K2160" i="12" s="1"/>
  <c r="I2160" i="12"/>
  <c r="H2160" i="12"/>
  <c r="J2159" i="12"/>
  <c r="K2159" i="12" s="1"/>
  <c r="I2159" i="12"/>
  <c r="H2159" i="12"/>
  <c r="J2158" i="12"/>
  <c r="K2158" i="12" s="1"/>
  <c r="I2158" i="12"/>
  <c r="H2158" i="12"/>
  <c r="J2157" i="12"/>
  <c r="K2157" i="12" s="1"/>
  <c r="I2157" i="12"/>
  <c r="H2157" i="12"/>
  <c r="J2156" i="12"/>
  <c r="K2156" i="12" s="1"/>
  <c r="I2156" i="12"/>
  <c r="H2156" i="12"/>
  <c r="J2155" i="12"/>
  <c r="K2155" i="12" s="1"/>
  <c r="I2155" i="12"/>
  <c r="H2155" i="12"/>
  <c r="J2154" i="12"/>
  <c r="K2154" i="12" s="1"/>
  <c r="I2154" i="12"/>
  <c r="H2154" i="12"/>
  <c r="J2153" i="12"/>
  <c r="K2153" i="12" s="1"/>
  <c r="I2153" i="12"/>
  <c r="H2153" i="12"/>
  <c r="J2152" i="12"/>
  <c r="K2152" i="12" s="1"/>
  <c r="I2152" i="12"/>
  <c r="H2152" i="12"/>
  <c r="J2151" i="12"/>
  <c r="K2151" i="12" s="1"/>
  <c r="I2151" i="12"/>
  <c r="H2151" i="12"/>
  <c r="J2150" i="12"/>
  <c r="K2150" i="12" s="1"/>
  <c r="I2150" i="12"/>
  <c r="H2150" i="12"/>
  <c r="J2149" i="12"/>
  <c r="K2149" i="12" s="1"/>
  <c r="I2149" i="12"/>
  <c r="H2149" i="12"/>
  <c r="J2148" i="12"/>
  <c r="K2148" i="12" s="1"/>
  <c r="I2148" i="12"/>
  <c r="H2148" i="12"/>
  <c r="J2147" i="12"/>
  <c r="K2147" i="12" s="1"/>
  <c r="I2147" i="12"/>
  <c r="H2147" i="12"/>
  <c r="J2146" i="12"/>
  <c r="K2146" i="12" s="1"/>
  <c r="I2146" i="12"/>
  <c r="H2146" i="12"/>
  <c r="J2145" i="12"/>
  <c r="K2145" i="12" s="1"/>
  <c r="I2145" i="12"/>
  <c r="H2145" i="12"/>
  <c r="J2144" i="12"/>
  <c r="K2144" i="12" s="1"/>
  <c r="I2144" i="12"/>
  <c r="H2144" i="12"/>
  <c r="J2143" i="12"/>
  <c r="K2143" i="12" s="1"/>
  <c r="I2143" i="12"/>
  <c r="H2143" i="12"/>
  <c r="J2142" i="12"/>
  <c r="K2142" i="12" s="1"/>
  <c r="I2142" i="12"/>
  <c r="H2142" i="12"/>
  <c r="J2141" i="12"/>
  <c r="K2141" i="12" s="1"/>
  <c r="I2141" i="12"/>
  <c r="H2141" i="12"/>
  <c r="J2140" i="12"/>
  <c r="K2140" i="12" s="1"/>
  <c r="I2140" i="12"/>
  <c r="H2140" i="12"/>
  <c r="J2139" i="12"/>
  <c r="K2139" i="12" s="1"/>
  <c r="I2139" i="12"/>
  <c r="H2139" i="12"/>
  <c r="J2138" i="12"/>
  <c r="K2138" i="12" s="1"/>
  <c r="I2138" i="12"/>
  <c r="H2138" i="12"/>
  <c r="J2137" i="12"/>
  <c r="K2137" i="12" s="1"/>
  <c r="I2137" i="12"/>
  <c r="H2137" i="12"/>
  <c r="J2136" i="12"/>
  <c r="K2136" i="12" s="1"/>
  <c r="I2136" i="12"/>
  <c r="H2136" i="12"/>
  <c r="J2135" i="12"/>
  <c r="K2135" i="12" s="1"/>
  <c r="I2135" i="12"/>
  <c r="H2135" i="12"/>
  <c r="J2134" i="12"/>
  <c r="K2134" i="12" s="1"/>
  <c r="I2134" i="12"/>
  <c r="H2134" i="12"/>
  <c r="J2133" i="12"/>
  <c r="K2133" i="12" s="1"/>
  <c r="I2133" i="12"/>
  <c r="H2133" i="12"/>
  <c r="J2132" i="12"/>
  <c r="K2132" i="12" s="1"/>
  <c r="I2132" i="12"/>
  <c r="H2132" i="12"/>
  <c r="J2131" i="12"/>
  <c r="K2131" i="12" s="1"/>
  <c r="I2131" i="12"/>
  <c r="H2131" i="12"/>
  <c r="J2130" i="12"/>
  <c r="K2130" i="12" s="1"/>
  <c r="I2130" i="12"/>
  <c r="H2130" i="12"/>
  <c r="J2129" i="12"/>
  <c r="K2129" i="12" s="1"/>
  <c r="I2129" i="12"/>
  <c r="H2129" i="12"/>
  <c r="J2128" i="12"/>
  <c r="K2128" i="12" s="1"/>
  <c r="I2128" i="12"/>
  <c r="H2128" i="12"/>
  <c r="J2127" i="12"/>
  <c r="K2127" i="12" s="1"/>
  <c r="I2127" i="12"/>
  <c r="H2127" i="12"/>
  <c r="J2126" i="12"/>
  <c r="K2126" i="12" s="1"/>
  <c r="I2126" i="12"/>
  <c r="H2126" i="12"/>
  <c r="J2125" i="12"/>
  <c r="K2125" i="12" s="1"/>
  <c r="I2125" i="12"/>
  <c r="H2125" i="12"/>
  <c r="J2124" i="12"/>
  <c r="K2124" i="12" s="1"/>
  <c r="I2124" i="12"/>
  <c r="H2124" i="12"/>
  <c r="J2123" i="12"/>
  <c r="K2123" i="12" s="1"/>
  <c r="I2123" i="12"/>
  <c r="H2123" i="12"/>
  <c r="J2122" i="12"/>
  <c r="K2122" i="12" s="1"/>
  <c r="I2122" i="12"/>
  <c r="H2122" i="12"/>
  <c r="J2121" i="12"/>
  <c r="K2121" i="12" s="1"/>
  <c r="I2121" i="12"/>
  <c r="H2121" i="12"/>
  <c r="J2120" i="12"/>
  <c r="K2120" i="12" s="1"/>
  <c r="I2120" i="12"/>
  <c r="H2120" i="12"/>
  <c r="J2119" i="12"/>
  <c r="K2119" i="12" s="1"/>
  <c r="I2119" i="12"/>
  <c r="H2119" i="12"/>
  <c r="J2118" i="12"/>
  <c r="K2118" i="12" s="1"/>
  <c r="I2118" i="12"/>
  <c r="H2118" i="12"/>
  <c r="J2117" i="12"/>
  <c r="K2117" i="12" s="1"/>
  <c r="I2117" i="12"/>
  <c r="H2117" i="12"/>
  <c r="J2116" i="12"/>
  <c r="K2116" i="12" s="1"/>
  <c r="I2116" i="12"/>
  <c r="H2116" i="12"/>
  <c r="J2115" i="12"/>
  <c r="K2115" i="12" s="1"/>
  <c r="I2115" i="12"/>
  <c r="H2115" i="12"/>
  <c r="J2114" i="12"/>
  <c r="K2114" i="12" s="1"/>
  <c r="I2114" i="12"/>
  <c r="H2114" i="12"/>
  <c r="J2113" i="12"/>
  <c r="K2113" i="12" s="1"/>
  <c r="I2113" i="12"/>
  <c r="H2113" i="12"/>
  <c r="J2112" i="12"/>
  <c r="K2112" i="12" s="1"/>
  <c r="I2112" i="12"/>
  <c r="H2112" i="12"/>
  <c r="J2111" i="12"/>
  <c r="K2111" i="12" s="1"/>
  <c r="I2111" i="12"/>
  <c r="H2111" i="12"/>
  <c r="J2110" i="12"/>
  <c r="K2110" i="12" s="1"/>
  <c r="I2110" i="12"/>
  <c r="H2110" i="12"/>
  <c r="J2109" i="12"/>
  <c r="K2109" i="12" s="1"/>
  <c r="I2109" i="12"/>
  <c r="H2109" i="12"/>
  <c r="J2108" i="12"/>
  <c r="K2108" i="12" s="1"/>
  <c r="I2108" i="12"/>
  <c r="H2108" i="12"/>
  <c r="J2107" i="12"/>
  <c r="K2107" i="12" s="1"/>
  <c r="I2107" i="12"/>
  <c r="H2107" i="12"/>
  <c r="J2106" i="12"/>
  <c r="K2106" i="12" s="1"/>
  <c r="I2106" i="12"/>
  <c r="H2106" i="12"/>
  <c r="J2105" i="12"/>
  <c r="K2105" i="12" s="1"/>
  <c r="I2105" i="12"/>
  <c r="H2105" i="12"/>
  <c r="J2104" i="12"/>
  <c r="K2104" i="12" s="1"/>
  <c r="I2104" i="12"/>
  <c r="H2104" i="12"/>
  <c r="J2103" i="12"/>
  <c r="K2103" i="12" s="1"/>
  <c r="I2103" i="12"/>
  <c r="H2103" i="12"/>
  <c r="J2102" i="12"/>
  <c r="K2102" i="12" s="1"/>
  <c r="I2102" i="12"/>
  <c r="H2102" i="12"/>
  <c r="J2101" i="12"/>
  <c r="K2101" i="12" s="1"/>
  <c r="I2101" i="12"/>
  <c r="H2101" i="12"/>
  <c r="J2100" i="12"/>
  <c r="K2100" i="12" s="1"/>
  <c r="I2100" i="12"/>
  <c r="H2100" i="12"/>
  <c r="J2099" i="12"/>
  <c r="K2099" i="12" s="1"/>
  <c r="I2099" i="12"/>
  <c r="H2099" i="12"/>
  <c r="J2098" i="12"/>
  <c r="K2098" i="12" s="1"/>
  <c r="I2098" i="12"/>
  <c r="H2098" i="12"/>
  <c r="J2097" i="12"/>
  <c r="K2097" i="12" s="1"/>
  <c r="I2097" i="12"/>
  <c r="H2097" i="12"/>
  <c r="J2096" i="12"/>
  <c r="K2096" i="12" s="1"/>
  <c r="I2096" i="12"/>
  <c r="H2096" i="12"/>
  <c r="J2095" i="12"/>
  <c r="K2095" i="12" s="1"/>
  <c r="I2095" i="12"/>
  <c r="H2095" i="12"/>
  <c r="J2094" i="12"/>
  <c r="K2094" i="12" s="1"/>
  <c r="I2094" i="12"/>
  <c r="H2094" i="12"/>
  <c r="J2093" i="12"/>
  <c r="K2093" i="12" s="1"/>
  <c r="I2093" i="12"/>
  <c r="H2093" i="12"/>
  <c r="J2092" i="12"/>
  <c r="K2092" i="12" s="1"/>
  <c r="I2092" i="12"/>
  <c r="H2092" i="12"/>
  <c r="J2091" i="12"/>
  <c r="K2091" i="12" s="1"/>
  <c r="I2091" i="12"/>
  <c r="H2091" i="12"/>
  <c r="J2090" i="12"/>
  <c r="K2090" i="12" s="1"/>
  <c r="I2090" i="12"/>
  <c r="H2090" i="12"/>
  <c r="J2089" i="12"/>
  <c r="K2089" i="12" s="1"/>
  <c r="I2089" i="12"/>
  <c r="H2089" i="12"/>
  <c r="J2088" i="12"/>
  <c r="K2088" i="12" s="1"/>
  <c r="I2088" i="12"/>
  <c r="H2088" i="12"/>
  <c r="J2087" i="12"/>
  <c r="K2087" i="12" s="1"/>
  <c r="I2087" i="12"/>
  <c r="H2087" i="12"/>
  <c r="J2086" i="12"/>
  <c r="K2086" i="12" s="1"/>
  <c r="I2086" i="12"/>
  <c r="H2086" i="12"/>
  <c r="J2085" i="12"/>
  <c r="K2085" i="12" s="1"/>
  <c r="I2085" i="12"/>
  <c r="H2085" i="12"/>
  <c r="J2084" i="12"/>
  <c r="K2084" i="12" s="1"/>
  <c r="I2084" i="12"/>
  <c r="H2084" i="12"/>
  <c r="J2083" i="12"/>
  <c r="K2083" i="12" s="1"/>
  <c r="I2083" i="12"/>
  <c r="H2083" i="12"/>
  <c r="J2082" i="12"/>
  <c r="K2082" i="12" s="1"/>
  <c r="I2082" i="12"/>
  <c r="H2082" i="12"/>
  <c r="J2081" i="12"/>
  <c r="K2081" i="12" s="1"/>
  <c r="I2081" i="12"/>
  <c r="H2081" i="12"/>
  <c r="J2080" i="12"/>
  <c r="K2080" i="12" s="1"/>
  <c r="I2080" i="12"/>
  <c r="H2080" i="12"/>
  <c r="J2079" i="12"/>
  <c r="K2079" i="12" s="1"/>
  <c r="I2079" i="12"/>
  <c r="H2079" i="12"/>
  <c r="J2078" i="12"/>
  <c r="K2078" i="12" s="1"/>
  <c r="I2078" i="12"/>
  <c r="H2078" i="12"/>
  <c r="J2077" i="12"/>
  <c r="K2077" i="12" s="1"/>
  <c r="I2077" i="12"/>
  <c r="H2077" i="12"/>
  <c r="J2076" i="12"/>
  <c r="K2076" i="12" s="1"/>
  <c r="I2076" i="12"/>
  <c r="H2076" i="12"/>
  <c r="J2075" i="12"/>
  <c r="K2075" i="12" s="1"/>
  <c r="I2075" i="12"/>
  <c r="H2075" i="12"/>
  <c r="J2074" i="12"/>
  <c r="K2074" i="12" s="1"/>
  <c r="I2074" i="12"/>
  <c r="H2074" i="12"/>
  <c r="J2073" i="12"/>
  <c r="K2073" i="12" s="1"/>
  <c r="I2073" i="12"/>
  <c r="H2073" i="12"/>
  <c r="J2072" i="12"/>
  <c r="K2072" i="12" s="1"/>
  <c r="I2072" i="12"/>
  <c r="H2072" i="12"/>
  <c r="J2071" i="12"/>
  <c r="K2071" i="12" s="1"/>
  <c r="I2071" i="12"/>
  <c r="H2071" i="12"/>
  <c r="J2070" i="12"/>
  <c r="K2070" i="12" s="1"/>
  <c r="I2070" i="12"/>
  <c r="H2070" i="12"/>
  <c r="J2069" i="12"/>
  <c r="K2069" i="12" s="1"/>
  <c r="I2069" i="12"/>
  <c r="H2069" i="12"/>
  <c r="J2068" i="12"/>
  <c r="K2068" i="12" s="1"/>
  <c r="I2068" i="12"/>
  <c r="H2068" i="12"/>
  <c r="J2067" i="12"/>
  <c r="K2067" i="12" s="1"/>
  <c r="I2067" i="12"/>
  <c r="H2067" i="12"/>
  <c r="J2066" i="12"/>
  <c r="K2066" i="12" s="1"/>
  <c r="I2066" i="12"/>
  <c r="H2066" i="12"/>
  <c r="J2065" i="12"/>
  <c r="K2065" i="12" s="1"/>
  <c r="I2065" i="12"/>
  <c r="H2065" i="12"/>
  <c r="J2064" i="12"/>
  <c r="K2064" i="12" s="1"/>
  <c r="I2064" i="12"/>
  <c r="H2064" i="12"/>
  <c r="J2063" i="12"/>
  <c r="K2063" i="12" s="1"/>
  <c r="I2063" i="12"/>
  <c r="H2063" i="12"/>
  <c r="J2062" i="12"/>
  <c r="K2062" i="12" s="1"/>
  <c r="I2062" i="12"/>
  <c r="H2062" i="12"/>
  <c r="J2061" i="12"/>
  <c r="K2061" i="12" s="1"/>
  <c r="I2061" i="12"/>
  <c r="H2061" i="12"/>
  <c r="J2060" i="12"/>
  <c r="K2060" i="12" s="1"/>
  <c r="I2060" i="12"/>
  <c r="H2060" i="12"/>
  <c r="J2059" i="12"/>
  <c r="K2059" i="12" s="1"/>
  <c r="I2059" i="12"/>
  <c r="H2059" i="12"/>
  <c r="J2058" i="12"/>
  <c r="K2058" i="12" s="1"/>
  <c r="I2058" i="12"/>
  <c r="H2058" i="12"/>
  <c r="J2057" i="12"/>
  <c r="K2057" i="12" s="1"/>
  <c r="I2057" i="12"/>
  <c r="H2057" i="12"/>
  <c r="J2056" i="12"/>
  <c r="K2056" i="12" s="1"/>
  <c r="I2056" i="12"/>
  <c r="H2056" i="12"/>
  <c r="J2055" i="12"/>
  <c r="K2055" i="12" s="1"/>
  <c r="I2055" i="12"/>
  <c r="H2055" i="12"/>
  <c r="J2054" i="12"/>
  <c r="K2054" i="12" s="1"/>
  <c r="I2054" i="12"/>
  <c r="H2054" i="12"/>
  <c r="J2053" i="12"/>
  <c r="K2053" i="12" s="1"/>
  <c r="I2053" i="12"/>
  <c r="H2053" i="12"/>
  <c r="J2052" i="12"/>
  <c r="K2052" i="12" s="1"/>
  <c r="I2052" i="12"/>
  <c r="H2052" i="12"/>
  <c r="J2051" i="12"/>
  <c r="K2051" i="12" s="1"/>
  <c r="I2051" i="12"/>
  <c r="H2051" i="12"/>
  <c r="J2050" i="12"/>
  <c r="K2050" i="12" s="1"/>
  <c r="I2050" i="12"/>
  <c r="H2050" i="12"/>
  <c r="J2049" i="12"/>
  <c r="K2049" i="12" s="1"/>
  <c r="I2049" i="12"/>
  <c r="H2049" i="12"/>
  <c r="J2048" i="12"/>
  <c r="K2048" i="12" s="1"/>
  <c r="I2048" i="12"/>
  <c r="H2048" i="12"/>
  <c r="J2047" i="12"/>
  <c r="K2047" i="12" s="1"/>
  <c r="I2047" i="12"/>
  <c r="H2047" i="12"/>
  <c r="J2046" i="12"/>
  <c r="K2046" i="12" s="1"/>
  <c r="I2046" i="12"/>
  <c r="H2046" i="12"/>
  <c r="J2045" i="12"/>
  <c r="K2045" i="12" s="1"/>
  <c r="I2045" i="12"/>
  <c r="H2045" i="12"/>
  <c r="J2044" i="12"/>
  <c r="K2044" i="12" s="1"/>
  <c r="I2044" i="12"/>
  <c r="H2044" i="12"/>
  <c r="J2043" i="12"/>
  <c r="K2043" i="12" s="1"/>
  <c r="I2043" i="12"/>
  <c r="H2043" i="12"/>
  <c r="J2042" i="12"/>
  <c r="K2042" i="12" s="1"/>
  <c r="I2042" i="12"/>
  <c r="H2042" i="12"/>
  <c r="J2041" i="12"/>
  <c r="K2041" i="12" s="1"/>
  <c r="I2041" i="12"/>
  <c r="H2041" i="12"/>
  <c r="J2040" i="12"/>
  <c r="K2040" i="12" s="1"/>
  <c r="I2040" i="12"/>
  <c r="H2040" i="12"/>
  <c r="J2039" i="12"/>
  <c r="K2039" i="12" s="1"/>
  <c r="I2039" i="12"/>
  <c r="H2039" i="12"/>
  <c r="J2038" i="12"/>
  <c r="K2038" i="12" s="1"/>
  <c r="I2038" i="12"/>
  <c r="H2038" i="12"/>
  <c r="J2037" i="12"/>
  <c r="K2037" i="12" s="1"/>
  <c r="I2037" i="12"/>
  <c r="H2037" i="12"/>
  <c r="J2036" i="12"/>
  <c r="K2036" i="12" s="1"/>
  <c r="I2036" i="12"/>
  <c r="H2036" i="12"/>
  <c r="J2035" i="12"/>
  <c r="K2035" i="12" s="1"/>
  <c r="I2035" i="12"/>
  <c r="H2035" i="12"/>
  <c r="J2034" i="12"/>
  <c r="K2034" i="12" s="1"/>
  <c r="I2034" i="12"/>
  <c r="H2034" i="12"/>
  <c r="J2033" i="12"/>
  <c r="K2033" i="12" s="1"/>
  <c r="I2033" i="12"/>
  <c r="H2033" i="12"/>
  <c r="J2032" i="12"/>
  <c r="K2032" i="12" s="1"/>
  <c r="I2032" i="12"/>
  <c r="H2032" i="12"/>
  <c r="J2031" i="12"/>
  <c r="K2031" i="12" s="1"/>
  <c r="I2031" i="12"/>
  <c r="H2031" i="12"/>
  <c r="J2030" i="12"/>
  <c r="K2030" i="12" s="1"/>
  <c r="I2030" i="12"/>
  <c r="H2030" i="12"/>
  <c r="J2029" i="12"/>
  <c r="K2029" i="12" s="1"/>
  <c r="I2029" i="12"/>
  <c r="H2029" i="12"/>
  <c r="J2028" i="12"/>
  <c r="K2028" i="12" s="1"/>
  <c r="I2028" i="12"/>
  <c r="H2028" i="12"/>
  <c r="J2027" i="12"/>
  <c r="K2027" i="12" s="1"/>
  <c r="I2027" i="12"/>
  <c r="H2027" i="12"/>
  <c r="J2026" i="12"/>
  <c r="K2026" i="12" s="1"/>
  <c r="I2026" i="12"/>
  <c r="H2026" i="12"/>
  <c r="J2025" i="12"/>
  <c r="K2025" i="12" s="1"/>
  <c r="I2025" i="12"/>
  <c r="H2025" i="12"/>
  <c r="J2024" i="12"/>
  <c r="K2024" i="12" s="1"/>
  <c r="I2024" i="12"/>
  <c r="H2024" i="12"/>
  <c r="J2023" i="12"/>
  <c r="K2023" i="12" s="1"/>
  <c r="I2023" i="12"/>
  <c r="H2023" i="12"/>
  <c r="J2022" i="12"/>
  <c r="K2022" i="12" s="1"/>
  <c r="I2022" i="12"/>
  <c r="H2022" i="12"/>
  <c r="J2021" i="12"/>
  <c r="K2021" i="12" s="1"/>
  <c r="I2021" i="12"/>
  <c r="H2021" i="12"/>
  <c r="J2020" i="12"/>
  <c r="K2020" i="12" s="1"/>
  <c r="I2020" i="12"/>
  <c r="H2020" i="12"/>
  <c r="J2019" i="12"/>
  <c r="K2019" i="12" s="1"/>
  <c r="I2019" i="12"/>
  <c r="H2019" i="12"/>
  <c r="J2018" i="12"/>
  <c r="K2018" i="12" s="1"/>
  <c r="I2018" i="12"/>
  <c r="H2018" i="12"/>
  <c r="J2017" i="12"/>
  <c r="K2017" i="12" s="1"/>
  <c r="I2017" i="12"/>
  <c r="H2017" i="12"/>
  <c r="J2016" i="12"/>
  <c r="I2016" i="12"/>
  <c r="K2016" i="12" s="1"/>
  <c r="H2016" i="12"/>
  <c r="J2015" i="12"/>
  <c r="K2015" i="12" s="1"/>
  <c r="I2015" i="12"/>
  <c r="H2015" i="12"/>
  <c r="J2014" i="12"/>
  <c r="K2014" i="12" s="1"/>
  <c r="I2014" i="12"/>
  <c r="H2014" i="12"/>
  <c r="J2013" i="12"/>
  <c r="K2013" i="12" s="1"/>
  <c r="I2013" i="12"/>
  <c r="H2013" i="12"/>
  <c r="J2012" i="12"/>
  <c r="K2012" i="12" s="1"/>
  <c r="I2012" i="12"/>
  <c r="H2012" i="12"/>
  <c r="J2011" i="12"/>
  <c r="K2011" i="12" s="1"/>
  <c r="I2011" i="12"/>
  <c r="H2011" i="12"/>
  <c r="J2010" i="12"/>
  <c r="K2010" i="12" s="1"/>
  <c r="I2010" i="12"/>
  <c r="H2010" i="12"/>
  <c r="J2009" i="12"/>
  <c r="K2009" i="12" s="1"/>
  <c r="I2009" i="12"/>
  <c r="H2009" i="12"/>
  <c r="J2008" i="12"/>
  <c r="K2008" i="12" s="1"/>
  <c r="I2008" i="12"/>
  <c r="H2008" i="12"/>
  <c r="J2007" i="12"/>
  <c r="K2007" i="12" s="1"/>
  <c r="I2007" i="12"/>
  <c r="H2007" i="12"/>
  <c r="J2006" i="12"/>
  <c r="K2006" i="12" s="1"/>
  <c r="I2006" i="12"/>
  <c r="H2006" i="12"/>
  <c r="J2005" i="12"/>
  <c r="K2005" i="12" s="1"/>
  <c r="I2005" i="12"/>
  <c r="H2005" i="12"/>
  <c r="J2004" i="12"/>
  <c r="K2004" i="12" s="1"/>
  <c r="I2004" i="12"/>
  <c r="H2004" i="12"/>
  <c r="J2003" i="12"/>
  <c r="K2003" i="12" s="1"/>
  <c r="I2003" i="12"/>
  <c r="H2003" i="12"/>
  <c r="J2002" i="12"/>
  <c r="K2002" i="12" s="1"/>
  <c r="I2002" i="12"/>
  <c r="H2002" i="12"/>
  <c r="J2001" i="12"/>
  <c r="K2001" i="12" s="1"/>
  <c r="I2001" i="12"/>
  <c r="H2001" i="12"/>
  <c r="J2000" i="12"/>
  <c r="K2000" i="12" s="1"/>
  <c r="I2000" i="12"/>
  <c r="H2000" i="12"/>
  <c r="J1999" i="12"/>
  <c r="K1999" i="12" s="1"/>
  <c r="I1999" i="12"/>
  <c r="H1999" i="12"/>
  <c r="J1998" i="12"/>
  <c r="K1998" i="12" s="1"/>
  <c r="I1998" i="12"/>
  <c r="H1998" i="12"/>
  <c r="J1997" i="12"/>
  <c r="K1997" i="12" s="1"/>
  <c r="I1997" i="12"/>
  <c r="H1997" i="12"/>
  <c r="J1996" i="12"/>
  <c r="K1996" i="12" s="1"/>
  <c r="I1996" i="12"/>
  <c r="H1996" i="12"/>
  <c r="J1995" i="12"/>
  <c r="K1995" i="12" s="1"/>
  <c r="I1995" i="12"/>
  <c r="H1995" i="12"/>
  <c r="J1994" i="12"/>
  <c r="K1994" i="12" s="1"/>
  <c r="I1994" i="12"/>
  <c r="H1994" i="12"/>
  <c r="J1993" i="12"/>
  <c r="K1993" i="12" s="1"/>
  <c r="I1993" i="12"/>
  <c r="H1993" i="12"/>
  <c r="J1992" i="12"/>
  <c r="K1992" i="12" s="1"/>
  <c r="I1992" i="12"/>
  <c r="H1992" i="12"/>
  <c r="J1991" i="12"/>
  <c r="K1991" i="12" s="1"/>
  <c r="I1991" i="12"/>
  <c r="H1991" i="12"/>
  <c r="J1990" i="12"/>
  <c r="K1990" i="12" s="1"/>
  <c r="I1990" i="12"/>
  <c r="H1990" i="12"/>
  <c r="J1989" i="12"/>
  <c r="K1989" i="12" s="1"/>
  <c r="I1989" i="12"/>
  <c r="H1989" i="12"/>
  <c r="J1988" i="12"/>
  <c r="K1988" i="12" s="1"/>
  <c r="I1988" i="12"/>
  <c r="H1988" i="12"/>
  <c r="J1987" i="12"/>
  <c r="K1987" i="12" s="1"/>
  <c r="I1987" i="12"/>
  <c r="H1987" i="12"/>
  <c r="J1986" i="12"/>
  <c r="K1986" i="12" s="1"/>
  <c r="I1986" i="12"/>
  <c r="H1986" i="12"/>
  <c r="J1985" i="12"/>
  <c r="K1985" i="12" s="1"/>
  <c r="I1985" i="12"/>
  <c r="H1985" i="12"/>
  <c r="J1984" i="12"/>
  <c r="K1984" i="12" s="1"/>
  <c r="I1984" i="12"/>
  <c r="H1984" i="12"/>
  <c r="J1983" i="12"/>
  <c r="K1983" i="12" s="1"/>
  <c r="I1983" i="12"/>
  <c r="H1983" i="12"/>
  <c r="J1982" i="12"/>
  <c r="K1982" i="12" s="1"/>
  <c r="I1982" i="12"/>
  <c r="H1982" i="12"/>
  <c r="J1981" i="12"/>
  <c r="K1981" i="12" s="1"/>
  <c r="I1981" i="12"/>
  <c r="H1981" i="12"/>
  <c r="J1980" i="12"/>
  <c r="K1980" i="12" s="1"/>
  <c r="I1980" i="12"/>
  <c r="H1980" i="12"/>
  <c r="J1979" i="12"/>
  <c r="K1979" i="12" s="1"/>
  <c r="I1979" i="12"/>
  <c r="H1979" i="12"/>
  <c r="J1978" i="12"/>
  <c r="K1978" i="12" s="1"/>
  <c r="I1978" i="12"/>
  <c r="H1978" i="12"/>
  <c r="J1977" i="12"/>
  <c r="K1977" i="12" s="1"/>
  <c r="I1977" i="12"/>
  <c r="H1977" i="12"/>
  <c r="J1976" i="12"/>
  <c r="K1976" i="12" s="1"/>
  <c r="I1976" i="12"/>
  <c r="H1976" i="12"/>
  <c r="J1975" i="12"/>
  <c r="K1975" i="12" s="1"/>
  <c r="I1975" i="12"/>
  <c r="H1975" i="12"/>
  <c r="J1974" i="12"/>
  <c r="K1974" i="12" s="1"/>
  <c r="I1974" i="12"/>
  <c r="H1974" i="12"/>
  <c r="J1973" i="12"/>
  <c r="K1973" i="12" s="1"/>
  <c r="I1973" i="12"/>
  <c r="H1973" i="12"/>
  <c r="J1972" i="12"/>
  <c r="K1972" i="12" s="1"/>
  <c r="I1972" i="12"/>
  <c r="H1972" i="12"/>
  <c r="J1971" i="12"/>
  <c r="K1971" i="12" s="1"/>
  <c r="I1971" i="12"/>
  <c r="H1971" i="12"/>
  <c r="J1970" i="12"/>
  <c r="K1970" i="12" s="1"/>
  <c r="I1970" i="12"/>
  <c r="H1970" i="12"/>
  <c r="J1969" i="12"/>
  <c r="K1969" i="12" s="1"/>
  <c r="I1969" i="12"/>
  <c r="H1969" i="12"/>
  <c r="J1968" i="12"/>
  <c r="K1968" i="12" s="1"/>
  <c r="I1968" i="12"/>
  <c r="H1968" i="12"/>
  <c r="J1967" i="12"/>
  <c r="K1967" i="12" s="1"/>
  <c r="I1967" i="12"/>
  <c r="H1967" i="12"/>
  <c r="J1966" i="12"/>
  <c r="K1966" i="12" s="1"/>
  <c r="I1966" i="12"/>
  <c r="H1966" i="12"/>
  <c r="J1965" i="12"/>
  <c r="K1965" i="12" s="1"/>
  <c r="I1965" i="12"/>
  <c r="H1965" i="12"/>
  <c r="J1964" i="12"/>
  <c r="K1964" i="12" s="1"/>
  <c r="I1964" i="12"/>
  <c r="H1964" i="12"/>
  <c r="J1963" i="12"/>
  <c r="K1963" i="12" s="1"/>
  <c r="I1963" i="12"/>
  <c r="H1963" i="12"/>
  <c r="J1962" i="12"/>
  <c r="K1962" i="12" s="1"/>
  <c r="I1962" i="12"/>
  <c r="H1962" i="12"/>
  <c r="J1961" i="12"/>
  <c r="K1961" i="12" s="1"/>
  <c r="I1961" i="12"/>
  <c r="H1961" i="12"/>
  <c r="J1960" i="12"/>
  <c r="K1960" i="12" s="1"/>
  <c r="I1960" i="12"/>
  <c r="H1960" i="12"/>
  <c r="J1959" i="12"/>
  <c r="K1959" i="12" s="1"/>
  <c r="I1959" i="12"/>
  <c r="H1959" i="12"/>
  <c r="J1958" i="12"/>
  <c r="K1958" i="12" s="1"/>
  <c r="I1958" i="12"/>
  <c r="H1958" i="12"/>
  <c r="J1957" i="12"/>
  <c r="K1957" i="12" s="1"/>
  <c r="I1957" i="12"/>
  <c r="H1957" i="12"/>
  <c r="J1956" i="12"/>
  <c r="K1956" i="12" s="1"/>
  <c r="I1956" i="12"/>
  <c r="H1956" i="12"/>
  <c r="J1955" i="12"/>
  <c r="K1955" i="12" s="1"/>
  <c r="I1955" i="12"/>
  <c r="H1955" i="12"/>
  <c r="J1954" i="12"/>
  <c r="K1954" i="12" s="1"/>
  <c r="I1954" i="12"/>
  <c r="H1954" i="12"/>
  <c r="J1953" i="12"/>
  <c r="K1953" i="12" s="1"/>
  <c r="I1953" i="12"/>
  <c r="H1953" i="12"/>
  <c r="J1952" i="12"/>
  <c r="K1952" i="12" s="1"/>
  <c r="I1952" i="12"/>
  <c r="H1952" i="12"/>
  <c r="J1951" i="12"/>
  <c r="K1951" i="12" s="1"/>
  <c r="I1951" i="12"/>
  <c r="H1951" i="12"/>
  <c r="J1950" i="12"/>
  <c r="K1950" i="12" s="1"/>
  <c r="I1950" i="12"/>
  <c r="H1950" i="12"/>
  <c r="J1949" i="12"/>
  <c r="K1949" i="12" s="1"/>
  <c r="I1949" i="12"/>
  <c r="H1949" i="12"/>
  <c r="J1948" i="12"/>
  <c r="K1948" i="12" s="1"/>
  <c r="I1948" i="12"/>
  <c r="H1948" i="12"/>
  <c r="J1947" i="12"/>
  <c r="K1947" i="12" s="1"/>
  <c r="I1947" i="12"/>
  <c r="H1947" i="12"/>
  <c r="J1946" i="12"/>
  <c r="K1946" i="12" s="1"/>
  <c r="I1946" i="12"/>
  <c r="H1946" i="12"/>
  <c r="J1945" i="12"/>
  <c r="K1945" i="12" s="1"/>
  <c r="I1945" i="12"/>
  <c r="H1945" i="12"/>
  <c r="J1944" i="12"/>
  <c r="K1944" i="12" s="1"/>
  <c r="I1944" i="12"/>
  <c r="H1944" i="12"/>
  <c r="J1943" i="12"/>
  <c r="K1943" i="12" s="1"/>
  <c r="I1943" i="12"/>
  <c r="H1943" i="12"/>
  <c r="J1942" i="12"/>
  <c r="K1942" i="12" s="1"/>
  <c r="I1942" i="12"/>
  <c r="H1942" i="12"/>
  <c r="J1941" i="12"/>
  <c r="K1941" i="12" s="1"/>
  <c r="I1941" i="12"/>
  <c r="H1941" i="12"/>
  <c r="J1940" i="12"/>
  <c r="K1940" i="12" s="1"/>
  <c r="I1940" i="12"/>
  <c r="H1940" i="12"/>
  <c r="J1939" i="12"/>
  <c r="K1939" i="12" s="1"/>
  <c r="I1939" i="12"/>
  <c r="H1939" i="12"/>
  <c r="J1938" i="12"/>
  <c r="K1938" i="12" s="1"/>
  <c r="I1938" i="12"/>
  <c r="H1938" i="12"/>
  <c r="J1937" i="12"/>
  <c r="K1937" i="12" s="1"/>
  <c r="I1937" i="12"/>
  <c r="H1937" i="12"/>
  <c r="J1936" i="12"/>
  <c r="K1936" i="12" s="1"/>
  <c r="I1936" i="12"/>
  <c r="H1936" i="12"/>
  <c r="J1935" i="12"/>
  <c r="K1935" i="12" s="1"/>
  <c r="I1935" i="12"/>
  <c r="H1935" i="12"/>
  <c r="J1934" i="12"/>
  <c r="K1934" i="12" s="1"/>
  <c r="I1934" i="12"/>
  <c r="H1934" i="12"/>
  <c r="J1933" i="12"/>
  <c r="K1933" i="12" s="1"/>
  <c r="I1933" i="12"/>
  <c r="H1933" i="12"/>
  <c r="J1932" i="12"/>
  <c r="K1932" i="12" s="1"/>
  <c r="I1932" i="12"/>
  <c r="H1932" i="12"/>
  <c r="J1931" i="12"/>
  <c r="K1931" i="12" s="1"/>
  <c r="I1931" i="12"/>
  <c r="H1931" i="12"/>
  <c r="J1930" i="12"/>
  <c r="K1930" i="12" s="1"/>
  <c r="I1930" i="12"/>
  <c r="H1930" i="12"/>
  <c r="J1929" i="12"/>
  <c r="K1929" i="12" s="1"/>
  <c r="I1929" i="12"/>
  <c r="H1929" i="12"/>
  <c r="J1928" i="12"/>
  <c r="K1928" i="12" s="1"/>
  <c r="I1928" i="12"/>
  <c r="H1928" i="12"/>
  <c r="J1927" i="12"/>
  <c r="K1927" i="12" s="1"/>
  <c r="I1927" i="12"/>
  <c r="H1927" i="12"/>
  <c r="J1926" i="12"/>
  <c r="K1926" i="12" s="1"/>
  <c r="I1926" i="12"/>
  <c r="H1926" i="12"/>
  <c r="J1925" i="12"/>
  <c r="K1925" i="12" s="1"/>
  <c r="I1925" i="12"/>
  <c r="H1925" i="12"/>
  <c r="J1924" i="12"/>
  <c r="K1924" i="12" s="1"/>
  <c r="I1924" i="12"/>
  <c r="H1924" i="12"/>
  <c r="J1923" i="12"/>
  <c r="K1923" i="12" s="1"/>
  <c r="I1923" i="12"/>
  <c r="H1923" i="12"/>
  <c r="J1922" i="12"/>
  <c r="K1922" i="12" s="1"/>
  <c r="I1922" i="12"/>
  <c r="H1922" i="12"/>
  <c r="J1921" i="12"/>
  <c r="K1921" i="12" s="1"/>
  <c r="I1921" i="12"/>
  <c r="H1921" i="12"/>
  <c r="J1920" i="12"/>
  <c r="K1920" i="12" s="1"/>
  <c r="I1920" i="12"/>
  <c r="H1920" i="12"/>
  <c r="J1919" i="12"/>
  <c r="K1919" i="12" s="1"/>
  <c r="I1919" i="12"/>
  <c r="H1919" i="12"/>
  <c r="J1918" i="12"/>
  <c r="K1918" i="12" s="1"/>
  <c r="I1918" i="12"/>
  <c r="H1918" i="12"/>
  <c r="J1917" i="12"/>
  <c r="K1917" i="12" s="1"/>
  <c r="I1917" i="12"/>
  <c r="H1917" i="12"/>
  <c r="J1916" i="12"/>
  <c r="K1916" i="12" s="1"/>
  <c r="I1916" i="12"/>
  <c r="H1916" i="12"/>
  <c r="J1915" i="12"/>
  <c r="K1915" i="12" s="1"/>
  <c r="I1915" i="12"/>
  <c r="H1915" i="12"/>
  <c r="J1914" i="12"/>
  <c r="K1914" i="12" s="1"/>
  <c r="I1914" i="12"/>
  <c r="H1914" i="12"/>
  <c r="J1913" i="12"/>
  <c r="K1913" i="12" s="1"/>
  <c r="I1913" i="12"/>
  <c r="H1913" i="12"/>
  <c r="J1912" i="12"/>
  <c r="K1912" i="12" s="1"/>
  <c r="I1912" i="12"/>
  <c r="H1912" i="12"/>
  <c r="J1911" i="12"/>
  <c r="K1911" i="12" s="1"/>
  <c r="I1911" i="12"/>
  <c r="H1911" i="12"/>
  <c r="J1910" i="12"/>
  <c r="K1910" i="12" s="1"/>
  <c r="I1910" i="12"/>
  <c r="H1910" i="12"/>
  <c r="J1909" i="12"/>
  <c r="K1909" i="12" s="1"/>
  <c r="I1909" i="12"/>
  <c r="H1909" i="12"/>
  <c r="J1908" i="12"/>
  <c r="K1908" i="12" s="1"/>
  <c r="I1908" i="12"/>
  <c r="H1908" i="12"/>
  <c r="J1907" i="12"/>
  <c r="K1907" i="12" s="1"/>
  <c r="I1907" i="12"/>
  <c r="H1907" i="12"/>
  <c r="J1906" i="12"/>
  <c r="K1906" i="12" s="1"/>
  <c r="I1906" i="12"/>
  <c r="H1906" i="12"/>
  <c r="J1905" i="12"/>
  <c r="K1905" i="12" s="1"/>
  <c r="I1905" i="12"/>
  <c r="H1905" i="12"/>
  <c r="J1904" i="12"/>
  <c r="K1904" i="12" s="1"/>
  <c r="I1904" i="12"/>
  <c r="H1904" i="12"/>
  <c r="J1903" i="12"/>
  <c r="K1903" i="12" s="1"/>
  <c r="I1903" i="12"/>
  <c r="H1903" i="12"/>
  <c r="J1902" i="12"/>
  <c r="K1902" i="12" s="1"/>
  <c r="I1902" i="12"/>
  <c r="H1902" i="12"/>
  <c r="J1901" i="12"/>
  <c r="K1901" i="12" s="1"/>
  <c r="I1901" i="12"/>
  <c r="H1901" i="12"/>
  <c r="J1900" i="12"/>
  <c r="K1900" i="12" s="1"/>
  <c r="I1900" i="12"/>
  <c r="H1900" i="12"/>
  <c r="J1899" i="12"/>
  <c r="K1899" i="12" s="1"/>
  <c r="I1899" i="12"/>
  <c r="H1899" i="12"/>
  <c r="J1898" i="12"/>
  <c r="K1898" i="12" s="1"/>
  <c r="I1898" i="12"/>
  <c r="H1898" i="12"/>
  <c r="J1897" i="12"/>
  <c r="K1897" i="12" s="1"/>
  <c r="I1897" i="12"/>
  <c r="H1897" i="12"/>
  <c r="J1896" i="12"/>
  <c r="K1896" i="12" s="1"/>
  <c r="I1896" i="12"/>
  <c r="H1896" i="12"/>
  <c r="J1895" i="12"/>
  <c r="K1895" i="12" s="1"/>
  <c r="I1895" i="12"/>
  <c r="H1895" i="12"/>
  <c r="J1894" i="12"/>
  <c r="K1894" i="12" s="1"/>
  <c r="I1894" i="12"/>
  <c r="H1894" i="12"/>
  <c r="J1893" i="12"/>
  <c r="K1893" i="12" s="1"/>
  <c r="I1893" i="12"/>
  <c r="H1893" i="12"/>
  <c r="J1892" i="12"/>
  <c r="K1892" i="12" s="1"/>
  <c r="I1892" i="12"/>
  <c r="H1892" i="12"/>
  <c r="J1891" i="12"/>
  <c r="K1891" i="12" s="1"/>
  <c r="I1891" i="12"/>
  <c r="H1891" i="12"/>
  <c r="J1890" i="12"/>
  <c r="K1890" i="12" s="1"/>
  <c r="I1890" i="12"/>
  <c r="H1890" i="12"/>
  <c r="J1889" i="12"/>
  <c r="K1889" i="12" s="1"/>
  <c r="I1889" i="12"/>
  <c r="H1889" i="12"/>
  <c r="J1888" i="12"/>
  <c r="K1888" i="12" s="1"/>
  <c r="I1888" i="12"/>
  <c r="H1888" i="12"/>
  <c r="J1887" i="12"/>
  <c r="K1887" i="12" s="1"/>
  <c r="I1887" i="12"/>
  <c r="H1887" i="12"/>
  <c r="J1886" i="12"/>
  <c r="K1886" i="12" s="1"/>
  <c r="I1886" i="12"/>
  <c r="H1886" i="12"/>
  <c r="J1885" i="12"/>
  <c r="K1885" i="12" s="1"/>
  <c r="I1885" i="12"/>
  <c r="H1885" i="12"/>
  <c r="J1884" i="12"/>
  <c r="K1884" i="12" s="1"/>
  <c r="I1884" i="12"/>
  <c r="H1884" i="12"/>
  <c r="J1883" i="12"/>
  <c r="K1883" i="12" s="1"/>
  <c r="I1883" i="12"/>
  <c r="H1883" i="12"/>
  <c r="J1882" i="12"/>
  <c r="K1882" i="12" s="1"/>
  <c r="I1882" i="12"/>
  <c r="H1882" i="12"/>
  <c r="J1881" i="12"/>
  <c r="K1881" i="12" s="1"/>
  <c r="I1881" i="12"/>
  <c r="H1881" i="12"/>
  <c r="J1880" i="12"/>
  <c r="K1880" i="12" s="1"/>
  <c r="I1880" i="12"/>
  <c r="H1880" i="12"/>
  <c r="J1879" i="12"/>
  <c r="K1879" i="12" s="1"/>
  <c r="I1879" i="12"/>
  <c r="H1879" i="12"/>
  <c r="J1878" i="12"/>
  <c r="K1878" i="12" s="1"/>
  <c r="I1878" i="12"/>
  <c r="H1878" i="12"/>
  <c r="J1877" i="12"/>
  <c r="K1877" i="12" s="1"/>
  <c r="I1877" i="12"/>
  <c r="H1877" i="12"/>
  <c r="J1876" i="12"/>
  <c r="K1876" i="12" s="1"/>
  <c r="I1876" i="12"/>
  <c r="H1876" i="12"/>
  <c r="J1875" i="12"/>
  <c r="K1875" i="12" s="1"/>
  <c r="I1875" i="12"/>
  <c r="H1875" i="12"/>
  <c r="J1874" i="12"/>
  <c r="K1874" i="12" s="1"/>
  <c r="I1874" i="12"/>
  <c r="H1874" i="12"/>
  <c r="J1873" i="12"/>
  <c r="K1873" i="12" s="1"/>
  <c r="I1873" i="12"/>
  <c r="H1873" i="12"/>
  <c r="J1872" i="12"/>
  <c r="K1872" i="12" s="1"/>
  <c r="I1872" i="12"/>
  <c r="H1872" i="12"/>
  <c r="J1871" i="12"/>
  <c r="K1871" i="12" s="1"/>
  <c r="I1871" i="12"/>
  <c r="H1871" i="12"/>
  <c r="J1870" i="12"/>
  <c r="K1870" i="12" s="1"/>
  <c r="I1870" i="12"/>
  <c r="H1870" i="12"/>
  <c r="J1869" i="12"/>
  <c r="K1869" i="12" s="1"/>
  <c r="I1869" i="12"/>
  <c r="H1869" i="12"/>
  <c r="J1868" i="12"/>
  <c r="K1868" i="12" s="1"/>
  <c r="I1868" i="12"/>
  <c r="H1868" i="12"/>
  <c r="J1867" i="12"/>
  <c r="K1867" i="12" s="1"/>
  <c r="I1867" i="12"/>
  <c r="H1867" i="12"/>
  <c r="J1866" i="12"/>
  <c r="K1866" i="12" s="1"/>
  <c r="I1866" i="12"/>
  <c r="H1866" i="12"/>
  <c r="J1865" i="12"/>
  <c r="K1865" i="12" s="1"/>
  <c r="I1865" i="12"/>
  <c r="H1865" i="12"/>
  <c r="J1864" i="12"/>
  <c r="K1864" i="12" s="1"/>
  <c r="I1864" i="12"/>
  <c r="H1864" i="12"/>
  <c r="J1863" i="12"/>
  <c r="K1863" i="12" s="1"/>
  <c r="I1863" i="12"/>
  <c r="H1863" i="12"/>
  <c r="J1862" i="12"/>
  <c r="K1862" i="12" s="1"/>
  <c r="I1862" i="12"/>
  <c r="H1862" i="12"/>
  <c r="J1861" i="12"/>
  <c r="K1861" i="12" s="1"/>
  <c r="I1861" i="12"/>
  <c r="H1861" i="12"/>
  <c r="J1860" i="12"/>
  <c r="K1860" i="12" s="1"/>
  <c r="I1860" i="12"/>
  <c r="H1860" i="12"/>
  <c r="J1859" i="12"/>
  <c r="K1859" i="12" s="1"/>
  <c r="I1859" i="12"/>
  <c r="H1859" i="12"/>
  <c r="J1858" i="12"/>
  <c r="K1858" i="12" s="1"/>
  <c r="I1858" i="12"/>
  <c r="H1858" i="12"/>
  <c r="J1857" i="12"/>
  <c r="K1857" i="12" s="1"/>
  <c r="I1857" i="12"/>
  <c r="H1857" i="12"/>
  <c r="J1856" i="12"/>
  <c r="K1856" i="12" s="1"/>
  <c r="I1856" i="12"/>
  <c r="H1856" i="12"/>
  <c r="J1855" i="12"/>
  <c r="K1855" i="12" s="1"/>
  <c r="I1855" i="12"/>
  <c r="H1855" i="12"/>
  <c r="J1854" i="12"/>
  <c r="K1854" i="12" s="1"/>
  <c r="I1854" i="12"/>
  <c r="H1854" i="12"/>
  <c r="J1853" i="12"/>
  <c r="K1853" i="12" s="1"/>
  <c r="I1853" i="12"/>
  <c r="H1853" i="12"/>
  <c r="J1852" i="12"/>
  <c r="K1852" i="12" s="1"/>
  <c r="I1852" i="12"/>
  <c r="H1852" i="12"/>
  <c r="J1851" i="12"/>
  <c r="K1851" i="12" s="1"/>
  <c r="I1851" i="12"/>
  <c r="H1851" i="12"/>
  <c r="J1850" i="12"/>
  <c r="K1850" i="12" s="1"/>
  <c r="I1850" i="12"/>
  <c r="H1850" i="12"/>
  <c r="J1849" i="12"/>
  <c r="K1849" i="12" s="1"/>
  <c r="I1849" i="12"/>
  <c r="H1849" i="12"/>
  <c r="J1848" i="12"/>
  <c r="K1848" i="12" s="1"/>
  <c r="I1848" i="12"/>
  <c r="H1848" i="12"/>
  <c r="J1847" i="12"/>
  <c r="K1847" i="12" s="1"/>
  <c r="I1847" i="12"/>
  <c r="H1847" i="12"/>
  <c r="J1846" i="12"/>
  <c r="K1846" i="12" s="1"/>
  <c r="I1846" i="12"/>
  <c r="H1846" i="12"/>
  <c r="J1845" i="12"/>
  <c r="K1845" i="12" s="1"/>
  <c r="I1845" i="12"/>
  <c r="H1845" i="12"/>
  <c r="J1844" i="12"/>
  <c r="K1844" i="12" s="1"/>
  <c r="I1844" i="12"/>
  <c r="H1844" i="12"/>
  <c r="J1843" i="12"/>
  <c r="K1843" i="12" s="1"/>
  <c r="I1843" i="12"/>
  <c r="H1843" i="12"/>
  <c r="J1842" i="12"/>
  <c r="K1842" i="12" s="1"/>
  <c r="I1842" i="12"/>
  <c r="H1842" i="12"/>
  <c r="J1841" i="12"/>
  <c r="K1841" i="12" s="1"/>
  <c r="I1841" i="12"/>
  <c r="H1841" i="12"/>
  <c r="J1840" i="12"/>
  <c r="K1840" i="12" s="1"/>
  <c r="I1840" i="12"/>
  <c r="H1840" i="12"/>
  <c r="J1839" i="12"/>
  <c r="K1839" i="12" s="1"/>
  <c r="I1839" i="12"/>
  <c r="H1839" i="12"/>
  <c r="J1838" i="12"/>
  <c r="K1838" i="12" s="1"/>
  <c r="I1838" i="12"/>
  <c r="H1838" i="12"/>
  <c r="J1837" i="12"/>
  <c r="K1837" i="12" s="1"/>
  <c r="I1837" i="12"/>
  <c r="H1837" i="12"/>
  <c r="J1836" i="12"/>
  <c r="K1836" i="12" s="1"/>
  <c r="I1836" i="12"/>
  <c r="H1836" i="12"/>
  <c r="J1835" i="12"/>
  <c r="K1835" i="12" s="1"/>
  <c r="I1835" i="12"/>
  <c r="H1835" i="12"/>
  <c r="J1834" i="12"/>
  <c r="K1834" i="12" s="1"/>
  <c r="I1834" i="12"/>
  <c r="H1834" i="12"/>
  <c r="J1833" i="12"/>
  <c r="K1833" i="12" s="1"/>
  <c r="I1833" i="12"/>
  <c r="H1833" i="12"/>
  <c r="J1832" i="12"/>
  <c r="K1832" i="12" s="1"/>
  <c r="I1832" i="12"/>
  <c r="H1832" i="12"/>
  <c r="J1831" i="12"/>
  <c r="K1831" i="12" s="1"/>
  <c r="I1831" i="12"/>
  <c r="H1831" i="12"/>
  <c r="J1830" i="12"/>
  <c r="K1830" i="12" s="1"/>
  <c r="I1830" i="12"/>
  <c r="H1830" i="12"/>
  <c r="J1829" i="12"/>
  <c r="K1829" i="12" s="1"/>
  <c r="I1829" i="12"/>
  <c r="H1829" i="12"/>
  <c r="J1828" i="12"/>
  <c r="K1828" i="12" s="1"/>
  <c r="I1828" i="12"/>
  <c r="H1828" i="12"/>
  <c r="J1827" i="12"/>
  <c r="K1827" i="12" s="1"/>
  <c r="I1827" i="12"/>
  <c r="H1827" i="12"/>
  <c r="J1826" i="12"/>
  <c r="K1826" i="12" s="1"/>
  <c r="I1826" i="12"/>
  <c r="H1826" i="12"/>
  <c r="J1825" i="12"/>
  <c r="K1825" i="12" s="1"/>
  <c r="I1825" i="12"/>
  <c r="H1825" i="12"/>
  <c r="J1824" i="12"/>
  <c r="K1824" i="12" s="1"/>
  <c r="I1824" i="12"/>
  <c r="H1824" i="12"/>
  <c r="J1823" i="12"/>
  <c r="K1823" i="12" s="1"/>
  <c r="I1823" i="12"/>
  <c r="H1823" i="12"/>
  <c r="J1822" i="12"/>
  <c r="K1822" i="12" s="1"/>
  <c r="I1822" i="12"/>
  <c r="H1822" i="12"/>
  <c r="J1821" i="12"/>
  <c r="K1821" i="12" s="1"/>
  <c r="I1821" i="12"/>
  <c r="H1821" i="12"/>
  <c r="J1820" i="12"/>
  <c r="K1820" i="12" s="1"/>
  <c r="I1820" i="12"/>
  <c r="H1820" i="12"/>
  <c r="J1819" i="12"/>
  <c r="K1819" i="12" s="1"/>
  <c r="I1819" i="12"/>
  <c r="H1819" i="12"/>
  <c r="J1818" i="12"/>
  <c r="K1818" i="12" s="1"/>
  <c r="I1818" i="12"/>
  <c r="H1818" i="12"/>
  <c r="J1817" i="12"/>
  <c r="K1817" i="12" s="1"/>
  <c r="I1817" i="12"/>
  <c r="H1817" i="12"/>
  <c r="J1816" i="12"/>
  <c r="K1816" i="12" s="1"/>
  <c r="I1816" i="12"/>
  <c r="H1816" i="12"/>
  <c r="J1815" i="12"/>
  <c r="K1815" i="12" s="1"/>
  <c r="I1815" i="12"/>
  <c r="H1815" i="12"/>
  <c r="J1814" i="12"/>
  <c r="K1814" i="12" s="1"/>
  <c r="I1814" i="12"/>
  <c r="H1814" i="12"/>
  <c r="J1813" i="12"/>
  <c r="K1813" i="12" s="1"/>
  <c r="I1813" i="12"/>
  <c r="H1813" i="12"/>
  <c r="J1812" i="12"/>
  <c r="K1812" i="12" s="1"/>
  <c r="I1812" i="12"/>
  <c r="H1812" i="12"/>
  <c r="J1811" i="12"/>
  <c r="K1811" i="12" s="1"/>
  <c r="I1811" i="12"/>
  <c r="H1811" i="12"/>
  <c r="J1810" i="12"/>
  <c r="K1810" i="12" s="1"/>
  <c r="I1810" i="12"/>
  <c r="H1810" i="12"/>
  <c r="J1809" i="12"/>
  <c r="K1809" i="12" s="1"/>
  <c r="I1809" i="12"/>
  <c r="H1809" i="12"/>
  <c r="J1808" i="12"/>
  <c r="K1808" i="12" s="1"/>
  <c r="I1808" i="12"/>
  <c r="H1808" i="12"/>
  <c r="J1807" i="12"/>
  <c r="K1807" i="12" s="1"/>
  <c r="I1807" i="12"/>
  <c r="H1807" i="12"/>
  <c r="J1806" i="12"/>
  <c r="K1806" i="12" s="1"/>
  <c r="I1806" i="12"/>
  <c r="H1806" i="12"/>
  <c r="J1805" i="12"/>
  <c r="K1805" i="12" s="1"/>
  <c r="I1805" i="12"/>
  <c r="H1805" i="12"/>
  <c r="J1804" i="12"/>
  <c r="K1804" i="12" s="1"/>
  <c r="I1804" i="12"/>
  <c r="H1804" i="12"/>
  <c r="J1803" i="12"/>
  <c r="K1803" i="12" s="1"/>
  <c r="I1803" i="12"/>
  <c r="H1803" i="12"/>
  <c r="J1802" i="12"/>
  <c r="K1802" i="12" s="1"/>
  <c r="I1802" i="12"/>
  <c r="H1802" i="12"/>
  <c r="J1801" i="12"/>
  <c r="K1801" i="12" s="1"/>
  <c r="I1801" i="12"/>
  <c r="H1801" i="12"/>
  <c r="J1800" i="12"/>
  <c r="K1800" i="12" s="1"/>
  <c r="I1800" i="12"/>
  <c r="H1800" i="12"/>
  <c r="J1799" i="12"/>
  <c r="K1799" i="12" s="1"/>
  <c r="I1799" i="12"/>
  <c r="H1799" i="12"/>
  <c r="J1798" i="12"/>
  <c r="K1798" i="12" s="1"/>
  <c r="I1798" i="12"/>
  <c r="H1798" i="12"/>
  <c r="J1797" i="12"/>
  <c r="K1797" i="12" s="1"/>
  <c r="I1797" i="12"/>
  <c r="H1797" i="12"/>
  <c r="J1796" i="12"/>
  <c r="K1796" i="12" s="1"/>
  <c r="I1796" i="12"/>
  <c r="H1796" i="12"/>
  <c r="J1795" i="12"/>
  <c r="K1795" i="12" s="1"/>
  <c r="I1795" i="12"/>
  <c r="H1795" i="12"/>
  <c r="J1794" i="12"/>
  <c r="K1794" i="12" s="1"/>
  <c r="I1794" i="12"/>
  <c r="H1794" i="12"/>
  <c r="J1793" i="12"/>
  <c r="K1793" i="12" s="1"/>
  <c r="I1793" i="12"/>
  <c r="H1793" i="12"/>
  <c r="J1792" i="12"/>
  <c r="K1792" i="12" s="1"/>
  <c r="I1792" i="12"/>
  <c r="H1792" i="12"/>
  <c r="J1791" i="12"/>
  <c r="K1791" i="12" s="1"/>
  <c r="I1791" i="12"/>
  <c r="H1791" i="12"/>
  <c r="J1790" i="12"/>
  <c r="K1790" i="12" s="1"/>
  <c r="I1790" i="12"/>
  <c r="H1790" i="12"/>
  <c r="J1789" i="12"/>
  <c r="K1789" i="12" s="1"/>
  <c r="I1789" i="12"/>
  <c r="H1789" i="12"/>
  <c r="J1788" i="12"/>
  <c r="K1788" i="12" s="1"/>
  <c r="I1788" i="12"/>
  <c r="H1788" i="12"/>
  <c r="J1787" i="12"/>
  <c r="K1787" i="12" s="1"/>
  <c r="I1787" i="12"/>
  <c r="H1787" i="12"/>
  <c r="J1786" i="12"/>
  <c r="K1786" i="12" s="1"/>
  <c r="I1786" i="12"/>
  <c r="H1786" i="12"/>
  <c r="J1785" i="12"/>
  <c r="K1785" i="12" s="1"/>
  <c r="I1785" i="12"/>
  <c r="H1785" i="12"/>
  <c r="J1784" i="12"/>
  <c r="K1784" i="12" s="1"/>
  <c r="I1784" i="12"/>
  <c r="H1784" i="12"/>
  <c r="J1783" i="12"/>
  <c r="K1783" i="12" s="1"/>
  <c r="I1783" i="12"/>
  <c r="H1783" i="12"/>
  <c r="J1782" i="12"/>
  <c r="K1782" i="12" s="1"/>
  <c r="I1782" i="12"/>
  <c r="H1782" i="12"/>
  <c r="J1781" i="12"/>
  <c r="K1781" i="12" s="1"/>
  <c r="I1781" i="12"/>
  <c r="H1781" i="12"/>
  <c r="J1780" i="12"/>
  <c r="K1780" i="12" s="1"/>
  <c r="I1780" i="12"/>
  <c r="H1780" i="12"/>
  <c r="J1779" i="12"/>
  <c r="K1779" i="12" s="1"/>
  <c r="I1779" i="12"/>
  <c r="H1779" i="12"/>
  <c r="J1778" i="12"/>
  <c r="K1778" i="12" s="1"/>
  <c r="I1778" i="12"/>
  <c r="H1778" i="12"/>
  <c r="J1777" i="12"/>
  <c r="K1777" i="12" s="1"/>
  <c r="I1777" i="12"/>
  <c r="H1777" i="12"/>
  <c r="J1776" i="12"/>
  <c r="K1776" i="12" s="1"/>
  <c r="I1776" i="12"/>
  <c r="H1776" i="12"/>
  <c r="J1775" i="12"/>
  <c r="K1775" i="12" s="1"/>
  <c r="I1775" i="12"/>
  <c r="H1775" i="12"/>
  <c r="J1774" i="12"/>
  <c r="K1774" i="12" s="1"/>
  <c r="I1774" i="12"/>
  <c r="H1774" i="12"/>
  <c r="J1773" i="12"/>
  <c r="K1773" i="12" s="1"/>
  <c r="I1773" i="12"/>
  <c r="H1773" i="12"/>
  <c r="J1772" i="12"/>
  <c r="K1772" i="12" s="1"/>
  <c r="I1772" i="12"/>
  <c r="H1772" i="12"/>
  <c r="J1771" i="12"/>
  <c r="K1771" i="12" s="1"/>
  <c r="I1771" i="12"/>
  <c r="H1771" i="12"/>
  <c r="J1770" i="12"/>
  <c r="K1770" i="12" s="1"/>
  <c r="I1770" i="12"/>
  <c r="H1770" i="12"/>
  <c r="J1769" i="12"/>
  <c r="K1769" i="12" s="1"/>
  <c r="I1769" i="12"/>
  <c r="H1769" i="12"/>
  <c r="J1768" i="12"/>
  <c r="K1768" i="12" s="1"/>
  <c r="I1768" i="12"/>
  <c r="H1768" i="12"/>
  <c r="J1767" i="12"/>
  <c r="K1767" i="12" s="1"/>
  <c r="I1767" i="12"/>
  <c r="H1767" i="12"/>
  <c r="J1766" i="12"/>
  <c r="K1766" i="12" s="1"/>
  <c r="I1766" i="12"/>
  <c r="H1766" i="12"/>
  <c r="J1765" i="12"/>
  <c r="K1765" i="12" s="1"/>
  <c r="I1765" i="12"/>
  <c r="H1765" i="12"/>
  <c r="J1764" i="12"/>
  <c r="K1764" i="12" s="1"/>
  <c r="I1764" i="12"/>
  <c r="H1764" i="12"/>
  <c r="J1763" i="12"/>
  <c r="K1763" i="12" s="1"/>
  <c r="I1763" i="12"/>
  <c r="H1763" i="12"/>
  <c r="J1762" i="12"/>
  <c r="K1762" i="12" s="1"/>
  <c r="I1762" i="12"/>
  <c r="H1762" i="12"/>
  <c r="J1761" i="12"/>
  <c r="K1761" i="12" s="1"/>
  <c r="I1761" i="12"/>
  <c r="H1761" i="12"/>
  <c r="J1760" i="12"/>
  <c r="K1760" i="12" s="1"/>
  <c r="I1760" i="12"/>
  <c r="H1760" i="12"/>
  <c r="J1759" i="12"/>
  <c r="K1759" i="12" s="1"/>
  <c r="I1759" i="12"/>
  <c r="H1759" i="12"/>
  <c r="J1758" i="12"/>
  <c r="K1758" i="12" s="1"/>
  <c r="I1758" i="12"/>
  <c r="H1758" i="12"/>
  <c r="J1757" i="12"/>
  <c r="K1757" i="12" s="1"/>
  <c r="I1757" i="12"/>
  <c r="H1757" i="12"/>
  <c r="J1756" i="12"/>
  <c r="K1756" i="12" s="1"/>
  <c r="I1756" i="12"/>
  <c r="H1756" i="12"/>
  <c r="J1755" i="12"/>
  <c r="K1755" i="12" s="1"/>
  <c r="I1755" i="12"/>
  <c r="H1755" i="12"/>
  <c r="J1754" i="12"/>
  <c r="K1754" i="12" s="1"/>
  <c r="I1754" i="12"/>
  <c r="H1754" i="12"/>
  <c r="J1753" i="12"/>
  <c r="K1753" i="12" s="1"/>
  <c r="I1753" i="12"/>
  <c r="H1753" i="12"/>
  <c r="J1752" i="12"/>
  <c r="K1752" i="12" s="1"/>
  <c r="I1752" i="12"/>
  <c r="H1752" i="12"/>
  <c r="J1751" i="12"/>
  <c r="K1751" i="12" s="1"/>
  <c r="I1751" i="12"/>
  <c r="H1751" i="12"/>
  <c r="J1750" i="12"/>
  <c r="K1750" i="12" s="1"/>
  <c r="I1750" i="12"/>
  <c r="H1750" i="12"/>
  <c r="J1749" i="12"/>
  <c r="K1749" i="12" s="1"/>
  <c r="I1749" i="12"/>
  <c r="H1749" i="12"/>
  <c r="J1748" i="12"/>
  <c r="K1748" i="12" s="1"/>
  <c r="I1748" i="12"/>
  <c r="H1748" i="12"/>
  <c r="J1747" i="12"/>
  <c r="K1747" i="12" s="1"/>
  <c r="I1747" i="12"/>
  <c r="H1747" i="12"/>
  <c r="J1746" i="12"/>
  <c r="K1746" i="12" s="1"/>
  <c r="I1746" i="12"/>
  <c r="H1746" i="12"/>
  <c r="J1745" i="12"/>
  <c r="K1745" i="12" s="1"/>
  <c r="I1745" i="12"/>
  <c r="H1745" i="12"/>
  <c r="J1744" i="12"/>
  <c r="K1744" i="12" s="1"/>
  <c r="I1744" i="12"/>
  <c r="H1744" i="12"/>
  <c r="J1743" i="12"/>
  <c r="K1743" i="12" s="1"/>
  <c r="I1743" i="12"/>
  <c r="H1743" i="12"/>
  <c r="J1742" i="12"/>
  <c r="K1742" i="12" s="1"/>
  <c r="I1742" i="12"/>
  <c r="H1742" i="12"/>
  <c r="J1741" i="12"/>
  <c r="K1741" i="12" s="1"/>
  <c r="I1741" i="12"/>
  <c r="H1741" i="12"/>
  <c r="J1740" i="12"/>
  <c r="K1740" i="12" s="1"/>
  <c r="I1740" i="12"/>
  <c r="H1740" i="12"/>
  <c r="J1739" i="12"/>
  <c r="K1739" i="12" s="1"/>
  <c r="I1739" i="12"/>
  <c r="H1739" i="12"/>
  <c r="J1738" i="12"/>
  <c r="K1738" i="12" s="1"/>
  <c r="I1738" i="12"/>
  <c r="H1738" i="12"/>
  <c r="J1737" i="12"/>
  <c r="K1737" i="12" s="1"/>
  <c r="I1737" i="12"/>
  <c r="H1737" i="12"/>
  <c r="J1736" i="12"/>
  <c r="K1736" i="12" s="1"/>
  <c r="I1736" i="12"/>
  <c r="H1736" i="12"/>
  <c r="J1735" i="12"/>
  <c r="K1735" i="12" s="1"/>
  <c r="I1735" i="12"/>
  <c r="H1735" i="12"/>
  <c r="J1734" i="12"/>
  <c r="K1734" i="12" s="1"/>
  <c r="I1734" i="12"/>
  <c r="H1734" i="12"/>
  <c r="J1733" i="12"/>
  <c r="K1733" i="12" s="1"/>
  <c r="I1733" i="12"/>
  <c r="H1733" i="12"/>
  <c r="J1732" i="12"/>
  <c r="K1732" i="12" s="1"/>
  <c r="I1732" i="12"/>
  <c r="H1732" i="12"/>
  <c r="J1731" i="12"/>
  <c r="K1731" i="12" s="1"/>
  <c r="I1731" i="12"/>
  <c r="H1731" i="12"/>
  <c r="J1730" i="12"/>
  <c r="K1730" i="12" s="1"/>
  <c r="I1730" i="12"/>
  <c r="H1730" i="12"/>
  <c r="J1729" i="12"/>
  <c r="K1729" i="12" s="1"/>
  <c r="I1729" i="12"/>
  <c r="H1729" i="12"/>
  <c r="J1728" i="12"/>
  <c r="K1728" i="12" s="1"/>
  <c r="I1728" i="12"/>
  <c r="H1728" i="12"/>
  <c r="J1727" i="12"/>
  <c r="K1727" i="12" s="1"/>
  <c r="I1727" i="12"/>
  <c r="H1727" i="12"/>
  <c r="J1726" i="12"/>
  <c r="K1726" i="12" s="1"/>
  <c r="I1726" i="12"/>
  <c r="H1726" i="12"/>
  <c r="J1725" i="12"/>
  <c r="K1725" i="12" s="1"/>
  <c r="I1725" i="12"/>
  <c r="H1725" i="12"/>
  <c r="J1724" i="12"/>
  <c r="K1724" i="12" s="1"/>
  <c r="I1724" i="12"/>
  <c r="H1724" i="12"/>
  <c r="J1723" i="12"/>
  <c r="K1723" i="12" s="1"/>
  <c r="I1723" i="12"/>
  <c r="H1723" i="12"/>
  <c r="J1722" i="12"/>
  <c r="K1722" i="12" s="1"/>
  <c r="I1722" i="12"/>
  <c r="H1722" i="12"/>
  <c r="J1721" i="12"/>
  <c r="K1721" i="12" s="1"/>
  <c r="I1721" i="12"/>
  <c r="H1721" i="12"/>
  <c r="J1720" i="12"/>
  <c r="K1720" i="12" s="1"/>
  <c r="I1720" i="12"/>
  <c r="H1720" i="12"/>
  <c r="J1719" i="12"/>
  <c r="K1719" i="12" s="1"/>
  <c r="I1719" i="12"/>
  <c r="H1719" i="12"/>
  <c r="J1718" i="12"/>
  <c r="K1718" i="12" s="1"/>
  <c r="I1718" i="12"/>
  <c r="H1718" i="12"/>
  <c r="J1717" i="12"/>
  <c r="K1717" i="12" s="1"/>
  <c r="I1717" i="12"/>
  <c r="H1717" i="12"/>
  <c r="J1716" i="12"/>
  <c r="K1716" i="12" s="1"/>
  <c r="I1716" i="12"/>
  <c r="H1716" i="12"/>
  <c r="J1715" i="12"/>
  <c r="K1715" i="12" s="1"/>
  <c r="I1715" i="12"/>
  <c r="H1715" i="12"/>
  <c r="J1714" i="12"/>
  <c r="K1714" i="12" s="1"/>
  <c r="I1714" i="12"/>
  <c r="H1714" i="12"/>
  <c r="J1713" i="12"/>
  <c r="K1713" i="12" s="1"/>
  <c r="I1713" i="12"/>
  <c r="H1713" i="12"/>
  <c r="J1712" i="12"/>
  <c r="K1712" i="12" s="1"/>
  <c r="I1712" i="12"/>
  <c r="H1712" i="12"/>
  <c r="J1711" i="12"/>
  <c r="K1711" i="12" s="1"/>
  <c r="I1711" i="12"/>
  <c r="H1711" i="12"/>
  <c r="J1710" i="12"/>
  <c r="K1710" i="12" s="1"/>
  <c r="I1710" i="12"/>
  <c r="H1710" i="12"/>
  <c r="J1709" i="12"/>
  <c r="K1709" i="12" s="1"/>
  <c r="I1709" i="12"/>
  <c r="H1709" i="12"/>
  <c r="J1708" i="12"/>
  <c r="K1708" i="12" s="1"/>
  <c r="I1708" i="12"/>
  <c r="H1708" i="12"/>
  <c r="J1707" i="12"/>
  <c r="K1707" i="12" s="1"/>
  <c r="I1707" i="12"/>
  <c r="H1707" i="12"/>
  <c r="J1706" i="12"/>
  <c r="K1706" i="12" s="1"/>
  <c r="I1706" i="12"/>
  <c r="H1706" i="12"/>
  <c r="J1705" i="12"/>
  <c r="K1705" i="12" s="1"/>
  <c r="I1705" i="12"/>
  <c r="H1705" i="12"/>
  <c r="J1704" i="12"/>
  <c r="K1704" i="12" s="1"/>
  <c r="I1704" i="12"/>
  <c r="H1704" i="12"/>
  <c r="J1703" i="12"/>
  <c r="K1703" i="12" s="1"/>
  <c r="I1703" i="12"/>
  <c r="H1703" i="12"/>
  <c r="J1702" i="12"/>
  <c r="K1702" i="12" s="1"/>
  <c r="I1702" i="12"/>
  <c r="H1702" i="12"/>
  <c r="J1701" i="12"/>
  <c r="K1701" i="12" s="1"/>
  <c r="I1701" i="12"/>
  <c r="H1701" i="12"/>
  <c r="J1700" i="12"/>
  <c r="K1700" i="12" s="1"/>
  <c r="I1700" i="12"/>
  <c r="H1700" i="12"/>
  <c r="J1699" i="12"/>
  <c r="K1699" i="12" s="1"/>
  <c r="I1699" i="12"/>
  <c r="H1699" i="12"/>
  <c r="J1698" i="12"/>
  <c r="K1698" i="12" s="1"/>
  <c r="I1698" i="12"/>
  <c r="H1698" i="12"/>
  <c r="J1697" i="12"/>
  <c r="K1697" i="12" s="1"/>
  <c r="I1697" i="12"/>
  <c r="H1697" i="12"/>
  <c r="J1696" i="12"/>
  <c r="K1696" i="12" s="1"/>
  <c r="I1696" i="12"/>
  <c r="H1696" i="12"/>
  <c r="J1695" i="12"/>
  <c r="K1695" i="12" s="1"/>
  <c r="I1695" i="12"/>
  <c r="H1695" i="12"/>
  <c r="J1694" i="12"/>
  <c r="K1694" i="12" s="1"/>
  <c r="I1694" i="12"/>
  <c r="H1694" i="12"/>
  <c r="J1693" i="12"/>
  <c r="K1693" i="12" s="1"/>
  <c r="I1693" i="12"/>
  <c r="H1693" i="12"/>
  <c r="J1692" i="12"/>
  <c r="K1692" i="12" s="1"/>
  <c r="I1692" i="12"/>
  <c r="H1692" i="12"/>
  <c r="J1691" i="12"/>
  <c r="K1691" i="12" s="1"/>
  <c r="I1691" i="12"/>
  <c r="H1691" i="12"/>
  <c r="J1690" i="12"/>
  <c r="K1690" i="12" s="1"/>
  <c r="I1690" i="12"/>
  <c r="H1690" i="12"/>
  <c r="J1689" i="12"/>
  <c r="K1689" i="12" s="1"/>
  <c r="I1689" i="12"/>
  <c r="H1689" i="12"/>
  <c r="J1688" i="12"/>
  <c r="K1688" i="12" s="1"/>
  <c r="I1688" i="12"/>
  <c r="H1688" i="12"/>
  <c r="J1687" i="12"/>
  <c r="K1687" i="12" s="1"/>
  <c r="I1687" i="12"/>
  <c r="H1687" i="12"/>
  <c r="J1686" i="12"/>
  <c r="K1686" i="12" s="1"/>
  <c r="I1686" i="12"/>
  <c r="H1686" i="12"/>
  <c r="J1685" i="12"/>
  <c r="K1685" i="12" s="1"/>
  <c r="I1685" i="12"/>
  <c r="H1685" i="12"/>
  <c r="J1684" i="12"/>
  <c r="K1684" i="12" s="1"/>
  <c r="I1684" i="12"/>
  <c r="H1684" i="12"/>
  <c r="J1683" i="12"/>
  <c r="K1683" i="12" s="1"/>
  <c r="I1683" i="12"/>
  <c r="H1683" i="12"/>
  <c r="J1682" i="12"/>
  <c r="K1682" i="12" s="1"/>
  <c r="I1682" i="12"/>
  <c r="H1682" i="12"/>
  <c r="J1681" i="12"/>
  <c r="K1681" i="12" s="1"/>
  <c r="I1681" i="12"/>
  <c r="H1681" i="12"/>
  <c r="J1680" i="12"/>
  <c r="K1680" i="12" s="1"/>
  <c r="I1680" i="12"/>
  <c r="H1680" i="12"/>
  <c r="J1679" i="12"/>
  <c r="K1679" i="12" s="1"/>
  <c r="I1679" i="12"/>
  <c r="H1679" i="12"/>
  <c r="J1678" i="12"/>
  <c r="K1678" i="12" s="1"/>
  <c r="I1678" i="12"/>
  <c r="H1678" i="12"/>
  <c r="J1677" i="12"/>
  <c r="K1677" i="12" s="1"/>
  <c r="I1677" i="12"/>
  <c r="H1677" i="12"/>
  <c r="J1676" i="12"/>
  <c r="K1676" i="12" s="1"/>
  <c r="I1676" i="12"/>
  <c r="H1676" i="12"/>
  <c r="J1675" i="12"/>
  <c r="K1675" i="12" s="1"/>
  <c r="I1675" i="12"/>
  <c r="H1675" i="12"/>
  <c r="J1674" i="12"/>
  <c r="K1674" i="12" s="1"/>
  <c r="I1674" i="12"/>
  <c r="H1674" i="12"/>
  <c r="J1673" i="12"/>
  <c r="K1673" i="12" s="1"/>
  <c r="I1673" i="12"/>
  <c r="H1673" i="12"/>
  <c r="J1672" i="12"/>
  <c r="K1672" i="12" s="1"/>
  <c r="I1672" i="12"/>
  <c r="H1672" i="12"/>
  <c r="J1671" i="12"/>
  <c r="K1671" i="12" s="1"/>
  <c r="I1671" i="12"/>
  <c r="H1671" i="12"/>
  <c r="J1670" i="12"/>
  <c r="K1670" i="12" s="1"/>
  <c r="I1670" i="12"/>
  <c r="H1670" i="12"/>
  <c r="J1669" i="12"/>
  <c r="K1669" i="12" s="1"/>
  <c r="I1669" i="12"/>
  <c r="H1669" i="12"/>
  <c r="J1668" i="12"/>
  <c r="K1668" i="12" s="1"/>
  <c r="I1668" i="12"/>
  <c r="H1668" i="12"/>
  <c r="J1667" i="12"/>
  <c r="K1667" i="12" s="1"/>
  <c r="I1667" i="12"/>
  <c r="H1667" i="12"/>
  <c r="J1666" i="12"/>
  <c r="K1666" i="12" s="1"/>
  <c r="I1666" i="12"/>
  <c r="H1666" i="12"/>
  <c r="J1665" i="12"/>
  <c r="K1665" i="12" s="1"/>
  <c r="I1665" i="12"/>
  <c r="H1665" i="12"/>
  <c r="J1664" i="12"/>
  <c r="K1664" i="12" s="1"/>
  <c r="I1664" i="12"/>
  <c r="H1664" i="12"/>
  <c r="J1663" i="12"/>
  <c r="K1663" i="12" s="1"/>
  <c r="I1663" i="12"/>
  <c r="H1663" i="12"/>
  <c r="J1662" i="12"/>
  <c r="K1662" i="12" s="1"/>
  <c r="I1662" i="12"/>
  <c r="H1662" i="12"/>
  <c r="J1661" i="12"/>
  <c r="K1661" i="12" s="1"/>
  <c r="I1661" i="12"/>
  <c r="H1661" i="12"/>
  <c r="J1660" i="12"/>
  <c r="K1660" i="12" s="1"/>
  <c r="I1660" i="12"/>
  <c r="H1660" i="12"/>
  <c r="J1659" i="12"/>
  <c r="K1659" i="12" s="1"/>
  <c r="I1659" i="12"/>
  <c r="H1659" i="12"/>
  <c r="J1658" i="12"/>
  <c r="K1658" i="12" s="1"/>
  <c r="I1658" i="12"/>
  <c r="H1658" i="12"/>
  <c r="J1657" i="12"/>
  <c r="K1657" i="12" s="1"/>
  <c r="I1657" i="12"/>
  <c r="H1657" i="12"/>
  <c r="J1656" i="12"/>
  <c r="K1656" i="12" s="1"/>
  <c r="I1656" i="12"/>
  <c r="H1656" i="12"/>
  <c r="J1655" i="12"/>
  <c r="K1655" i="12" s="1"/>
  <c r="I1655" i="12"/>
  <c r="H1655" i="12"/>
  <c r="J1654" i="12"/>
  <c r="K1654" i="12" s="1"/>
  <c r="I1654" i="12"/>
  <c r="H1654" i="12"/>
  <c r="J1653" i="12"/>
  <c r="K1653" i="12" s="1"/>
  <c r="I1653" i="12"/>
  <c r="H1653" i="12"/>
  <c r="J1652" i="12"/>
  <c r="K1652" i="12" s="1"/>
  <c r="I1652" i="12"/>
  <c r="H1652" i="12"/>
  <c r="J1651" i="12"/>
  <c r="K1651" i="12" s="1"/>
  <c r="I1651" i="12"/>
  <c r="H1651" i="12"/>
  <c r="J1650" i="12"/>
  <c r="K1650" i="12" s="1"/>
  <c r="I1650" i="12"/>
  <c r="H1650" i="12"/>
  <c r="J1649" i="12"/>
  <c r="K1649" i="12" s="1"/>
  <c r="I1649" i="12"/>
  <c r="H1649" i="12"/>
  <c r="J1648" i="12"/>
  <c r="K1648" i="12" s="1"/>
  <c r="I1648" i="12"/>
  <c r="H1648" i="12"/>
  <c r="J1647" i="12"/>
  <c r="K1647" i="12" s="1"/>
  <c r="I1647" i="12"/>
  <c r="H1647" i="12"/>
  <c r="J1646" i="12"/>
  <c r="K1646" i="12" s="1"/>
  <c r="I1646" i="12"/>
  <c r="H1646" i="12"/>
  <c r="J1645" i="12"/>
  <c r="K1645" i="12" s="1"/>
  <c r="I1645" i="12"/>
  <c r="H1645" i="12"/>
  <c r="J1644" i="12"/>
  <c r="K1644" i="12" s="1"/>
  <c r="I1644" i="12"/>
  <c r="H1644" i="12"/>
  <c r="J1643" i="12"/>
  <c r="K1643" i="12" s="1"/>
  <c r="I1643" i="12"/>
  <c r="H1643" i="12"/>
  <c r="J1642" i="12"/>
  <c r="K1642" i="12" s="1"/>
  <c r="I1642" i="12"/>
  <c r="H1642" i="12"/>
  <c r="J1641" i="12"/>
  <c r="K1641" i="12" s="1"/>
  <c r="I1641" i="12"/>
  <c r="H1641" i="12"/>
  <c r="J1640" i="12"/>
  <c r="K1640" i="12" s="1"/>
  <c r="I1640" i="12"/>
  <c r="H1640" i="12"/>
  <c r="J1639" i="12"/>
  <c r="K1639" i="12" s="1"/>
  <c r="I1639" i="12"/>
  <c r="H1639" i="12"/>
  <c r="J1638" i="12"/>
  <c r="K1638" i="12" s="1"/>
  <c r="I1638" i="12"/>
  <c r="H1638" i="12"/>
  <c r="J1637" i="12"/>
  <c r="K1637" i="12" s="1"/>
  <c r="I1637" i="12"/>
  <c r="H1637" i="12"/>
  <c r="J1636" i="12"/>
  <c r="K1636" i="12" s="1"/>
  <c r="I1636" i="12"/>
  <c r="H1636" i="12"/>
  <c r="J1635" i="12"/>
  <c r="K1635" i="12" s="1"/>
  <c r="I1635" i="12"/>
  <c r="H1635" i="12"/>
  <c r="J1634" i="12"/>
  <c r="K1634" i="12" s="1"/>
  <c r="I1634" i="12"/>
  <c r="H1634" i="12"/>
  <c r="J1633" i="12"/>
  <c r="K1633" i="12" s="1"/>
  <c r="I1633" i="12"/>
  <c r="H1633" i="12"/>
  <c r="J1632" i="12"/>
  <c r="K1632" i="12" s="1"/>
  <c r="I1632" i="12"/>
  <c r="H1632" i="12"/>
  <c r="J1631" i="12"/>
  <c r="I1631" i="12"/>
  <c r="K1631" i="12" s="1"/>
  <c r="H1631" i="12"/>
  <c r="J1630" i="12"/>
  <c r="K1630" i="12" s="1"/>
  <c r="I1630" i="12"/>
  <c r="H1630" i="12"/>
  <c r="J1629" i="12"/>
  <c r="K1629" i="12" s="1"/>
  <c r="I1629" i="12"/>
  <c r="H1629" i="12"/>
  <c r="J1628" i="12"/>
  <c r="K1628" i="12" s="1"/>
  <c r="I1628" i="12"/>
  <c r="H1628" i="12"/>
  <c r="J1627" i="12"/>
  <c r="K1627" i="12" s="1"/>
  <c r="I1627" i="12"/>
  <c r="H1627" i="12"/>
  <c r="J1626" i="12"/>
  <c r="K1626" i="12" s="1"/>
  <c r="I1626" i="12"/>
  <c r="H1626" i="12"/>
  <c r="J1625" i="12"/>
  <c r="K1625" i="12" s="1"/>
  <c r="I1625" i="12"/>
  <c r="H1625" i="12"/>
  <c r="J1624" i="12"/>
  <c r="K1624" i="12" s="1"/>
  <c r="I1624" i="12"/>
  <c r="H1624" i="12"/>
  <c r="J1623" i="12"/>
  <c r="K1623" i="12" s="1"/>
  <c r="I1623" i="12"/>
  <c r="H1623" i="12"/>
  <c r="J1622" i="12"/>
  <c r="K1622" i="12" s="1"/>
  <c r="I1622" i="12"/>
  <c r="H1622" i="12"/>
  <c r="J1621" i="12"/>
  <c r="K1621" i="12" s="1"/>
  <c r="I1621" i="12"/>
  <c r="H1621" i="12"/>
  <c r="J1620" i="12"/>
  <c r="K1620" i="12" s="1"/>
  <c r="I1620" i="12"/>
  <c r="H1620" i="12"/>
  <c r="J1619" i="12"/>
  <c r="K1619" i="12" s="1"/>
  <c r="I1619" i="12"/>
  <c r="H1619" i="12"/>
  <c r="J1618" i="12"/>
  <c r="K1618" i="12" s="1"/>
  <c r="I1618" i="12"/>
  <c r="H1618" i="12"/>
  <c r="J1617" i="12"/>
  <c r="K1617" i="12" s="1"/>
  <c r="I1617" i="12"/>
  <c r="H1617" i="12"/>
  <c r="J1616" i="12"/>
  <c r="K1616" i="12" s="1"/>
  <c r="I1616" i="12"/>
  <c r="H1616" i="12"/>
  <c r="J1615" i="12"/>
  <c r="K1615" i="12" s="1"/>
  <c r="I1615" i="12"/>
  <c r="H1615" i="12"/>
  <c r="J1614" i="12"/>
  <c r="K1614" i="12" s="1"/>
  <c r="I1614" i="12"/>
  <c r="H1614" i="12"/>
  <c r="J1613" i="12"/>
  <c r="K1613" i="12" s="1"/>
  <c r="I1613" i="12"/>
  <c r="H1613" i="12"/>
  <c r="J1612" i="12"/>
  <c r="K1612" i="12" s="1"/>
  <c r="I1612" i="12"/>
  <c r="H1612" i="12"/>
  <c r="J1611" i="12"/>
  <c r="K1611" i="12" s="1"/>
  <c r="I1611" i="12"/>
  <c r="H1611" i="12"/>
  <c r="J1610" i="12"/>
  <c r="K1610" i="12" s="1"/>
  <c r="I1610" i="12"/>
  <c r="H1610" i="12"/>
  <c r="J1609" i="12"/>
  <c r="K1609" i="12" s="1"/>
  <c r="I1609" i="12"/>
  <c r="H1609" i="12"/>
  <c r="J1608" i="12"/>
  <c r="K1608" i="12" s="1"/>
  <c r="I1608" i="12"/>
  <c r="H1608" i="12"/>
  <c r="J1607" i="12"/>
  <c r="K1607" i="12" s="1"/>
  <c r="I1607" i="12"/>
  <c r="H1607" i="12"/>
  <c r="J1606" i="12"/>
  <c r="K1606" i="12" s="1"/>
  <c r="I1606" i="12"/>
  <c r="H1606" i="12"/>
  <c r="J1605" i="12"/>
  <c r="K1605" i="12" s="1"/>
  <c r="I1605" i="12"/>
  <c r="H1605" i="12"/>
  <c r="J1604" i="12"/>
  <c r="K1604" i="12" s="1"/>
  <c r="I1604" i="12"/>
  <c r="H1604" i="12"/>
  <c r="J1603" i="12"/>
  <c r="K1603" i="12" s="1"/>
  <c r="I1603" i="12"/>
  <c r="H1603" i="12"/>
  <c r="J1602" i="12"/>
  <c r="K1602" i="12" s="1"/>
  <c r="I1602" i="12"/>
  <c r="H1602" i="12"/>
  <c r="J1601" i="12"/>
  <c r="K1601" i="12" s="1"/>
  <c r="I1601" i="12"/>
  <c r="H1601" i="12"/>
  <c r="J1600" i="12"/>
  <c r="K1600" i="12" s="1"/>
  <c r="I1600" i="12"/>
  <c r="H1600" i="12"/>
  <c r="J1599" i="12"/>
  <c r="K1599" i="12" s="1"/>
  <c r="I1599" i="12"/>
  <c r="H1599" i="12"/>
  <c r="J1598" i="12"/>
  <c r="K1598" i="12" s="1"/>
  <c r="I1598" i="12"/>
  <c r="H1598" i="12"/>
  <c r="J1597" i="12"/>
  <c r="K1597" i="12" s="1"/>
  <c r="I1597" i="12"/>
  <c r="H1597" i="12"/>
  <c r="J1596" i="12"/>
  <c r="K1596" i="12" s="1"/>
  <c r="I1596" i="12"/>
  <c r="H1596" i="12"/>
  <c r="J1595" i="12"/>
  <c r="K1595" i="12" s="1"/>
  <c r="I1595" i="12"/>
  <c r="H1595" i="12"/>
  <c r="J1594" i="12"/>
  <c r="K1594" i="12" s="1"/>
  <c r="I1594" i="12"/>
  <c r="H1594" i="12"/>
  <c r="J1593" i="12"/>
  <c r="K1593" i="12" s="1"/>
  <c r="I1593" i="12"/>
  <c r="H1593" i="12"/>
  <c r="J1592" i="12"/>
  <c r="K1592" i="12" s="1"/>
  <c r="I1592" i="12"/>
  <c r="H1592" i="12"/>
  <c r="J1591" i="12"/>
  <c r="K1591" i="12" s="1"/>
  <c r="I1591" i="12"/>
  <c r="H1591" i="12"/>
  <c r="J1590" i="12"/>
  <c r="K1590" i="12" s="1"/>
  <c r="I1590" i="12"/>
  <c r="H1590" i="12"/>
  <c r="J1589" i="12"/>
  <c r="K1589" i="12" s="1"/>
  <c r="I1589" i="12"/>
  <c r="H1589" i="12"/>
  <c r="J1588" i="12"/>
  <c r="K1588" i="12" s="1"/>
  <c r="I1588" i="12"/>
  <c r="H1588" i="12"/>
  <c r="J1587" i="12"/>
  <c r="K1587" i="12" s="1"/>
  <c r="I1587" i="12"/>
  <c r="H1587" i="12"/>
  <c r="J1586" i="12"/>
  <c r="K1586" i="12" s="1"/>
  <c r="I1586" i="12"/>
  <c r="H1586" i="12"/>
  <c r="J1585" i="12"/>
  <c r="K1585" i="12" s="1"/>
  <c r="I1585" i="12"/>
  <c r="H1585" i="12"/>
  <c r="J1584" i="12"/>
  <c r="K1584" i="12" s="1"/>
  <c r="I1584" i="12"/>
  <c r="H1584" i="12"/>
  <c r="J1583" i="12"/>
  <c r="K1583" i="12" s="1"/>
  <c r="I1583" i="12"/>
  <c r="H1583" i="12"/>
  <c r="J1582" i="12"/>
  <c r="K1582" i="12" s="1"/>
  <c r="I1582" i="12"/>
  <c r="H1582" i="12"/>
  <c r="J1581" i="12"/>
  <c r="K1581" i="12" s="1"/>
  <c r="I1581" i="12"/>
  <c r="H1581" i="12"/>
  <c r="J1580" i="12"/>
  <c r="K1580" i="12" s="1"/>
  <c r="I1580" i="12"/>
  <c r="H1580" i="12"/>
  <c r="J1579" i="12"/>
  <c r="K1579" i="12" s="1"/>
  <c r="I1579" i="12"/>
  <c r="H1579" i="12"/>
  <c r="J1578" i="12"/>
  <c r="K1578" i="12" s="1"/>
  <c r="I1578" i="12"/>
  <c r="H1578" i="12"/>
  <c r="J1577" i="12"/>
  <c r="K1577" i="12" s="1"/>
  <c r="I1577" i="12"/>
  <c r="H1577" i="12"/>
  <c r="J1576" i="12"/>
  <c r="K1576" i="12" s="1"/>
  <c r="I1576" i="12"/>
  <c r="H1576" i="12"/>
  <c r="J1575" i="12"/>
  <c r="K1575" i="12" s="1"/>
  <c r="I1575" i="12"/>
  <c r="H1575" i="12"/>
  <c r="J1574" i="12"/>
  <c r="K1574" i="12" s="1"/>
  <c r="I1574" i="12"/>
  <c r="H1574" i="12"/>
  <c r="J1573" i="12"/>
  <c r="K1573" i="12" s="1"/>
  <c r="I1573" i="12"/>
  <c r="H1573" i="12"/>
  <c r="J1572" i="12"/>
  <c r="K1572" i="12" s="1"/>
  <c r="I1572" i="12"/>
  <c r="H1572" i="12"/>
  <c r="J1571" i="12"/>
  <c r="K1571" i="12" s="1"/>
  <c r="I1571" i="12"/>
  <c r="H1571" i="12"/>
  <c r="J1570" i="12"/>
  <c r="K1570" i="12" s="1"/>
  <c r="I1570" i="12"/>
  <c r="H1570" i="12"/>
  <c r="J1569" i="12"/>
  <c r="K1569" i="12" s="1"/>
  <c r="I1569" i="12"/>
  <c r="H1569" i="12"/>
  <c r="J1568" i="12"/>
  <c r="K1568" i="12" s="1"/>
  <c r="I1568" i="12"/>
  <c r="H1568" i="12"/>
  <c r="J1567" i="12"/>
  <c r="K1567" i="12" s="1"/>
  <c r="I1567" i="12"/>
  <c r="H1567" i="12"/>
  <c r="J1566" i="12"/>
  <c r="K1566" i="12" s="1"/>
  <c r="I1566" i="12"/>
  <c r="H1566" i="12"/>
  <c r="J1565" i="12"/>
  <c r="K1565" i="12" s="1"/>
  <c r="I1565" i="12"/>
  <c r="H1565" i="12"/>
  <c r="J1564" i="12"/>
  <c r="K1564" i="12" s="1"/>
  <c r="I1564" i="12"/>
  <c r="H1564" i="12"/>
  <c r="J1563" i="12"/>
  <c r="K1563" i="12" s="1"/>
  <c r="I1563" i="12"/>
  <c r="H1563" i="12"/>
  <c r="J1562" i="12"/>
  <c r="K1562" i="12" s="1"/>
  <c r="I1562" i="12"/>
  <c r="H1562" i="12"/>
  <c r="J1561" i="12"/>
  <c r="K1561" i="12" s="1"/>
  <c r="I1561" i="12"/>
  <c r="H1561" i="12"/>
  <c r="J1560" i="12"/>
  <c r="K1560" i="12" s="1"/>
  <c r="I1560" i="12"/>
  <c r="H1560" i="12"/>
  <c r="J1559" i="12"/>
  <c r="K1559" i="12" s="1"/>
  <c r="I1559" i="12"/>
  <c r="H1559" i="12"/>
  <c r="J1558" i="12"/>
  <c r="K1558" i="12" s="1"/>
  <c r="I1558" i="12"/>
  <c r="H1558" i="12"/>
  <c r="J1557" i="12"/>
  <c r="K1557" i="12" s="1"/>
  <c r="I1557" i="12"/>
  <c r="H1557" i="12"/>
  <c r="J1556" i="12"/>
  <c r="K1556" i="12" s="1"/>
  <c r="I1556" i="12"/>
  <c r="H1556" i="12"/>
  <c r="J1555" i="12"/>
  <c r="K1555" i="12" s="1"/>
  <c r="I1555" i="12"/>
  <c r="H1555" i="12"/>
  <c r="J1554" i="12"/>
  <c r="K1554" i="12" s="1"/>
  <c r="I1554" i="12"/>
  <c r="H1554" i="12"/>
  <c r="J1553" i="12"/>
  <c r="K1553" i="12" s="1"/>
  <c r="I1553" i="12"/>
  <c r="H1553" i="12"/>
  <c r="J1552" i="12"/>
  <c r="K1552" i="12" s="1"/>
  <c r="I1552" i="12"/>
  <c r="H1552" i="12"/>
  <c r="J1551" i="12"/>
  <c r="K1551" i="12" s="1"/>
  <c r="I1551" i="12"/>
  <c r="H1551" i="12"/>
  <c r="J1550" i="12"/>
  <c r="K1550" i="12" s="1"/>
  <c r="I1550" i="12"/>
  <c r="H1550" i="12"/>
  <c r="J1549" i="12"/>
  <c r="K1549" i="12" s="1"/>
  <c r="I1549" i="12"/>
  <c r="H1549" i="12"/>
  <c r="J1548" i="12"/>
  <c r="K1548" i="12" s="1"/>
  <c r="I1548" i="12"/>
  <c r="H1548" i="12"/>
  <c r="J1547" i="12"/>
  <c r="K1547" i="12" s="1"/>
  <c r="I1547" i="12"/>
  <c r="H1547" i="12"/>
  <c r="J1546" i="12"/>
  <c r="K1546" i="12" s="1"/>
  <c r="I1546" i="12"/>
  <c r="H1546" i="12"/>
  <c r="J1545" i="12"/>
  <c r="K1545" i="12" s="1"/>
  <c r="I1545" i="12"/>
  <c r="H1545" i="12"/>
  <c r="J1544" i="12"/>
  <c r="K1544" i="12" s="1"/>
  <c r="I1544" i="12"/>
  <c r="H1544" i="12"/>
  <c r="J1543" i="12"/>
  <c r="K1543" i="12" s="1"/>
  <c r="I1543" i="12"/>
  <c r="H1543" i="12"/>
  <c r="J1542" i="12"/>
  <c r="K1542" i="12" s="1"/>
  <c r="I1542" i="12"/>
  <c r="H1542" i="12"/>
  <c r="J1541" i="12"/>
  <c r="K1541" i="12" s="1"/>
  <c r="I1541" i="12"/>
  <c r="H1541" i="12"/>
  <c r="J1540" i="12"/>
  <c r="K1540" i="12" s="1"/>
  <c r="I1540" i="12"/>
  <c r="H1540" i="12"/>
  <c r="J1539" i="12"/>
  <c r="K1539" i="12" s="1"/>
  <c r="I1539" i="12"/>
  <c r="H1539" i="12"/>
  <c r="J1538" i="12"/>
  <c r="K1538" i="12" s="1"/>
  <c r="I1538" i="12"/>
  <c r="H1538" i="12"/>
  <c r="J1537" i="12"/>
  <c r="K1537" i="12" s="1"/>
  <c r="I1537" i="12"/>
  <c r="H1537" i="12"/>
  <c r="J1536" i="12"/>
  <c r="K1536" i="12" s="1"/>
  <c r="I1536" i="12"/>
  <c r="H1536" i="12"/>
  <c r="J1535" i="12"/>
  <c r="K1535" i="12" s="1"/>
  <c r="I1535" i="12"/>
  <c r="H1535" i="12"/>
  <c r="J1534" i="12"/>
  <c r="K1534" i="12" s="1"/>
  <c r="I1534" i="12"/>
  <c r="H1534" i="12"/>
  <c r="J1533" i="12"/>
  <c r="K1533" i="12" s="1"/>
  <c r="I1533" i="12"/>
  <c r="H1533" i="12"/>
  <c r="J1532" i="12"/>
  <c r="K1532" i="12" s="1"/>
  <c r="I1532" i="12"/>
  <c r="H1532" i="12"/>
  <c r="J1531" i="12"/>
  <c r="K1531" i="12" s="1"/>
  <c r="I1531" i="12"/>
  <c r="H1531" i="12"/>
  <c r="J1530" i="12"/>
  <c r="K1530" i="12" s="1"/>
  <c r="I1530" i="12"/>
  <c r="H1530" i="12"/>
  <c r="J1529" i="12"/>
  <c r="K1529" i="12" s="1"/>
  <c r="I1529" i="12"/>
  <c r="H1529" i="12"/>
  <c r="J1528" i="12"/>
  <c r="K1528" i="12" s="1"/>
  <c r="I1528" i="12"/>
  <c r="H1528" i="12"/>
  <c r="J1527" i="12"/>
  <c r="K1527" i="12" s="1"/>
  <c r="I1527" i="12"/>
  <c r="H1527" i="12"/>
  <c r="J1526" i="12"/>
  <c r="K1526" i="12" s="1"/>
  <c r="I1526" i="12"/>
  <c r="H1526" i="12"/>
  <c r="J1525" i="12"/>
  <c r="K1525" i="12" s="1"/>
  <c r="I1525" i="12"/>
  <c r="H1525" i="12"/>
  <c r="J1524" i="12"/>
  <c r="K1524" i="12" s="1"/>
  <c r="I1524" i="12"/>
  <c r="H1524" i="12"/>
  <c r="J1523" i="12"/>
  <c r="K1523" i="12" s="1"/>
  <c r="I1523" i="12"/>
  <c r="H1523" i="12"/>
  <c r="J1522" i="12"/>
  <c r="K1522" i="12" s="1"/>
  <c r="I1522" i="12"/>
  <c r="H1522" i="12"/>
  <c r="J1521" i="12"/>
  <c r="K1521" i="12" s="1"/>
  <c r="I1521" i="12"/>
  <c r="H1521" i="12"/>
  <c r="J1520" i="12"/>
  <c r="K1520" i="12" s="1"/>
  <c r="I1520" i="12"/>
  <c r="H1520" i="12"/>
  <c r="J1519" i="12"/>
  <c r="K1519" i="12" s="1"/>
  <c r="I1519" i="12"/>
  <c r="H1519" i="12"/>
  <c r="J1518" i="12"/>
  <c r="K1518" i="12" s="1"/>
  <c r="I1518" i="12"/>
  <c r="H1518" i="12"/>
  <c r="J1517" i="12"/>
  <c r="K1517" i="12" s="1"/>
  <c r="I1517" i="12"/>
  <c r="H1517" i="12"/>
  <c r="J1516" i="12"/>
  <c r="K1516" i="12" s="1"/>
  <c r="I1516" i="12"/>
  <c r="H1516" i="12"/>
  <c r="J1515" i="12"/>
  <c r="K1515" i="12" s="1"/>
  <c r="I1515" i="12"/>
  <c r="H1515" i="12"/>
  <c r="J1514" i="12"/>
  <c r="K1514" i="12" s="1"/>
  <c r="I1514" i="12"/>
  <c r="H1514" i="12"/>
  <c r="J1513" i="12"/>
  <c r="K1513" i="12" s="1"/>
  <c r="I1513" i="12"/>
  <c r="H1513" i="12"/>
  <c r="J1512" i="12"/>
  <c r="K1512" i="12" s="1"/>
  <c r="I1512" i="12"/>
  <c r="H1512" i="12"/>
  <c r="J1511" i="12"/>
  <c r="K1511" i="12" s="1"/>
  <c r="I1511" i="12"/>
  <c r="H1511" i="12"/>
  <c r="J1510" i="12"/>
  <c r="K1510" i="12" s="1"/>
  <c r="I1510" i="12"/>
  <c r="H1510" i="12"/>
  <c r="J1509" i="12"/>
  <c r="K1509" i="12" s="1"/>
  <c r="I1509" i="12"/>
  <c r="H1509" i="12"/>
  <c r="J1508" i="12"/>
  <c r="K1508" i="12" s="1"/>
  <c r="I1508" i="12"/>
  <c r="H1508" i="12"/>
  <c r="J1507" i="12"/>
  <c r="K1507" i="12" s="1"/>
  <c r="I1507" i="12"/>
  <c r="H1507" i="12"/>
  <c r="J1506" i="12"/>
  <c r="K1506" i="12" s="1"/>
  <c r="I1506" i="12"/>
  <c r="H1506" i="12"/>
  <c r="J1505" i="12"/>
  <c r="K1505" i="12" s="1"/>
  <c r="I1505" i="12"/>
  <c r="H1505" i="12"/>
  <c r="J1504" i="12"/>
  <c r="K1504" i="12" s="1"/>
  <c r="I1504" i="12"/>
  <c r="H1504" i="12"/>
  <c r="J1503" i="12"/>
  <c r="K1503" i="12" s="1"/>
  <c r="I1503" i="12"/>
  <c r="H1503" i="12"/>
  <c r="J1502" i="12"/>
  <c r="K1502" i="12" s="1"/>
  <c r="I1502" i="12"/>
  <c r="H1502" i="12"/>
  <c r="J1501" i="12"/>
  <c r="K1501" i="12" s="1"/>
  <c r="I1501" i="12"/>
  <c r="H1501" i="12"/>
  <c r="J1500" i="12"/>
  <c r="K1500" i="12" s="1"/>
  <c r="I1500" i="12"/>
  <c r="H1500" i="12"/>
  <c r="J1499" i="12"/>
  <c r="K1499" i="12" s="1"/>
  <c r="I1499" i="12"/>
  <c r="H1499" i="12"/>
  <c r="J1498" i="12"/>
  <c r="K1498" i="12" s="1"/>
  <c r="I1498" i="12"/>
  <c r="H1498" i="12"/>
  <c r="J1497" i="12"/>
  <c r="K1497" i="12" s="1"/>
  <c r="I1497" i="12"/>
  <c r="H1497" i="12"/>
  <c r="J1496" i="12"/>
  <c r="K1496" i="12" s="1"/>
  <c r="I1496" i="12"/>
  <c r="H1496" i="12"/>
  <c r="J1495" i="12"/>
  <c r="K1495" i="12" s="1"/>
  <c r="I1495" i="12"/>
  <c r="H1495" i="12"/>
  <c r="J1494" i="12"/>
  <c r="K1494" i="12" s="1"/>
  <c r="I1494" i="12"/>
  <c r="H1494" i="12"/>
  <c r="J1493" i="12"/>
  <c r="K1493" i="12" s="1"/>
  <c r="I1493" i="12"/>
  <c r="H1493" i="12"/>
  <c r="J1492" i="12"/>
  <c r="K1492" i="12" s="1"/>
  <c r="I1492" i="12"/>
  <c r="H1492" i="12"/>
  <c r="J1491" i="12"/>
  <c r="K1491" i="12" s="1"/>
  <c r="I1491" i="12"/>
  <c r="H1491" i="12"/>
  <c r="J1490" i="12"/>
  <c r="K1490" i="12" s="1"/>
  <c r="I1490" i="12"/>
  <c r="H1490" i="12"/>
  <c r="J1489" i="12"/>
  <c r="K1489" i="12" s="1"/>
  <c r="I1489" i="12"/>
  <c r="H1489" i="12"/>
  <c r="J1488" i="12"/>
  <c r="K1488" i="12" s="1"/>
  <c r="I1488" i="12"/>
  <c r="H1488" i="12"/>
  <c r="J1487" i="12"/>
  <c r="K1487" i="12" s="1"/>
  <c r="I1487" i="12"/>
  <c r="H1487" i="12"/>
  <c r="J1486" i="12"/>
  <c r="K1486" i="12" s="1"/>
  <c r="I1486" i="12"/>
  <c r="H1486" i="12"/>
  <c r="J1485" i="12"/>
  <c r="K1485" i="12" s="1"/>
  <c r="I1485" i="12"/>
  <c r="H1485" i="12"/>
  <c r="J1484" i="12"/>
  <c r="K1484" i="12" s="1"/>
  <c r="I1484" i="12"/>
  <c r="H1484" i="12"/>
  <c r="J1483" i="12"/>
  <c r="K1483" i="12" s="1"/>
  <c r="I1483" i="12"/>
  <c r="H1483" i="12"/>
  <c r="J1482" i="12"/>
  <c r="K1482" i="12" s="1"/>
  <c r="I1482" i="12"/>
  <c r="H1482" i="12"/>
  <c r="J1481" i="12"/>
  <c r="K1481" i="12" s="1"/>
  <c r="I1481" i="12"/>
  <c r="H1481" i="12"/>
  <c r="J1480" i="12"/>
  <c r="K1480" i="12" s="1"/>
  <c r="I1480" i="12"/>
  <c r="H1480" i="12"/>
  <c r="J1479" i="12"/>
  <c r="K1479" i="12" s="1"/>
  <c r="I1479" i="12"/>
  <c r="H1479" i="12"/>
  <c r="J1478" i="12"/>
  <c r="K1478" i="12" s="1"/>
  <c r="I1478" i="12"/>
  <c r="H1478" i="12"/>
  <c r="J1477" i="12"/>
  <c r="K1477" i="12" s="1"/>
  <c r="I1477" i="12"/>
  <c r="H1477" i="12"/>
  <c r="J1476" i="12"/>
  <c r="K1476" i="12" s="1"/>
  <c r="I1476" i="12"/>
  <c r="H1476" i="12"/>
  <c r="J1475" i="12"/>
  <c r="K1475" i="12" s="1"/>
  <c r="I1475" i="12"/>
  <c r="H1475" i="12"/>
  <c r="J1474" i="12"/>
  <c r="K1474" i="12" s="1"/>
  <c r="I1474" i="12"/>
  <c r="H1474" i="12"/>
  <c r="J1473" i="12"/>
  <c r="K1473" i="12" s="1"/>
  <c r="I1473" i="12"/>
  <c r="H1473" i="12"/>
  <c r="J1472" i="12"/>
  <c r="K1472" i="12" s="1"/>
  <c r="I1472" i="12"/>
  <c r="H1472" i="12"/>
  <c r="J1471" i="12"/>
  <c r="K1471" i="12" s="1"/>
  <c r="I1471" i="12"/>
  <c r="H1471" i="12"/>
  <c r="J1470" i="12"/>
  <c r="K1470" i="12" s="1"/>
  <c r="I1470" i="12"/>
  <c r="H1470" i="12"/>
  <c r="J1469" i="12"/>
  <c r="K1469" i="12" s="1"/>
  <c r="I1469" i="12"/>
  <c r="H1469" i="12"/>
  <c r="J1468" i="12"/>
  <c r="K1468" i="12" s="1"/>
  <c r="I1468" i="12"/>
  <c r="H1468" i="12"/>
  <c r="J1467" i="12"/>
  <c r="K1467" i="12" s="1"/>
  <c r="I1467" i="12"/>
  <c r="H1467" i="12"/>
  <c r="K1466" i="12"/>
  <c r="J1466" i="12"/>
  <c r="I1466" i="12"/>
  <c r="H1466" i="12"/>
  <c r="J1465" i="12"/>
  <c r="K1465" i="12" s="1"/>
  <c r="I1465" i="12"/>
  <c r="H1465" i="12"/>
  <c r="J1464" i="12"/>
  <c r="K1464" i="12" s="1"/>
  <c r="I1464" i="12"/>
  <c r="H1464" i="12"/>
  <c r="J1463" i="12"/>
  <c r="K1463" i="12" s="1"/>
  <c r="I1463" i="12"/>
  <c r="H1463" i="12"/>
  <c r="J1462" i="12"/>
  <c r="K1462" i="12" s="1"/>
  <c r="I1462" i="12"/>
  <c r="H1462" i="12"/>
  <c r="J1461" i="12"/>
  <c r="K1461" i="12" s="1"/>
  <c r="I1461" i="12"/>
  <c r="H1461" i="12"/>
  <c r="J1460" i="12"/>
  <c r="K1460" i="12" s="1"/>
  <c r="I1460" i="12"/>
  <c r="H1460" i="12"/>
  <c r="J1459" i="12"/>
  <c r="K1459" i="12" s="1"/>
  <c r="I1459" i="12"/>
  <c r="H1459" i="12"/>
  <c r="J1458" i="12"/>
  <c r="K1458" i="12" s="1"/>
  <c r="I1458" i="12"/>
  <c r="H1458" i="12"/>
  <c r="J1457" i="12"/>
  <c r="K1457" i="12" s="1"/>
  <c r="I1457" i="12"/>
  <c r="H1457" i="12"/>
  <c r="J1456" i="12"/>
  <c r="K1456" i="12" s="1"/>
  <c r="I1456" i="12"/>
  <c r="H1456" i="12"/>
  <c r="J1455" i="12"/>
  <c r="K1455" i="12" s="1"/>
  <c r="I1455" i="12"/>
  <c r="H1455" i="12"/>
  <c r="J1454" i="12"/>
  <c r="K1454" i="12" s="1"/>
  <c r="I1454" i="12"/>
  <c r="H1454" i="12"/>
  <c r="J1453" i="12"/>
  <c r="K1453" i="12" s="1"/>
  <c r="I1453" i="12"/>
  <c r="H1453" i="12"/>
  <c r="J1452" i="12"/>
  <c r="K1452" i="12" s="1"/>
  <c r="I1452" i="12"/>
  <c r="H1452" i="12"/>
  <c r="J1451" i="12"/>
  <c r="K1451" i="12" s="1"/>
  <c r="I1451" i="12"/>
  <c r="H1451" i="12"/>
  <c r="J1450" i="12"/>
  <c r="K1450" i="12" s="1"/>
  <c r="I1450" i="12"/>
  <c r="H1450" i="12"/>
  <c r="J1449" i="12"/>
  <c r="K1449" i="12" s="1"/>
  <c r="I1449" i="12"/>
  <c r="H1449" i="12"/>
  <c r="J1448" i="12"/>
  <c r="K1448" i="12" s="1"/>
  <c r="I1448" i="12"/>
  <c r="H1448" i="12"/>
  <c r="J1447" i="12"/>
  <c r="K1447" i="12" s="1"/>
  <c r="I1447" i="12"/>
  <c r="H1447" i="12"/>
  <c r="J1446" i="12"/>
  <c r="K1446" i="12" s="1"/>
  <c r="I1446" i="12"/>
  <c r="H1446" i="12"/>
  <c r="J1445" i="12"/>
  <c r="K1445" i="12" s="1"/>
  <c r="I1445" i="12"/>
  <c r="H1445" i="12"/>
  <c r="J1444" i="12"/>
  <c r="K1444" i="12" s="1"/>
  <c r="I1444" i="12"/>
  <c r="H1444" i="12"/>
  <c r="J1443" i="12"/>
  <c r="K1443" i="12" s="1"/>
  <c r="I1443" i="12"/>
  <c r="H1443" i="12"/>
  <c r="J1442" i="12"/>
  <c r="K1442" i="12" s="1"/>
  <c r="I1442" i="12"/>
  <c r="H1442" i="12"/>
  <c r="J1441" i="12"/>
  <c r="K1441" i="12" s="1"/>
  <c r="I1441" i="12"/>
  <c r="H1441" i="12"/>
  <c r="J1440" i="12"/>
  <c r="K1440" i="12" s="1"/>
  <c r="I1440" i="12"/>
  <c r="H1440" i="12"/>
  <c r="J1439" i="12"/>
  <c r="K1439" i="12" s="1"/>
  <c r="I1439" i="12"/>
  <c r="H1439" i="12"/>
  <c r="J1438" i="12"/>
  <c r="K1438" i="12" s="1"/>
  <c r="I1438" i="12"/>
  <c r="H1438" i="12"/>
  <c r="J1437" i="12"/>
  <c r="K1437" i="12" s="1"/>
  <c r="I1437" i="12"/>
  <c r="H1437" i="12"/>
  <c r="J1436" i="12"/>
  <c r="K1436" i="12" s="1"/>
  <c r="I1436" i="12"/>
  <c r="H1436" i="12"/>
  <c r="J1435" i="12"/>
  <c r="K1435" i="12" s="1"/>
  <c r="I1435" i="12"/>
  <c r="H1435" i="12"/>
  <c r="J1434" i="12"/>
  <c r="K1434" i="12" s="1"/>
  <c r="I1434" i="12"/>
  <c r="H1434" i="12"/>
  <c r="J1433" i="12"/>
  <c r="K1433" i="12" s="1"/>
  <c r="I1433" i="12"/>
  <c r="H1433" i="12"/>
  <c r="J1432" i="12"/>
  <c r="K1432" i="12" s="1"/>
  <c r="I1432" i="12"/>
  <c r="H1432" i="12"/>
  <c r="J1431" i="12"/>
  <c r="K1431" i="12" s="1"/>
  <c r="I1431" i="12"/>
  <c r="H1431" i="12"/>
  <c r="J1430" i="12"/>
  <c r="K1430" i="12" s="1"/>
  <c r="I1430" i="12"/>
  <c r="H1430" i="12"/>
  <c r="J1429" i="12"/>
  <c r="K1429" i="12" s="1"/>
  <c r="I1429" i="12"/>
  <c r="H1429" i="12"/>
  <c r="J1428" i="12"/>
  <c r="K1428" i="12" s="1"/>
  <c r="I1428" i="12"/>
  <c r="H1428" i="12"/>
  <c r="J1427" i="12"/>
  <c r="K1427" i="12" s="1"/>
  <c r="I1427" i="12"/>
  <c r="H1427" i="12"/>
  <c r="J1426" i="12"/>
  <c r="K1426" i="12" s="1"/>
  <c r="I1426" i="12"/>
  <c r="H1426" i="12"/>
  <c r="J1425" i="12"/>
  <c r="K1425" i="12" s="1"/>
  <c r="I1425" i="12"/>
  <c r="H1425" i="12"/>
  <c r="J1424" i="12"/>
  <c r="K1424" i="12" s="1"/>
  <c r="I1424" i="12"/>
  <c r="H1424" i="12"/>
  <c r="J1423" i="12"/>
  <c r="K1423" i="12" s="1"/>
  <c r="I1423" i="12"/>
  <c r="H1423" i="12"/>
  <c r="J1422" i="12"/>
  <c r="K1422" i="12" s="1"/>
  <c r="I1422" i="12"/>
  <c r="H1422" i="12"/>
  <c r="J1421" i="12"/>
  <c r="K1421" i="12" s="1"/>
  <c r="I1421" i="12"/>
  <c r="H1421" i="12"/>
  <c r="J1420" i="12"/>
  <c r="K1420" i="12" s="1"/>
  <c r="I1420" i="12"/>
  <c r="H1420" i="12"/>
  <c r="J1419" i="12"/>
  <c r="K1419" i="12" s="1"/>
  <c r="I1419" i="12"/>
  <c r="H1419" i="12"/>
  <c r="J1418" i="12"/>
  <c r="K1418" i="12" s="1"/>
  <c r="I1418" i="12"/>
  <c r="H1418" i="12"/>
  <c r="J1417" i="12"/>
  <c r="K1417" i="12" s="1"/>
  <c r="I1417" i="12"/>
  <c r="H1417" i="12"/>
  <c r="J1416" i="12"/>
  <c r="K1416" i="12" s="1"/>
  <c r="I1416" i="12"/>
  <c r="H1416" i="12"/>
  <c r="J1415" i="12"/>
  <c r="K1415" i="12" s="1"/>
  <c r="I1415" i="12"/>
  <c r="H1415" i="12"/>
  <c r="J1414" i="12"/>
  <c r="K1414" i="12" s="1"/>
  <c r="I1414" i="12"/>
  <c r="H1414" i="12"/>
  <c r="J1413" i="12"/>
  <c r="K1413" i="12" s="1"/>
  <c r="I1413" i="12"/>
  <c r="H1413" i="12"/>
  <c r="J1412" i="12"/>
  <c r="K1412" i="12" s="1"/>
  <c r="I1412" i="12"/>
  <c r="H1412" i="12"/>
  <c r="J1411" i="12"/>
  <c r="K1411" i="12" s="1"/>
  <c r="I1411" i="12"/>
  <c r="H1411" i="12"/>
  <c r="J1410" i="12"/>
  <c r="K1410" i="12" s="1"/>
  <c r="I1410" i="12"/>
  <c r="H1410" i="12"/>
  <c r="J1409" i="12"/>
  <c r="K1409" i="12" s="1"/>
  <c r="I1409" i="12"/>
  <c r="H1409" i="12"/>
  <c r="J1408" i="12"/>
  <c r="K1408" i="12" s="1"/>
  <c r="I1408" i="12"/>
  <c r="H1408" i="12"/>
  <c r="J1407" i="12"/>
  <c r="K1407" i="12" s="1"/>
  <c r="I1407" i="12"/>
  <c r="H1407" i="12"/>
  <c r="J1406" i="12"/>
  <c r="K1406" i="12" s="1"/>
  <c r="I1406" i="12"/>
  <c r="H1406" i="12"/>
  <c r="J1405" i="12"/>
  <c r="K1405" i="12" s="1"/>
  <c r="I1405" i="12"/>
  <c r="H1405" i="12"/>
  <c r="J1404" i="12"/>
  <c r="K1404" i="12" s="1"/>
  <c r="I1404" i="12"/>
  <c r="H1404" i="12"/>
  <c r="J1403" i="12"/>
  <c r="K1403" i="12" s="1"/>
  <c r="I1403" i="12"/>
  <c r="H1403" i="12"/>
  <c r="J1402" i="12"/>
  <c r="K1402" i="12" s="1"/>
  <c r="I1402" i="12"/>
  <c r="H1402" i="12"/>
  <c r="J1401" i="12"/>
  <c r="K1401" i="12" s="1"/>
  <c r="I1401" i="12"/>
  <c r="H1401" i="12"/>
  <c r="J1400" i="12"/>
  <c r="K1400" i="12" s="1"/>
  <c r="I1400" i="12"/>
  <c r="H1400" i="12"/>
  <c r="J1399" i="12"/>
  <c r="K1399" i="12" s="1"/>
  <c r="I1399" i="12"/>
  <c r="H1399" i="12"/>
  <c r="J1398" i="12"/>
  <c r="K1398" i="12" s="1"/>
  <c r="I1398" i="12"/>
  <c r="H1398" i="12"/>
  <c r="J1397" i="12"/>
  <c r="K1397" i="12" s="1"/>
  <c r="I1397" i="12"/>
  <c r="H1397" i="12"/>
  <c r="J1396" i="12"/>
  <c r="K1396" i="12" s="1"/>
  <c r="I1396" i="12"/>
  <c r="H1396" i="12"/>
  <c r="J1395" i="12"/>
  <c r="K1395" i="12" s="1"/>
  <c r="I1395" i="12"/>
  <c r="H1395" i="12"/>
  <c r="J1394" i="12"/>
  <c r="K1394" i="12" s="1"/>
  <c r="I1394" i="12"/>
  <c r="H1394" i="12"/>
  <c r="J1393" i="12"/>
  <c r="K1393" i="12" s="1"/>
  <c r="I1393" i="12"/>
  <c r="H1393" i="12"/>
  <c r="J1392" i="12"/>
  <c r="K1392" i="12" s="1"/>
  <c r="I1392" i="12"/>
  <c r="H1392" i="12"/>
  <c r="J1391" i="12"/>
  <c r="K1391" i="12" s="1"/>
  <c r="I1391" i="12"/>
  <c r="H1391" i="12"/>
  <c r="J1390" i="12"/>
  <c r="K1390" i="12" s="1"/>
  <c r="I1390" i="12"/>
  <c r="H1390" i="12"/>
  <c r="J1389" i="12"/>
  <c r="K1389" i="12" s="1"/>
  <c r="I1389" i="12"/>
  <c r="H1389" i="12"/>
  <c r="J1388" i="12"/>
  <c r="K1388" i="12" s="1"/>
  <c r="I1388" i="12"/>
  <c r="H1388" i="12"/>
  <c r="J1387" i="12"/>
  <c r="K1387" i="12" s="1"/>
  <c r="I1387" i="12"/>
  <c r="H1387" i="12"/>
  <c r="J1386" i="12"/>
  <c r="K1386" i="12" s="1"/>
  <c r="I1386" i="12"/>
  <c r="H1386" i="12"/>
  <c r="J1385" i="12"/>
  <c r="K1385" i="12" s="1"/>
  <c r="I1385" i="12"/>
  <c r="H1385" i="12"/>
  <c r="J1384" i="12"/>
  <c r="K1384" i="12" s="1"/>
  <c r="I1384" i="12"/>
  <c r="H1384" i="12"/>
  <c r="J1383" i="12"/>
  <c r="K1383" i="12" s="1"/>
  <c r="I1383" i="12"/>
  <c r="H1383" i="12"/>
  <c r="J1382" i="12"/>
  <c r="I1382" i="12"/>
  <c r="K1382" i="12" s="1"/>
  <c r="H1382" i="12"/>
  <c r="J1381" i="12"/>
  <c r="K1381" i="12" s="1"/>
  <c r="I1381" i="12"/>
  <c r="H1381" i="12"/>
  <c r="J1380" i="12"/>
  <c r="K1380" i="12" s="1"/>
  <c r="I1380" i="12"/>
  <c r="H1380" i="12"/>
  <c r="J1379" i="12"/>
  <c r="K1379" i="12" s="1"/>
  <c r="I1379" i="12"/>
  <c r="H1379" i="12"/>
  <c r="J1378" i="12"/>
  <c r="K1378" i="12" s="1"/>
  <c r="I1378" i="12"/>
  <c r="H1378" i="12"/>
  <c r="J1377" i="12"/>
  <c r="K1377" i="12" s="1"/>
  <c r="I1377" i="12"/>
  <c r="H1377" i="12"/>
  <c r="J1376" i="12"/>
  <c r="K1376" i="12" s="1"/>
  <c r="I1376" i="12"/>
  <c r="H1376" i="12"/>
  <c r="J1375" i="12"/>
  <c r="K1375" i="12" s="1"/>
  <c r="I1375" i="12"/>
  <c r="H1375" i="12"/>
  <c r="J1374" i="12"/>
  <c r="K1374" i="12" s="1"/>
  <c r="I1374" i="12"/>
  <c r="H1374" i="12"/>
  <c r="J1373" i="12"/>
  <c r="K1373" i="12" s="1"/>
  <c r="I1373" i="12"/>
  <c r="H1373" i="12"/>
  <c r="J1372" i="12"/>
  <c r="K1372" i="12" s="1"/>
  <c r="I1372" i="12"/>
  <c r="H1372" i="12"/>
  <c r="J1371" i="12"/>
  <c r="K1371" i="12" s="1"/>
  <c r="I1371" i="12"/>
  <c r="H1371" i="12"/>
  <c r="J1370" i="12"/>
  <c r="K1370" i="12" s="1"/>
  <c r="I1370" i="12"/>
  <c r="H1370" i="12"/>
  <c r="J1369" i="12"/>
  <c r="K1369" i="12" s="1"/>
  <c r="I1369" i="12"/>
  <c r="H1369" i="12"/>
  <c r="J1368" i="12"/>
  <c r="K1368" i="12" s="1"/>
  <c r="I1368" i="12"/>
  <c r="H1368" i="12"/>
  <c r="J1367" i="12"/>
  <c r="K1367" i="12" s="1"/>
  <c r="I1367" i="12"/>
  <c r="H1367" i="12"/>
  <c r="J1366" i="12"/>
  <c r="K1366" i="12" s="1"/>
  <c r="I1366" i="12"/>
  <c r="H1366" i="12"/>
  <c r="J1365" i="12"/>
  <c r="K1365" i="12" s="1"/>
  <c r="I1365" i="12"/>
  <c r="H1365" i="12"/>
  <c r="J1364" i="12"/>
  <c r="K1364" i="12" s="1"/>
  <c r="I1364" i="12"/>
  <c r="H1364" i="12"/>
  <c r="J1363" i="12"/>
  <c r="K1363" i="12" s="1"/>
  <c r="I1363" i="12"/>
  <c r="H1363" i="12"/>
  <c r="J1362" i="12"/>
  <c r="K1362" i="12" s="1"/>
  <c r="I1362" i="12"/>
  <c r="H1362" i="12"/>
  <c r="J1361" i="12"/>
  <c r="K1361" i="12" s="1"/>
  <c r="I1361" i="12"/>
  <c r="H1361" i="12"/>
  <c r="J1360" i="12"/>
  <c r="K1360" i="12" s="1"/>
  <c r="I1360" i="12"/>
  <c r="H1360" i="12"/>
  <c r="J1359" i="12"/>
  <c r="K1359" i="12" s="1"/>
  <c r="I1359" i="12"/>
  <c r="H1359" i="12"/>
  <c r="J1358" i="12"/>
  <c r="K1358" i="12" s="1"/>
  <c r="I1358" i="12"/>
  <c r="H1358" i="12"/>
  <c r="J1357" i="12"/>
  <c r="K1357" i="12" s="1"/>
  <c r="I1357" i="12"/>
  <c r="H1357" i="12"/>
  <c r="J1356" i="12"/>
  <c r="K1356" i="12" s="1"/>
  <c r="I1356" i="12"/>
  <c r="H1356" i="12"/>
  <c r="J1355" i="12"/>
  <c r="K1355" i="12" s="1"/>
  <c r="I1355" i="12"/>
  <c r="H1355" i="12"/>
  <c r="J1354" i="12"/>
  <c r="K1354" i="12" s="1"/>
  <c r="I1354" i="12"/>
  <c r="H1354" i="12"/>
  <c r="J1353" i="12"/>
  <c r="K1353" i="12" s="1"/>
  <c r="I1353" i="12"/>
  <c r="H1353" i="12"/>
  <c r="J1352" i="12"/>
  <c r="K1352" i="12" s="1"/>
  <c r="I1352" i="12"/>
  <c r="H1352" i="12"/>
  <c r="J1351" i="12"/>
  <c r="K1351" i="12" s="1"/>
  <c r="I1351" i="12"/>
  <c r="H1351" i="12"/>
  <c r="J1350" i="12"/>
  <c r="K1350" i="12" s="1"/>
  <c r="I1350" i="12"/>
  <c r="H1350" i="12"/>
  <c r="J1349" i="12"/>
  <c r="K1349" i="12" s="1"/>
  <c r="I1349" i="12"/>
  <c r="H1349" i="12"/>
  <c r="J1348" i="12"/>
  <c r="K1348" i="12" s="1"/>
  <c r="I1348" i="12"/>
  <c r="H1348" i="12"/>
  <c r="J1347" i="12"/>
  <c r="K1347" i="12" s="1"/>
  <c r="I1347" i="12"/>
  <c r="H1347" i="12"/>
  <c r="J1346" i="12"/>
  <c r="K1346" i="12" s="1"/>
  <c r="I1346" i="12"/>
  <c r="H1346" i="12"/>
  <c r="J1345" i="12"/>
  <c r="K1345" i="12" s="1"/>
  <c r="I1345" i="12"/>
  <c r="H1345" i="12"/>
  <c r="J1344" i="12"/>
  <c r="K1344" i="12" s="1"/>
  <c r="I1344" i="12"/>
  <c r="H1344" i="12"/>
  <c r="J1343" i="12"/>
  <c r="K1343" i="12" s="1"/>
  <c r="I1343" i="12"/>
  <c r="H1343" i="12"/>
  <c r="J1342" i="12"/>
  <c r="K1342" i="12" s="1"/>
  <c r="I1342" i="12"/>
  <c r="H1342" i="12"/>
  <c r="J1341" i="12"/>
  <c r="K1341" i="12" s="1"/>
  <c r="I1341" i="12"/>
  <c r="H1341" i="12"/>
  <c r="J1340" i="12"/>
  <c r="K1340" i="12" s="1"/>
  <c r="I1340" i="12"/>
  <c r="H1340" i="12"/>
  <c r="J1339" i="12"/>
  <c r="K1339" i="12" s="1"/>
  <c r="I1339" i="12"/>
  <c r="H1339" i="12"/>
  <c r="J1338" i="12"/>
  <c r="K1338" i="12" s="1"/>
  <c r="I1338" i="12"/>
  <c r="H1338" i="12"/>
  <c r="J1337" i="12"/>
  <c r="K1337" i="12" s="1"/>
  <c r="I1337" i="12"/>
  <c r="H1337" i="12"/>
  <c r="J1336" i="12"/>
  <c r="K1336" i="12" s="1"/>
  <c r="I1336" i="12"/>
  <c r="H1336" i="12"/>
  <c r="J1335" i="12"/>
  <c r="K1335" i="12" s="1"/>
  <c r="I1335" i="12"/>
  <c r="H1335" i="12"/>
  <c r="J1334" i="12"/>
  <c r="K1334" i="12" s="1"/>
  <c r="I1334" i="12"/>
  <c r="H1334" i="12"/>
  <c r="J1333" i="12"/>
  <c r="K1333" i="12" s="1"/>
  <c r="I1333" i="12"/>
  <c r="H1333" i="12"/>
  <c r="J1332" i="12"/>
  <c r="K1332" i="12" s="1"/>
  <c r="I1332" i="12"/>
  <c r="H1332" i="12"/>
  <c r="J1331" i="12"/>
  <c r="K1331" i="12" s="1"/>
  <c r="I1331" i="12"/>
  <c r="H1331" i="12"/>
  <c r="J1330" i="12"/>
  <c r="K1330" i="12" s="1"/>
  <c r="I1330" i="12"/>
  <c r="H1330" i="12"/>
  <c r="J1329" i="12"/>
  <c r="K1329" i="12" s="1"/>
  <c r="I1329" i="12"/>
  <c r="H1329" i="12"/>
  <c r="J1328" i="12"/>
  <c r="K1328" i="12" s="1"/>
  <c r="I1328" i="12"/>
  <c r="H1328" i="12"/>
  <c r="J1327" i="12"/>
  <c r="K1327" i="12" s="1"/>
  <c r="I1327" i="12"/>
  <c r="H1327" i="12"/>
  <c r="J1326" i="12"/>
  <c r="K1326" i="12" s="1"/>
  <c r="I1326" i="12"/>
  <c r="H1326" i="12"/>
  <c r="J1325" i="12"/>
  <c r="K1325" i="12" s="1"/>
  <c r="I1325" i="12"/>
  <c r="H1325" i="12"/>
  <c r="J1324" i="12"/>
  <c r="K1324" i="12" s="1"/>
  <c r="I1324" i="12"/>
  <c r="H1324" i="12"/>
  <c r="J1323" i="12"/>
  <c r="K1323" i="12" s="1"/>
  <c r="I1323" i="12"/>
  <c r="H1323" i="12"/>
  <c r="J1322" i="12"/>
  <c r="K1322" i="12" s="1"/>
  <c r="I1322" i="12"/>
  <c r="H1322" i="12"/>
  <c r="J1321" i="12"/>
  <c r="K1321" i="12" s="1"/>
  <c r="I1321" i="12"/>
  <c r="H1321" i="12"/>
  <c r="J1320" i="12"/>
  <c r="K1320" i="12" s="1"/>
  <c r="I1320" i="12"/>
  <c r="H1320" i="12"/>
  <c r="J1319" i="12"/>
  <c r="K1319" i="12" s="1"/>
  <c r="I1319" i="12"/>
  <c r="H1319" i="12"/>
  <c r="J1318" i="12"/>
  <c r="K1318" i="12" s="1"/>
  <c r="I1318" i="12"/>
  <c r="H1318" i="12"/>
  <c r="J1317" i="12"/>
  <c r="K1317" i="12" s="1"/>
  <c r="I1317" i="12"/>
  <c r="H1317" i="12"/>
  <c r="J1316" i="12"/>
  <c r="K1316" i="12" s="1"/>
  <c r="I1316" i="12"/>
  <c r="H1316" i="12"/>
  <c r="J1315" i="12"/>
  <c r="K1315" i="12" s="1"/>
  <c r="I1315" i="12"/>
  <c r="H1315" i="12"/>
  <c r="J1314" i="12"/>
  <c r="K1314" i="12" s="1"/>
  <c r="I1314" i="12"/>
  <c r="H1314" i="12"/>
  <c r="J1313" i="12"/>
  <c r="K1313" i="12" s="1"/>
  <c r="I1313" i="12"/>
  <c r="H1313" i="12"/>
  <c r="J1312" i="12"/>
  <c r="K1312" i="12" s="1"/>
  <c r="I1312" i="12"/>
  <c r="H1312" i="12"/>
  <c r="J1311" i="12"/>
  <c r="K1311" i="12" s="1"/>
  <c r="I1311" i="12"/>
  <c r="H1311" i="12"/>
  <c r="J1310" i="12"/>
  <c r="K1310" i="12" s="1"/>
  <c r="I1310" i="12"/>
  <c r="H1310" i="12"/>
  <c r="J1309" i="12"/>
  <c r="K1309" i="12" s="1"/>
  <c r="I1309" i="12"/>
  <c r="H1309" i="12"/>
  <c r="J1308" i="12"/>
  <c r="K1308" i="12" s="1"/>
  <c r="I1308" i="12"/>
  <c r="H1308" i="12"/>
  <c r="J1307" i="12"/>
  <c r="K1307" i="12" s="1"/>
  <c r="I1307" i="12"/>
  <c r="H1307" i="12"/>
  <c r="J1306" i="12"/>
  <c r="K1306" i="12" s="1"/>
  <c r="I1306" i="12"/>
  <c r="H1306" i="12"/>
  <c r="J1305" i="12"/>
  <c r="K1305" i="12" s="1"/>
  <c r="I1305" i="12"/>
  <c r="H1305" i="12"/>
  <c r="J1304" i="12"/>
  <c r="K1304" i="12" s="1"/>
  <c r="I1304" i="12"/>
  <c r="H1304" i="12"/>
  <c r="J1303" i="12"/>
  <c r="K1303" i="12" s="1"/>
  <c r="I1303" i="12"/>
  <c r="H1303" i="12"/>
  <c r="J1302" i="12"/>
  <c r="K1302" i="12" s="1"/>
  <c r="I1302" i="12"/>
  <c r="H1302" i="12"/>
  <c r="J1301" i="12"/>
  <c r="K1301" i="12" s="1"/>
  <c r="I1301" i="12"/>
  <c r="H1301" i="12"/>
  <c r="J1300" i="12"/>
  <c r="K1300" i="12" s="1"/>
  <c r="I1300" i="12"/>
  <c r="H1300" i="12"/>
  <c r="J1299" i="12"/>
  <c r="K1299" i="12" s="1"/>
  <c r="I1299" i="12"/>
  <c r="H1299" i="12"/>
  <c r="J1298" i="12"/>
  <c r="K1298" i="12" s="1"/>
  <c r="I1298" i="12"/>
  <c r="H1298" i="12"/>
  <c r="J1297" i="12"/>
  <c r="K1297" i="12" s="1"/>
  <c r="I1297" i="12"/>
  <c r="H1297" i="12"/>
  <c r="J1296" i="12"/>
  <c r="K1296" i="12" s="1"/>
  <c r="I1296" i="12"/>
  <c r="H1296" i="12"/>
  <c r="J1295" i="12"/>
  <c r="K1295" i="12" s="1"/>
  <c r="I1295" i="12"/>
  <c r="H1295" i="12"/>
  <c r="J1294" i="12"/>
  <c r="K1294" i="12" s="1"/>
  <c r="I1294" i="12"/>
  <c r="H1294" i="12"/>
  <c r="J1293" i="12"/>
  <c r="K1293" i="12" s="1"/>
  <c r="I1293" i="12"/>
  <c r="H1293" i="12"/>
  <c r="J1292" i="12"/>
  <c r="K1292" i="12" s="1"/>
  <c r="I1292" i="12"/>
  <c r="H1292" i="12"/>
  <c r="J1291" i="12"/>
  <c r="K1291" i="12" s="1"/>
  <c r="I1291" i="12"/>
  <c r="H1291" i="12"/>
  <c r="J1290" i="12"/>
  <c r="K1290" i="12" s="1"/>
  <c r="I1290" i="12"/>
  <c r="H1290" i="12"/>
  <c r="J1289" i="12"/>
  <c r="K1289" i="12" s="1"/>
  <c r="I1289" i="12"/>
  <c r="H1289" i="12"/>
  <c r="J1288" i="12"/>
  <c r="K1288" i="12" s="1"/>
  <c r="I1288" i="12"/>
  <c r="H1288" i="12"/>
  <c r="J1287" i="12"/>
  <c r="K1287" i="12" s="1"/>
  <c r="I1287" i="12"/>
  <c r="H1287" i="12"/>
  <c r="J1286" i="12"/>
  <c r="K1286" i="12" s="1"/>
  <c r="I1286" i="12"/>
  <c r="H1286" i="12"/>
  <c r="J1285" i="12"/>
  <c r="K1285" i="12" s="1"/>
  <c r="I1285" i="12"/>
  <c r="H1285" i="12"/>
  <c r="K1284" i="12"/>
  <c r="J1284" i="12"/>
  <c r="I1284" i="12"/>
  <c r="H1284" i="12"/>
  <c r="J1283" i="12"/>
  <c r="K1283" i="12" s="1"/>
  <c r="I1283" i="12"/>
  <c r="H1283" i="12"/>
  <c r="J1282" i="12"/>
  <c r="K1282" i="12" s="1"/>
  <c r="I1282" i="12"/>
  <c r="H1282" i="12"/>
  <c r="J1281" i="12"/>
  <c r="K1281" i="12" s="1"/>
  <c r="I1281" i="12"/>
  <c r="H1281" i="12"/>
  <c r="J1280" i="12"/>
  <c r="K1280" i="12" s="1"/>
  <c r="I1280" i="12"/>
  <c r="H1280" i="12"/>
  <c r="J1279" i="12"/>
  <c r="K1279" i="12" s="1"/>
  <c r="I1279" i="12"/>
  <c r="H1279" i="12"/>
  <c r="J1278" i="12"/>
  <c r="K1278" i="12" s="1"/>
  <c r="I1278" i="12"/>
  <c r="H1278" i="12"/>
  <c r="J1277" i="12"/>
  <c r="K1277" i="12" s="1"/>
  <c r="I1277" i="12"/>
  <c r="H1277" i="12"/>
  <c r="J1276" i="12"/>
  <c r="K1276" i="12" s="1"/>
  <c r="I1276" i="12"/>
  <c r="H1276" i="12"/>
  <c r="J1275" i="12"/>
  <c r="K1275" i="12" s="1"/>
  <c r="I1275" i="12"/>
  <c r="H1275" i="12"/>
  <c r="J1274" i="12"/>
  <c r="K1274" i="12" s="1"/>
  <c r="I1274" i="12"/>
  <c r="H1274" i="12"/>
  <c r="J1273" i="12"/>
  <c r="K1273" i="12" s="1"/>
  <c r="I1273" i="12"/>
  <c r="H1273" i="12"/>
  <c r="J1272" i="12"/>
  <c r="K1272" i="12" s="1"/>
  <c r="I1272" i="12"/>
  <c r="H1272" i="12"/>
  <c r="J1271" i="12"/>
  <c r="K1271" i="12" s="1"/>
  <c r="I1271" i="12"/>
  <c r="H1271" i="12"/>
  <c r="J1270" i="12"/>
  <c r="K1270" i="12" s="1"/>
  <c r="I1270" i="12"/>
  <c r="H1270" i="12"/>
  <c r="J1269" i="12"/>
  <c r="K1269" i="12" s="1"/>
  <c r="I1269" i="12"/>
  <c r="H1269" i="12"/>
  <c r="J1268" i="12"/>
  <c r="K1268" i="12" s="1"/>
  <c r="I1268" i="12"/>
  <c r="H1268" i="12"/>
  <c r="J1267" i="12"/>
  <c r="K1267" i="12" s="1"/>
  <c r="I1267" i="12"/>
  <c r="H1267" i="12"/>
  <c r="J1266" i="12"/>
  <c r="K1266" i="12" s="1"/>
  <c r="I1266" i="12"/>
  <c r="H1266" i="12"/>
  <c r="J1265" i="12"/>
  <c r="K1265" i="12" s="1"/>
  <c r="I1265" i="12"/>
  <c r="H1265" i="12"/>
  <c r="J1264" i="12"/>
  <c r="K1264" i="12" s="1"/>
  <c r="I1264" i="12"/>
  <c r="H1264" i="12"/>
  <c r="J1263" i="12"/>
  <c r="K1263" i="12" s="1"/>
  <c r="I1263" i="12"/>
  <c r="H1263" i="12"/>
  <c r="J1262" i="12"/>
  <c r="K1262" i="12" s="1"/>
  <c r="I1262" i="12"/>
  <c r="H1262" i="12"/>
  <c r="J1261" i="12"/>
  <c r="K1261" i="12" s="1"/>
  <c r="I1261" i="12"/>
  <c r="H1261" i="12"/>
  <c r="J1260" i="12"/>
  <c r="K1260" i="12" s="1"/>
  <c r="I1260" i="12"/>
  <c r="H1260" i="12"/>
  <c r="J1259" i="12"/>
  <c r="K1259" i="12" s="1"/>
  <c r="I1259" i="12"/>
  <c r="H1259" i="12"/>
  <c r="J1258" i="12"/>
  <c r="K1258" i="12" s="1"/>
  <c r="I1258" i="12"/>
  <c r="H1258" i="12"/>
  <c r="J1257" i="12"/>
  <c r="K1257" i="12" s="1"/>
  <c r="I1257" i="12"/>
  <c r="H1257" i="12"/>
  <c r="J1256" i="12"/>
  <c r="K1256" i="12" s="1"/>
  <c r="I1256" i="12"/>
  <c r="H1256" i="12"/>
  <c r="J1255" i="12"/>
  <c r="K1255" i="12" s="1"/>
  <c r="I1255" i="12"/>
  <c r="H1255" i="12"/>
  <c r="J1254" i="12"/>
  <c r="K1254" i="12" s="1"/>
  <c r="I1254" i="12"/>
  <c r="H1254" i="12"/>
  <c r="J1253" i="12"/>
  <c r="K1253" i="12" s="1"/>
  <c r="I1253" i="12"/>
  <c r="H1253" i="12"/>
  <c r="J1252" i="12"/>
  <c r="K1252" i="12" s="1"/>
  <c r="I1252" i="12"/>
  <c r="H1252" i="12"/>
  <c r="J1251" i="12"/>
  <c r="K1251" i="12" s="1"/>
  <c r="I1251" i="12"/>
  <c r="H1251" i="12"/>
  <c r="J1250" i="12"/>
  <c r="K1250" i="12" s="1"/>
  <c r="I1250" i="12"/>
  <c r="H1250" i="12"/>
  <c r="J1249" i="12"/>
  <c r="K1249" i="12" s="1"/>
  <c r="I1249" i="12"/>
  <c r="H1249" i="12"/>
  <c r="J1248" i="12"/>
  <c r="K1248" i="12" s="1"/>
  <c r="I1248" i="12"/>
  <c r="H1248" i="12"/>
  <c r="J1247" i="12"/>
  <c r="K1247" i="12" s="1"/>
  <c r="I1247" i="12"/>
  <c r="H1247" i="12"/>
  <c r="J1246" i="12"/>
  <c r="K1246" i="12" s="1"/>
  <c r="I1246" i="12"/>
  <c r="H1246" i="12"/>
  <c r="J1245" i="12"/>
  <c r="K1245" i="12" s="1"/>
  <c r="I1245" i="12"/>
  <c r="H1245" i="12"/>
  <c r="J1244" i="12"/>
  <c r="K1244" i="12" s="1"/>
  <c r="I1244" i="12"/>
  <c r="H1244" i="12"/>
  <c r="J1243" i="12"/>
  <c r="K1243" i="12" s="1"/>
  <c r="I1243" i="12"/>
  <c r="H1243" i="12"/>
  <c r="J1242" i="12"/>
  <c r="K1242" i="12" s="1"/>
  <c r="I1242" i="12"/>
  <c r="H1242" i="12"/>
  <c r="J1241" i="12"/>
  <c r="K1241" i="12" s="1"/>
  <c r="I1241" i="12"/>
  <c r="H1241" i="12"/>
  <c r="J1240" i="12"/>
  <c r="K1240" i="12" s="1"/>
  <c r="I1240" i="12"/>
  <c r="H1240" i="12"/>
  <c r="J1239" i="12"/>
  <c r="K1239" i="12" s="1"/>
  <c r="I1239" i="12"/>
  <c r="H1239" i="12"/>
  <c r="J1238" i="12"/>
  <c r="K1238" i="12" s="1"/>
  <c r="I1238" i="12"/>
  <c r="H1238" i="12"/>
  <c r="J1237" i="12"/>
  <c r="K1237" i="12" s="1"/>
  <c r="I1237" i="12"/>
  <c r="H1237" i="12"/>
  <c r="J1236" i="12"/>
  <c r="K1236" i="12" s="1"/>
  <c r="I1236" i="12"/>
  <c r="H1236" i="12"/>
  <c r="J1235" i="12"/>
  <c r="K1235" i="12" s="1"/>
  <c r="I1235" i="12"/>
  <c r="H1235" i="12"/>
  <c r="J1234" i="12"/>
  <c r="K1234" i="12" s="1"/>
  <c r="I1234" i="12"/>
  <c r="H1234" i="12"/>
  <c r="J1233" i="12"/>
  <c r="K1233" i="12" s="1"/>
  <c r="I1233" i="12"/>
  <c r="H1233" i="12"/>
  <c r="J1232" i="12"/>
  <c r="K1232" i="12" s="1"/>
  <c r="I1232" i="12"/>
  <c r="H1232" i="12"/>
  <c r="J1231" i="12"/>
  <c r="K1231" i="12" s="1"/>
  <c r="I1231" i="12"/>
  <c r="H1231" i="12"/>
  <c r="J1230" i="12"/>
  <c r="K1230" i="12" s="1"/>
  <c r="I1230" i="12"/>
  <c r="H1230" i="12"/>
  <c r="J1229" i="12"/>
  <c r="K1229" i="12" s="1"/>
  <c r="I1229" i="12"/>
  <c r="H1229" i="12"/>
  <c r="J1228" i="12"/>
  <c r="K1228" i="12" s="1"/>
  <c r="I1228" i="12"/>
  <c r="H1228" i="12"/>
  <c r="J1227" i="12"/>
  <c r="K1227" i="12" s="1"/>
  <c r="I1227" i="12"/>
  <c r="H1227" i="12"/>
  <c r="J1226" i="12"/>
  <c r="K1226" i="12" s="1"/>
  <c r="I1226" i="12"/>
  <c r="H1226" i="12"/>
  <c r="J1225" i="12"/>
  <c r="K1225" i="12" s="1"/>
  <c r="I1225" i="12"/>
  <c r="H1225" i="12"/>
  <c r="J1224" i="12"/>
  <c r="K1224" i="12" s="1"/>
  <c r="I1224" i="12"/>
  <c r="H1224" i="12"/>
  <c r="J1223" i="12"/>
  <c r="K1223" i="12" s="1"/>
  <c r="I1223" i="12"/>
  <c r="H1223" i="12"/>
  <c r="J1222" i="12"/>
  <c r="K1222" i="12" s="1"/>
  <c r="I1222" i="12"/>
  <c r="H1222" i="12"/>
  <c r="J1221" i="12"/>
  <c r="K1221" i="12" s="1"/>
  <c r="I1221" i="12"/>
  <c r="H1221" i="12"/>
  <c r="J1220" i="12"/>
  <c r="K1220" i="12" s="1"/>
  <c r="I1220" i="12"/>
  <c r="H1220" i="12"/>
  <c r="J1219" i="12"/>
  <c r="K1219" i="12" s="1"/>
  <c r="I1219" i="12"/>
  <c r="H1219" i="12"/>
  <c r="J1218" i="12"/>
  <c r="K1218" i="12" s="1"/>
  <c r="I1218" i="12"/>
  <c r="H1218" i="12"/>
  <c r="J1217" i="12"/>
  <c r="K1217" i="12" s="1"/>
  <c r="I1217" i="12"/>
  <c r="H1217" i="12"/>
  <c r="J1216" i="12"/>
  <c r="K1216" i="12" s="1"/>
  <c r="I1216" i="12"/>
  <c r="H1216" i="12"/>
  <c r="J1215" i="12"/>
  <c r="K1215" i="12" s="1"/>
  <c r="I1215" i="12"/>
  <c r="H1215" i="12"/>
  <c r="J1214" i="12"/>
  <c r="K1214" i="12" s="1"/>
  <c r="I1214" i="12"/>
  <c r="H1214" i="12"/>
  <c r="J1213" i="12"/>
  <c r="K1213" i="12" s="1"/>
  <c r="I1213" i="12"/>
  <c r="H1213" i="12"/>
  <c r="J1212" i="12"/>
  <c r="K1212" i="12" s="1"/>
  <c r="I1212" i="12"/>
  <c r="H1212" i="12"/>
  <c r="J1211" i="12"/>
  <c r="K1211" i="12" s="1"/>
  <c r="I1211" i="12"/>
  <c r="H1211" i="12"/>
  <c r="J1210" i="12"/>
  <c r="K1210" i="12" s="1"/>
  <c r="I1210" i="12"/>
  <c r="H1210" i="12"/>
  <c r="J1209" i="12"/>
  <c r="K1209" i="12" s="1"/>
  <c r="I1209" i="12"/>
  <c r="H1209" i="12"/>
  <c r="J1208" i="12"/>
  <c r="K1208" i="12" s="1"/>
  <c r="I1208" i="12"/>
  <c r="H1208" i="12"/>
  <c r="J1207" i="12"/>
  <c r="K1207" i="12" s="1"/>
  <c r="I1207" i="12"/>
  <c r="H1207" i="12"/>
  <c r="J1206" i="12"/>
  <c r="K1206" i="12" s="1"/>
  <c r="I1206" i="12"/>
  <c r="H1206" i="12"/>
  <c r="J1205" i="12"/>
  <c r="K1205" i="12" s="1"/>
  <c r="I1205" i="12"/>
  <c r="H1205" i="12"/>
  <c r="J1204" i="12"/>
  <c r="K1204" i="12" s="1"/>
  <c r="I1204" i="12"/>
  <c r="H1204" i="12"/>
  <c r="J1203" i="12"/>
  <c r="K1203" i="12" s="1"/>
  <c r="I1203" i="12"/>
  <c r="H1203" i="12"/>
  <c r="J1202" i="12"/>
  <c r="K1202" i="12" s="1"/>
  <c r="I1202" i="12"/>
  <c r="H1202" i="12"/>
  <c r="J1201" i="12"/>
  <c r="K1201" i="12" s="1"/>
  <c r="I1201" i="12"/>
  <c r="H1201" i="12"/>
  <c r="J1200" i="12"/>
  <c r="K1200" i="12" s="1"/>
  <c r="I1200" i="12"/>
  <c r="H1200" i="12"/>
  <c r="J1199" i="12"/>
  <c r="K1199" i="12" s="1"/>
  <c r="I1199" i="12"/>
  <c r="H1199" i="12"/>
  <c r="J1198" i="12"/>
  <c r="K1198" i="12" s="1"/>
  <c r="I1198" i="12"/>
  <c r="H1198" i="12"/>
  <c r="J1197" i="12"/>
  <c r="K1197" i="12" s="1"/>
  <c r="I1197" i="12"/>
  <c r="H1197" i="12"/>
  <c r="J1196" i="12"/>
  <c r="K1196" i="12" s="1"/>
  <c r="I1196" i="12"/>
  <c r="H1196" i="12"/>
  <c r="J1195" i="12"/>
  <c r="K1195" i="12" s="1"/>
  <c r="I1195" i="12"/>
  <c r="H1195" i="12"/>
  <c r="J1194" i="12"/>
  <c r="K1194" i="12" s="1"/>
  <c r="I1194" i="12"/>
  <c r="H1194" i="12"/>
  <c r="J1193" i="12"/>
  <c r="K1193" i="12" s="1"/>
  <c r="I1193" i="12"/>
  <c r="H1193" i="12"/>
  <c r="J1192" i="12"/>
  <c r="K1192" i="12" s="1"/>
  <c r="I1192" i="12"/>
  <c r="H1192" i="12"/>
  <c r="J1191" i="12"/>
  <c r="K1191" i="12" s="1"/>
  <c r="I1191" i="12"/>
  <c r="H1191" i="12"/>
  <c r="J1190" i="12"/>
  <c r="K1190" i="12" s="1"/>
  <c r="I1190" i="12"/>
  <c r="H1190" i="12"/>
  <c r="J1189" i="12"/>
  <c r="K1189" i="12" s="1"/>
  <c r="I1189" i="12"/>
  <c r="H1189" i="12"/>
  <c r="J1188" i="12"/>
  <c r="K1188" i="12" s="1"/>
  <c r="I1188" i="12"/>
  <c r="H1188" i="12"/>
  <c r="J1187" i="12"/>
  <c r="K1187" i="12" s="1"/>
  <c r="I1187" i="12"/>
  <c r="H1187" i="12"/>
  <c r="J1186" i="12"/>
  <c r="K1186" i="12" s="1"/>
  <c r="I1186" i="12"/>
  <c r="H1186" i="12"/>
  <c r="J1185" i="12"/>
  <c r="K1185" i="12" s="1"/>
  <c r="I1185" i="12"/>
  <c r="H1185" i="12"/>
  <c r="J1184" i="12"/>
  <c r="K1184" i="12" s="1"/>
  <c r="I1184" i="12"/>
  <c r="H1184" i="12"/>
  <c r="J1183" i="12"/>
  <c r="K1183" i="12" s="1"/>
  <c r="I1183" i="12"/>
  <c r="H1183" i="12"/>
  <c r="J1182" i="12"/>
  <c r="K1182" i="12" s="1"/>
  <c r="I1182" i="12"/>
  <c r="H1182" i="12"/>
  <c r="J1181" i="12"/>
  <c r="K1181" i="12" s="1"/>
  <c r="I1181" i="12"/>
  <c r="H1181" i="12"/>
  <c r="J1180" i="12"/>
  <c r="K1180" i="12" s="1"/>
  <c r="I1180" i="12"/>
  <c r="H1180" i="12"/>
  <c r="J1179" i="12"/>
  <c r="K1179" i="12" s="1"/>
  <c r="I1179" i="12"/>
  <c r="H1179" i="12"/>
  <c r="J1178" i="12"/>
  <c r="K1178" i="12" s="1"/>
  <c r="I1178" i="12"/>
  <c r="H1178" i="12"/>
  <c r="J1177" i="12"/>
  <c r="K1177" i="12" s="1"/>
  <c r="I1177" i="12"/>
  <c r="H1177" i="12"/>
  <c r="J1176" i="12"/>
  <c r="K1176" i="12" s="1"/>
  <c r="I1176" i="12"/>
  <c r="H1176" i="12"/>
  <c r="J1175" i="12"/>
  <c r="K1175" i="12" s="1"/>
  <c r="I1175" i="12"/>
  <c r="H1175" i="12"/>
  <c r="J1174" i="12"/>
  <c r="K1174" i="12" s="1"/>
  <c r="I1174" i="12"/>
  <c r="H1174" i="12"/>
  <c r="J1173" i="12"/>
  <c r="K1173" i="12" s="1"/>
  <c r="I1173" i="12"/>
  <c r="H1173" i="12"/>
  <c r="J1172" i="12"/>
  <c r="K1172" i="12" s="1"/>
  <c r="I1172" i="12"/>
  <c r="H1172" i="12"/>
  <c r="J1171" i="12"/>
  <c r="K1171" i="12" s="1"/>
  <c r="I1171" i="12"/>
  <c r="H1171" i="12"/>
  <c r="J1170" i="12"/>
  <c r="K1170" i="12" s="1"/>
  <c r="I1170" i="12"/>
  <c r="H1170" i="12"/>
  <c r="J1169" i="12"/>
  <c r="K1169" i="12" s="1"/>
  <c r="I1169" i="12"/>
  <c r="H1169" i="12"/>
  <c r="J1168" i="12"/>
  <c r="K1168" i="12" s="1"/>
  <c r="I1168" i="12"/>
  <c r="H1168" i="12"/>
  <c r="J1167" i="12"/>
  <c r="K1167" i="12" s="1"/>
  <c r="I1167" i="12"/>
  <c r="H1167" i="12"/>
  <c r="J1166" i="12"/>
  <c r="K1166" i="12" s="1"/>
  <c r="I1166" i="12"/>
  <c r="H1166" i="12"/>
  <c r="J1165" i="12"/>
  <c r="K1165" i="12" s="1"/>
  <c r="I1165" i="12"/>
  <c r="H1165" i="12"/>
  <c r="J1164" i="12"/>
  <c r="K1164" i="12" s="1"/>
  <c r="I1164" i="12"/>
  <c r="H1164" i="12"/>
  <c r="J1163" i="12"/>
  <c r="K1163" i="12" s="1"/>
  <c r="I1163" i="12"/>
  <c r="H1163" i="12"/>
  <c r="J1162" i="12"/>
  <c r="K1162" i="12" s="1"/>
  <c r="I1162" i="12"/>
  <c r="H1162" i="12"/>
  <c r="J1161" i="12"/>
  <c r="K1161" i="12" s="1"/>
  <c r="I1161" i="12"/>
  <c r="H1161" i="12"/>
  <c r="J1160" i="12"/>
  <c r="K1160" i="12" s="1"/>
  <c r="I1160" i="12"/>
  <c r="H1160" i="12"/>
  <c r="J1159" i="12"/>
  <c r="K1159" i="12" s="1"/>
  <c r="I1159" i="12"/>
  <c r="H1159" i="12"/>
  <c r="J1158" i="12"/>
  <c r="K1158" i="12" s="1"/>
  <c r="I1158" i="12"/>
  <c r="H1158" i="12"/>
  <c r="J1157" i="12"/>
  <c r="K1157" i="12" s="1"/>
  <c r="I1157" i="12"/>
  <c r="H1157" i="12"/>
  <c r="J1156" i="12"/>
  <c r="K1156" i="12" s="1"/>
  <c r="I1156" i="12"/>
  <c r="H1156" i="12"/>
  <c r="J1155" i="12"/>
  <c r="K1155" i="12" s="1"/>
  <c r="I1155" i="12"/>
  <c r="H1155" i="12"/>
  <c r="J1154" i="12"/>
  <c r="K1154" i="12" s="1"/>
  <c r="I1154" i="12"/>
  <c r="H1154" i="12"/>
  <c r="J1153" i="12"/>
  <c r="K1153" i="12" s="1"/>
  <c r="I1153" i="12"/>
  <c r="H1153" i="12"/>
  <c r="J1152" i="12"/>
  <c r="K1152" i="12" s="1"/>
  <c r="I1152" i="12"/>
  <c r="H1152" i="12"/>
  <c r="J1151" i="12"/>
  <c r="K1151" i="12" s="1"/>
  <c r="I1151" i="12"/>
  <c r="H1151" i="12"/>
  <c r="J1150" i="12"/>
  <c r="K1150" i="12" s="1"/>
  <c r="I1150" i="12"/>
  <c r="H1150" i="12"/>
  <c r="J1149" i="12"/>
  <c r="K1149" i="12" s="1"/>
  <c r="I1149" i="12"/>
  <c r="H1149" i="12"/>
  <c r="J1148" i="12"/>
  <c r="K1148" i="12" s="1"/>
  <c r="I1148" i="12"/>
  <c r="H1148" i="12"/>
  <c r="J1147" i="12"/>
  <c r="K1147" i="12" s="1"/>
  <c r="I1147" i="12"/>
  <c r="H1147" i="12"/>
  <c r="J1146" i="12"/>
  <c r="K1146" i="12" s="1"/>
  <c r="I1146" i="12"/>
  <c r="H1146" i="12"/>
  <c r="J1145" i="12"/>
  <c r="K1145" i="12" s="1"/>
  <c r="I1145" i="12"/>
  <c r="H1145" i="12"/>
  <c r="J1144" i="12"/>
  <c r="K1144" i="12" s="1"/>
  <c r="I1144" i="12"/>
  <c r="H1144" i="12"/>
  <c r="J1143" i="12"/>
  <c r="K1143" i="12" s="1"/>
  <c r="I1143" i="12"/>
  <c r="H1143" i="12"/>
  <c r="J1142" i="12"/>
  <c r="K1142" i="12" s="1"/>
  <c r="I1142" i="12"/>
  <c r="H1142" i="12"/>
  <c r="J1141" i="12"/>
  <c r="K1141" i="12" s="1"/>
  <c r="I1141" i="12"/>
  <c r="H1141" i="12"/>
  <c r="J1140" i="12"/>
  <c r="K1140" i="12" s="1"/>
  <c r="I1140" i="12"/>
  <c r="H1140" i="12"/>
  <c r="J1139" i="12"/>
  <c r="K1139" i="12" s="1"/>
  <c r="I1139" i="12"/>
  <c r="H1139" i="12"/>
  <c r="J1138" i="12"/>
  <c r="K1138" i="12" s="1"/>
  <c r="I1138" i="12"/>
  <c r="H1138" i="12"/>
  <c r="J1137" i="12"/>
  <c r="K1137" i="12" s="1"/>
  <c r="I1137" i="12"/>
  <c r="H1137" i="12"/>
  <c r="J1136" i="12"/>
  <c r="K1136" i="12" s="1"/>
  <c r="I1136" i="12"/>
  <c r="H1136" i="12"/>
  <c r="J1135" i="12"/>
  <c r="K1135" i="12" s="1"/>
  <c r="I1135" i="12"/>
  <c r="H1135" i="12"/>
  <c r="J1134" i="12"/>
  <c r="K1134" i="12" s="1"/>
  <c r="I1134" i="12"/>
  <c r="H1134" i="12"/>
  <c r="J1133" i="12"/>
  <c r="K1133" i="12" s="1"/>
  <c r="I1133" i="12"/>
  <c r="H1133" i="12"/>
  <c r="J1132" i="12"/>
  <c r="K1132" i="12" s="1"/>
  <c r="I1132" i="12"/>
  <c r="H1132" i="12"/>
  <c r="J1131" i="12"/>
  <c r="K1131" i="12" s="1"/>
  <c r="I1131" i="12"/>
  <c r="H1131" i="12"/>
  <c r="J1130" i="12"/>
  <c r="K1130" i="12" s="1"/>
  <c r="I1130" i="12"/>
  <c r="H1130" i="12"/>
  <c r="J1129" i="12"/>
  <c r="K1129" i="12" s="1"/>
  <c r="I1129" i="12"/>
  <c r="H1129" i="12"/>
  <c r="J1128" i="12"/>
  <c r="K1128" i="12" s="1"/>
  <c r="I1128" i="12"/>
  <c r="H1128" i="12"/>
  <c r="J1127" i="12"/>
  <c r="K1127" i="12" s="1"/>
  <c r="I1127" i="12"/>
  <c r="H1127" i="12"/>
  <c r="J1126" i="12"/>
  <c r="K1126" i="12" s="1"/>
  <c r="I1126" i="12"/>
  <c r="H1126" i="12"/>
  <c r="J1125" i="12"/>
  <c r="K1125" i="12" s="1"/>
  <c r="I1125" i="12"/>
  <c r="H1125" i="12"/>
  <c r="J1124" i="12"/>
  <c r="K1124" i="12" s="1"/>
  <c r="I1124" i="12"/>
  <c r="H1124" i="12"/>
  <c r="J1123" i="12"/>
  <c r="K1123" i="12" s="1"/>
  <c r="I1123" i="12"/>
  <c r="H1123" i="12"/>
  <c r="J1122" i="12"/>
  <c r="K1122" i="12" s="1"/>
  <c r="I1122" i="12"/>
  <c r="H1122" i="12"/>
  <c r="J1121" i="12"/>
  <c r="K1121" i="12" s="1"/>
  <c r="I1121" i="12"/>
  <c r="H1121" i="12"/>
  <c r="J1120" i="12"/>
  <c r="K1120" i="12" s="1"/>
  <c r="I1120" i="12"/>
  <c r="H1120" i="12"/>
  <c r="J1119" i="12"/>
  <c r="K1119" i="12" s="1"/>
  <c r="I1119" i="12"/>
  <c r="H1119" i="12"/>
  <c r="J1118" i="12"/>
  <c r="K1118" i="12" s="1"/>
  <c r="I1118" i="12"/>
  <c r="H1118" i="12"/>
  <c r="J1117" i="12"/>
  <c r="K1117" i="12" s="1"/>
  <c r="I1117" i="12"/>
  <c r="H1117" i="12"/>
  <c r="J1116" i="12"/>
  <c r="K1116" i="12" s="1"/>
  <c r="I1116" i="12"/>
  <c r="H1116" i="12"/>
  <c r="J1115" i="12"/>
  <c r="K1115" i="12" s="1"/>
  <c r="I1115" i="12"/>
  <c r="H1115" i="12"/>
  <c r="J1114" i="12"/>
  <c r="K1114" i="12" s="1"/>
  <c r="I1114" i="12"/>
  <c r="H1114" i="12"/>
  <c r="J1113" i="12"/>
  <c r="K1113" i="12" s="1"/>
  <c r="I1113" i="12"/>
  <c r="H1113" i="12"/>
  <c r="J1112" i="12"/>
  <c r="K1112" i="12" s="1"/>
  <c r="I1112" i="12"/>
  <c r="H1112" i="12"/>
  <c r="J1111" i="12"/>
  <c r="K1111" i="12" s="1"/>
  <c r="I1111" i="12"/>
  <c r="H1111" i="12"/>
  <c r="J1110" i="12"/>
  <c r="K1110" i="12" s="1"/>
  <c r="I1110" i="12"/>
  <c r="H1110" i="12"/>
  <c r="J1109" i="12"/>
  <c r="K1109" i="12" s="1"/>
  <c r="I1109" i="12"/>
  <c r="H1109" i="12"/>
  <c r="J1108" i="12"/>
  <c r="K1108" i="12" s="1"/>
  <c r="I1108" i="12"/>
  <c r="H1108" i="12"/>
  <c r="J1107" i="12"/>
  <c r="K1107" i="12" s="1"/>
  <c r="I1107" i="12"/>
  <c r="H1107" i="12"/>
  <c r="J1106" i="12"/>
  <c r="K1106" i="12" s="1"/>
  <c r="I1106" i="12"/>
  <c r="H1106" i="12"/>
  <c r="J1105" i="12"/>
  <c r="K1105" i="12" s="1"/>
  <c r="I1105" i="12"/>
  <c r="H1105" i="12"/>
  <c r="J1104" i="12"/>
  <c r="K1104" i="12" s="1"/>
  <c r="I1104" i="12"/>
  <c r="H1104" i="12"/>
  <c r="J1103" i="12"/>
  <c r="K1103" i="12" s="1"/>
  <c r="I1103" i="12"/>
  <c r="H1103" i="12"/>
  <c r="J1102" i="12"/>
  <c r="K1102" i="12" s="1"/>
  <c r="I1102" i="12"/>
  <c r="H1102" i="12"/>
  <c r="J1101" i="12"/>
  <c r="K1101" i="12" s="1"/>
  <c r="I1101" i="12"/>
  <c r="H1101" i="12"/>
  <c r="J1100" i="12"/>
  <c r="K1100" i="12" s="1"/>
  <c r="I1100" i="12"/>
  <c r="H1100" i="12"/>
  <c r="J1099" i="12"/>
  <c r="K1099" i="12" s="1"/>
  <c r="I1099" i="12"/>
  <c r="H1099" i="12"/>
  <c r="J1098" i="12"/>
  <c r="K1098" i="12" s="1"/>
  <c r="I1098" i="12"/>
  <c r="H1098" i="12"/>
  <c r="J1097" i="12"/>
  <c r="K1097" i="12" s="1"/>
  <c r="I1097" i="12"/>
  <c r="H1097" i="12"/>
  <c r="J1096" i="12"/>
  <c r="K1096" i="12" s="1"/>
  <c r="I1096" i="12"/>
  <c r="H1096" i="12"/>
  <c r="J1095" i="12"/>
  <c r="K1095" i="12" s="1"/>
  <c r="I1095" i="12"/>
  <c r="H1095" i="12"/>
  <c r="J1094" i="12"/>
  <c r="K1094" i="12" s="1"/>
  <c r="I1094" i="12"/>
  <c r="H1094" i="12"/>
  <c r="J1093" i="12"/>
  <c r="K1093" i="12" s="1"/>
  <c r="I1093" i="12"/>
  <c r="H1093" i="12"/>
  <c r="J1092" i="12"/>
  <c r="K1092" i="12" s="1"/>
  <c r="I1092" i="12"/>
  <c r="H1092" i="12"/>
  <c r="J1091" i="12"/>
  <c r="K1091" i="12" s="1"/>
  <c r="I1091" i="12"/>
  <c r="H1091" i="12"/>
  <c r="J1090" i="12"/>
  <c r="K1090" i="12" s="1"/>
  <c r="I1090" i="12"/>
  <c r="H1090" i="12"/>
  <c r="J1089" i="12"/>
  <c r="K1089" i="12" s="1"/>
  <c r="I1089" i="12"/>
  <c r="H1089" i="12"/>
  <c r="J1088" i="12"/>
  <c r="K1088" i="12" s="1"/>
  <c r="I1088" i="12"/>
  <c r="H1088" i="12"/>
  <c r="J1087" i="12"/>
  <c r="K1087" i="12" s="1"/>
  <c r="I1087" i="12"/>
  <c r="H1087" i="12"/>
  <c r="J1086" i="12"/>
  <c r="K1086" i="12" s="1"/>
  <c r="I1086" i="12"/>
  <c r="H1086" i="12"/>
  <c r="J1085" i="12"/>
  <c r="K1085" i="12" s="1"/>
  <c r="I1085" i="12"/>
  <c r="H1085" i="12"/>
  <c r="J1084" i="12"/>
  <c r="K1084" i="12" s="1"/>
  <c r="I1084" i="12"/>
  <c r="H1084" i="12"/>
  <c r="J1083" i="12"/>
  <c r="K1083" i="12" s="1"/>
  <c r="I1083" i="12"/>
  <c r="H1083" i="12"/>
  <c r="J1082" i="12"/>
  <c r="K1082" i="12" s="1"/>
  <c r="I1082" i="12"/>
  <c r="H1082" i="12"/>
  <c r="J1081" i="12"/>
  <c r="K1081" i="12" s="1"/>
  <c r="I1081" i="12"/>
  <c r="H1081" i="12"/>
  <c r="J1080" i="12"/>
  <c r="K1080" i="12" s="1"/>
  <c r="I1080" i="12"/>
  <c r="H1080" i="12"/>
  <c r="J1079" i="12"/>
  <c r="K1079" i="12" s="1"/>
  <c r="I1079" i="12"/>
  <c r="H1079" i="12"/>
  <c r="J1078" i="12"/>
  <c r="K1078" i="12" s="1"/>
  <c r="I1078" i="12"/>
  <c r="H1078" i="12"/>
  <c r="J1077" i="12"/>
  <c r="K1077" i="12" s="1"/>
  <c r="I1077" i="12"/>
  <c r="H1077" i="12"/>
  <c r="J1076" i="12"/>
  <c r="K1076" i="12" s="1"/>
  <c r="I1076" i="12"/>
  <c r="H1076" i="12"/>
  <c r="J1075" i="12"/>
  <c r="K1075" i="12" s="1"/>
  <c r="I1075" i="12"/>
  <c r="H1075" i="12"/>
  <c r="J1074" i="12"/>
  <c r="K1074" i="12" s="1"/>
  <c r="I1074" i="12"/>
  <c r="H1074" i="12"/>
  <c r="J1073" i="12"/>
  <c r="K1073" i="12" s="1"/>
  <c r="I1073" i="12"/>
  <c r="H1073" i="12"/>
  <c r="J1072" i="12"/>
  <c r="K1072" i="12" s="1"/>
  <c r="I1072" i="12"/>
  <c r="H1072" i="12"/>
  <c r="J1071" i="12"/>
  <c r="K1071" i="12" s="1"/>
  <c r="I1071" i="12"/>
  <c r="H1071" i="12"/>
  <c r="J1070" i="12"/>
  <c r="I1070" i="12"/>
  <c r="K1070" i="12" s="1"/>
  <c r="H1070" i="12"/>
  <c r="J1069" i="12"/>
  <c r="K1069" i="12" s="1"/>
  <c r="I1069" i="12"/>
  <c r="H1069" i="12"/>
  <c r="J1068" i="12"/>
  <c r="K1068" i="12" s="1"/>
  <c r="I1068" i="12"/>
  <c r="H1068" i="12"/>
  <c r="J1067" i="12"/>
  <c r="K1067" i="12" s="1"/>
  <c r="I1067" i="12"/>
  <c r="H1067" i="12"/>
  <c r="J1066" i="12"/>
  <c r="K1066" i="12" s="1"/>
  <c r="I1066" i="12"/>
  <c r="H1066" i="12"/>
  <c r="J1065" i="12"/>
  <c r="K1065" i="12" s="1"/>
  <c r="I1065" i="12"/>
  <c r="H1065" i="12"/>
  <c r="J1064" i="12"/>
  <c r="K1064" i="12" s="1"/>
  <c r="I1064" i="12"/>
  <c r="H1064" i="12"/>
  <c r="J1063" i="12"/>
  <c r="K1063" i="12" s="1"/>
  <c r="I1063" i="12"/>
  <c r="H1063" i="12"/>
  <c r="J1062" i="12"/>
  <c r="K1062" i="12" s="1"/>
  <c r="I1062" i="12"/>
  <c r="H1062" i="12"/>
  <c r="J1061" i="12"/>
  <c r="I1061" i="12"/>
  <c r="H1061" i="12"/>
  <c r="K1061" i="12" s="1"/>
  <c r="J1060" i="12"/>
  <c r="K1060" i="12" s="1"/>
  <c r="I1060" i="12"/>
  <c r="H1060" i="12"/>
  <c r="J1059" i="12"/>
  <c r="K1059" i="12" s="1"/>
  <c r="I1059" i="12"/>
  <c r="H1059" i="12"/>
  <c r="J1058" i="12"/>
  <c r="K1058" i="12" s="1"/>
  <c r="I1058" i="12"/>
  <c r="H1058" i="12"/>
  <c r="J1057" i="12"/>
  <c r="K1057" i="12" s="1"/>
  <c r="I1057" i="12"/>
  <c r="H1057" i="12"/>
  <c r="J1056" i="12"/>
  <c r="K1056" i="12" s="1"/>
  <c r="I1056" i="12"/>
  <c r="H1056" i="12"/>
  <c r="J1055" i="12"/>
  <c r="K1055" i="12" s="1"/>
  <c r="I1055" i="12"/>
  <c r="H1055" i="12"/>
  <c r="J1054" i="12"/>
  <c r="K1054" i="12" s="1"/>
  <c r="I1054" i="12"/>
  <c r="H1054" i="12"/>
  <c r="J1053" i="12"/>
  <c r="K1053" i="12" s="1"/>
  <c r="I1053" i="12"/>
  <c r="H1053" i="12"/>
  <c r="J1052" i="12"/>
  <c r="K1052" i="12" s="1"/>
  <c r="I1052" i="12"/>
  <c r="H1052" i="12"/>
  <c r="J1051" i="12"/>
  <c r="K1051" i="12" s="1"/>
  <c r="I1051" i="12"/>
  <c r="H1051" i="12"/>
  <c r="J1050" i="12"/>
  <c r="K1050" i="12" s="1"/>
  <c r="I1050" i="12"/>
  <c r="H1050" i="12"/>
  <c r="J1049" i="12"/>
  <c r="I1049" i="12"/>
  <c r="K1049" i="12" s="1"/>
  <c r="H1049" i="12"/>
  <c r="J1048" i="12"/>
  <c r="K1048" i="12" s="1"/>
  <c r="I1048" i="12"/>
  <c r="H1048" i="12"/>
  <c r="J1047" i="12"/>
  <c r="K1047" i="12" s="1"/>
  <c r="I1047" i="12"/>
  <c r="H1047" i="12"/>
  <c r="J1046" i="12"/>
  <c r="K1046" i="12" s="1"/>
  <c r="I1046" i="12"/>
  <c r="H1046" i="12"/>
  <c r="J1045" i="12"/>
  <c r="K1045" i="12" s="1"/>
  <c r="I1045" i="12"/>
  <c r="H1045" i="12"/>
  <c r="J1044" i="12"/>
  <c r="K1044" i="12" s="1"/>
  <c r="I1044" i="12"/>
  <c r="H1044" i="12"/>
  <c r="J1043" i="12"/>
  <c r="K1043" i="12" s="1"/>
  <c r="I1043" i="12"/>
  <c r="H1043" i="12"/>
  <c r="J1042" i="12"/>
  <c r="K1042" i="12" s="1"/>
  <c r="I1042" i="12"/>
  <c r="H1042" i="12"/>
  <c r="J1041" i="12"/>
  <c r="K1041" i="12" s="1"/>
  <c r="I1041" i="12"/>
  <c r="H1041" i="12"/>
  <c r="J1040" i="12"/>
  <c r="K1040" i="12" s="1"/>
  <c r="I1040" i="12"/>
  <c r="H1040" i="12"/>
  <c r="J1039" i="12"/>
  <c r="K1039" i="12" s="1"/>
  <c r="I1039" i="12"/>
  <c r="H1039" i="12"/>
  <c r="J1038" i="12"/>
  <c r="K1038" i="12" s="1"/>
  <c r="I1038" i="12"/>
  <c r="H1038" i="12"/>
  <c r="J1037" i="12"/>
  <c r="K1037" i="12" s="1"/>
  <c r="I1037" i="12"/>
  <c r="H1037" i="12"/>
  <c r="J1036" i="12"/>
  <c r="K1036" i="12" s="1"/>
  <c r="I1036" i="12"/>
  <c r="H1036" i="12"/>
  <c r="J1035" i="12"/>
  <c r="K1035" i="12" s="1"/>
  <c r="I1035" i="12"/>
  <c r="H1035" i="12"/>
  <c r="J1034" i="12"/>
  <c r="K1034" i="12" s="1"/>
  <c r="I1034" i="12"/>
  <c r="H1034" i="12"/>
  <c r="J1033" i="12"/>
  <c r="K1033" i="12" s="1"/>
  <c r="I1033" i="12"/>
  <c r="H1033" i="12"/>
  <c r="J1032" i="12"/>
  <c r="K1032" i="12" s="1"/>
  <c r="I1032" i="12"/>
  <c r="H1032" i="12"/>
  <c r="J1031" i="12"/>
  <c r="K1031" i="12" s="1"/>
  <c r="I1031" i="12"/>
  <c r="H1031" i="12"/>
  <c r="J1030" i="12"/>
  <c r="K1030" i="12" s="1"/>
  <c r="I1030" i="12"/>
  <c r="H1030" i="12"/>
  <c r="J1029" i="12"/>
  <c r="K1029" i="12" s="1"/>
  <c r="I1029" i="12"/>
  <c r="H1029" i="12"/>
  <c r="J1028" i="12"/>
  <c r="K1028" i="12" s="1"/>
  <c r="I1028" i="12"/>
  <c r="H1028" i="12"/>
  <c r="J1027" i="12"/>
  <c r="K1027" i="12" s="1"/>
  <c r="I1027" i="12"/>
  <c r="H1027" i="12"/>
  <c r="J1026" i="12"/>
  <c r="K1026" i="12" s="1"/>
  <c r="I1026" i="12"/>
  <c r="H1026" i="12"/>
  <c r="J1025" i="12"/>
  <c r="K1025" i="12" s="1"/>
  <c r="I1025" i="12"/>
  <c r="H1025" i="12"/>
  <c r="J1024" i="12"/>
  <c r="K1024" i="12" s="1"/>
  <c r="I1024" i="12"/>
  <c r="H1024" i="12"/>
  <c r="J1023" i="12"/>
  <c r="K1023" i="12" s="1"/>
  <c r="I1023" i="12"/>
  <c r="H1023" i="12"/>
  <c r="J1022" i="12"/>
  <c r="K1022" i="12" s="1"/>
  <c r="I1022" i="12"/>
  <c r="H1022" i="12"/>
  <c r="J1021" i="12"/>
  <c r="K1021" i="12" s="1"/>
  <c r="I1021" i="12"/>
  <c r="H1021" i="12"/>
  <c r="J1020" i="12"/>
  <c r="K1020" i="12" s="1"/>
  <c r="I1020" i="12"/>
  <c r="H1020" i="12"/>
  <c r="J1019" i="12"/>
  <c r="K1019" i="12" s="1"/>
  <c r="I1019" i="12"/>
  <c r="H1019" i="12"/>
  <c r="J1018" i="12"/>
  <c r="K1018" i="12" s="1"/>
  <c r="I1018" i="12"/>
  <c r="H1018" i="12"/>
  <c r="J1017" i="12"/>
  <c r="K1017" i="12" s="1"/>
  <c r="I1017" i="12"/>
  <c r="H1017" i="12"/>
  <c r="J1016" i="12"/>
  <c r="K1016" i="12" s="1"/>
  <c r="I1016" i="12"/>
  <c r="H1016" i="12"/>
  <c r="J1015" i="12"/>
  <c r="K1015" i="12" s="1"/>
  <c r="I1015" i="12"/>
  <c r="H1015" i="12"/>
  <c r="J1014" i="12"/>
  <c r="K1014" i="12" s="1"/>
  <c r="I1014" i="12"/>
  <c r="H1014" i="12"/>
  <c r="J1013" i="12"/>
  <c r="K1013" i="12" s="1"/>
  <c r="I1013" i="12"/>
  <c r="H1013" i="12"/>
  <c r="J1012" i="12"/>
  <c r="K1012" i="12" s="1"/>
  <c r="I1012" i="12"/>
  <c r="H1012" i="12"/>
  <c r="K1011" i="12"/>
  <c r="J1011" i="12"/>
  <c r="I1011" i="12"/>
  <c r="H1011" i="12"/>
  <c r="J1010" i="12"/>
  <c r="K1010" i="12" s="1"/>
  <c r="I1010" i="12"/>
  <c r="H1010" i="12"/>
  <c r="J1009" i="12"/>
  <c r="K1009" i="12" s="1"/>
  <c r="I1009" i="12"/>
  <c r="H1009" i="12"/>
  <c r="J1008" i="12"/>
  <c r="K1008" i="12" s="1"/>
  <c r="I1008" i="12"/>
  <c r="H1008" i="12"/>
  <c r="J1007" i="12"/>
  <c r="K1007" i="12" s="1"/>
  <c r="I1007" i="12"/>
  <c r="H1007" i="12"/>
  <c r="J1006" i="12"/>
  <c r="K1006" i="12" s="1"/>
  <c r="I1006" i="12"/>
  <c r="H1006" i="12"/>
  <c r="J1005" i="12"/>
  <c r="K1005" i="12" s="1"/>
  <c r="I1005" i="12"/>
  <c r="H1005" i="12"/>
  <c r="J1004" i="12"/>
  <c r="K1004" i="12" s="1"/>
  <c r="I1004" i="12"/>
  <c r="H1004" i="12"/>
  <c r="J1003" i="12"/>
  <c r="K1003" i="12" s="1"/>
  <c r="I1003" i="12"/>
  <c r="H1003" i="12"/>
  <c r="J1002" i="12"/>
  <c r="K1002" i="12" s="1"/>
  <c r="I1002" i="12"/>
  <c r="H1002" i="12"/>
  <c r="J1001" i="12"/>
  <c r="K1001" i="12" s="1"/>
  <c r="I1001" i="12"/>
  <c r="H1001" i="12"/>
  <c r="J1000" i="12"/>
  <c r="K1000" i="12" s="1"/>
  <c r="I1000" i="12"/>
  <c r="H1000" i="12"/>
  <c r="J999" i="12"/>
  <c r="K999" i="12" s="1"/>
  <c r="I999" i="12"/>
  <c r="H999" i="12"/>
  <c r="J998" i="12"/>
  <c r="K998" i="12" s="1"/>
  <c r="I998" i="12"/>
  <c r="H998" i="12"/>
  <c r="J997" i="12"/>
  <c r="K997" i="12" s="1"/>
  <c r="I997" i="12"/>
  <c r="H997" i="12"/>
  <c r="J996" i="12"/>
  <c r="K996" i="12" s="1"/>
  <c r="I996" i="12"/>
  <c r="H996" i="12"/>
  <c r="J995" i="12"/>
  <c r="K995" i="12" s="1"/>
  <c r="I995" i="12"/>
  <c r="H995" i="12"/>
  <c r="J994" i="12"/>
  <c r="K994" i="12" s="1"/>
  <c r="I994" i="12"/>
  <c r="H994" i="12"/>
  <c r="J993" i="12"/>
  <c r="K993" i="12" s="1"/>
  <c r="I993" i="12"/>
  <c r="H993" i="12"/>
  <c r="J992" i="12"/>
  <c r="K992" i="12" s="1"/>
  <c r="I992" i="12"/>
  <c r="H992" i="12"/>
  <c r="J991" i="12"/>
  <c r="K991" i="12" s="1"/>
  <c r="I991" i="12"/>
  <c r="H991" i="12"/>
  <c r="J990" i="12"/>
  <c r="K990" i="12" s="1"/>
  <c r="I990" i="12"/>
  <c r="H990" i="12"/>
  <c r="J989" i="12"/>
  <c r="K989" i="12" s="1"/>
  <c r="I989" i="12"/>
  <c r="H989" i="12"/>
  <c r="J988" i="12"/>
  <c r="K988" i="12" s="1"/>
  <c r="I988" i="12"/>
  <c r="H988" i="12"/>
  <c r="J987" i="12"/>
  <c r="K987" i="12" s="1"/>
  <c r="I987" i="12"/>
  <c r="H987" i="12"/>
  <c r="J986" i="12"/>
  <c r="K986" i="12" s="1"/>
  <c r="I986" i="12"/>
  <c r="H986" i="12"/>
  <c r="J985" i="12"/>
  <c r="K985" i="12" s="1"/>
  <c r="I985" i="12"/>
  <c r="H985" i="12"/>
  <c r="J984" i="12"/>
  <c r="K984" i="12" s="1"/>
  <c r="I984" i="12"/>
  <c r="H984" i="12"/>
  <c r="J983" i="12"/>
  <c r="K983" i="12" s="1"/>
  <c r="I983" i="12"/>
  <c r="H983" i="12"/>
  <c r="J982" i="12"/>
  <c r="K982" i="12" s="1"/>
  <c r="I982" i="12"/>
  <c r="H982" i="12"/>
  <c r="J981" i="12"/>
  <c r="K981" i="12" s="1"/>
  <c r="I981" i="12"/>
  <c r="H981" i="12"/>
  <c r="J980" i="12"/>
  <c r="K980" i="12" s="1"/>
  <c r="I980" i="12"/>
  <c r="H980" i="12"/>
  <c r="J979" i="12"/>
  <c r="K979" i="12" s="1"/>
  <c r="I979" i="12"/>
  <c r="H979" i="12"/>
  <c r="J978" i="12"/>
  <c r="K978" i="12" s="1"/>
  <c r="I978" i="12"/>
  <c r="H978" i="12"/>
  <c r="J977" i="12"/>
  <c r="K977" i="12" s="1"/>
  <c r="I977" i="12"/>
  <c r="H977" i="12"/>
  <c r="J976" i="12"/>
  <c r="K976" i="12" s="1"/>
  <c r="I976" i="12"/>
  <c r="H976" i="12"/>
  <c r="J975" i="12"/>
  <c r="K975" i="12" s="1"/>
  <c r="I975" i="12"/>
  <c r="H975" i="12"/>
  <c r="J974" i="12"/>
  <c r="K974" i="12" s="1"/>
  <c r="I974" i="12"/>
  <c r="H974" i="12"/>
  <c r="J973" i="12"/>
  <c r="K973" i="12" s="1"/>
  <c r="I973" i="12"/>
  <c r="H973" i="12"/>
  <c r="J972" i="12"/>
  <c r="K972" i="12" s="1"/>
  <c r="I972" i="12"/>
  <c r="H972" i="12"/>
  <c r="J971" i="12"/>
  <c r="K971" i="12" s="1"/>
  <c r="I971" i="12"/>
  <c r="H971" i="12"/>
  <c r="J970" i="12"/>
  <c r="K970" i="12" s="1"/>
  <c r="I970" i="12"/>
  <c r="H970" i="12"/>
  <c r="J969" i="12"/>
  <c r="K969" i="12" s="1"/>
  <c r="I969" i="12"/>
  <c r="H969" i="12"/>
  <c r="J968" i="12"/>
  <c r="K968" i="12" s="1"/>
  <c r="I968" i="12"/>
  <c r="H968" i="12"/>
  <c r="J967" i="12"/>
  <c r="K967" i="12" s="1"/>
  <c r="I967" i="12"/>
  <c r="H967" i="12"/>
  <c r="J966" i="12"/>
  <c r="K966" i="12" s="1"/>
  <c r="I966" i="12"/>
  <c r="H966" i="12"/>
  <c r="J965" i="12"/>
  <c r="K965" i="12" s="1"/>
  <c r="I965" i="12"/>
  <c r="H965" i="12"/>
  <c r="J964" i="12"/>
  <c r="K964" i="12" s="1"/>
  <c r="I964" i="12"/>
  <c r="H964" i="12"/>
  <c r="J963" i="12"/>
  <c r="K963" i="12" s="1"/>
  <c r="I963" i="12"/>
  <c r="H963" i="12"/>
  <c r="J962" i="12"/>
  <c r="K962" i="12" s="1"/>
  <c r="I962" i="12"/>
  <c r="H962" i="12"/>
  <c r="J961" i="12"/>
  <c r="K961" i="12" s="1"/>
  <c r="I961" i="12"/>
  <c r="H961" i="12"/>
  <c r="J960" i="12"/>
  <c r="K960" i="12" s="1"/>
  <c r="I960" i="12"/>
  <c r="H960" i="12"/>
  <c r="J959" i="12"/>
  <c r="K959" i="12" s="1"/>
  <c r="I959" i="12"/>
  <c r="H959" i="12"/>
  <c r="J958" i="12"/>
  <c r="K958" i="12" s="1"/>
  <c r="I958" i="12"/>
  <c r="H958" i="12"/>
  <c r="J957" i="12"/>
  <c r="K957" i="12" s="1"/>
  <c r="I957" i="12"/>
  <c r="H957" i="12"/>
  <c r="J956" i="12"/>
  <c r="K956" i="12" s="1"/>
  <c r="I956" i="12"/>
  <c r="H956" i="12"/>
  <c r="J955" i="12"/>
  <c r="K955" i="12" s="1"/>
  <c r="I955" i="12"/>
  <c r="H955" i="12"/>
  <c r="J954" i="12"/>
  <c r="K954" i="12" s="1"/>
  <c r="I954" i="12"/>
  <c r="H954" i="12"/>
  <c r="J953" i="12"/>
  <c r="K953" i="12" s="1"/>
  <c r="I953" i="12"/>
  <c r="H953" i="12"/>
  <c r="J952" i="12"/>
  <c r="K952" i="12" s="1"/>
  <c r="I952" i="12"/>
  <c r="H952" i="12"/>
  <c r="J951" i="12"/>
  <c r="K951" i="12" s="1"/>
  <c r="I951" i="12"/>
  <c r="H951" i="12"/>
  <c r="J950" i="12"/>
  <c r="K950" i="12" s="1"/>
  <c r="I950" i="12"/>
  <c r="H950" i="12"/>
  <c r="J949" i="12"/>
  <c r="K949" i="12" s="1"/>
  <c r="I949" i="12"/>
  <c r="H949" i="12"/>
  <c r="J948" i="12"/>
  <c r="K948" i="12" s="1"/>
  <c r="I948" i="12"/>
  <c r="H948" i="12"/>
  <c r="J947" i="12"/>
  <c r="K947" i="12" s="1"/>
  <c r="I947" i="12"/>
  <c r="H947" i="12"/>
  <c r="J946" i="12"/>
  <c r="K946" i="12" s="1"/>
  <c r="I946" i="12"/>
  <c r="H946" i="12"/>
  <c r="J945" i="12"/>
  <c r="K945" i="12" s="1"/>
  <c r="I945" i="12"/>
  <c r="H945" i="12"/>
  <c r="J944" i="12"/>
  <c r="K944" i="12" s="1"/>
  <c r="I944" i="12"/>
  <c r="H944" i="12"/>
  <c r="J943" i="12"/>
  <c r="K943" i="12" s="1"/>
  <c r="I943" i="12"/>
  <c r="H943" i="12"/>
  <c r="J942" i="12"/>
  <c r="K942" i="12" s="1"/>
  <c r="I942" i="12"/>
  <c r="H942" i="12"/>
  <c r="J941" i="12"/>
  <c r="K941" i="12" s="1"/>
  <c r="I941" i="12"/>
  <c r="H941" i="12"/>
  <c r="J940" i="12"/>
  <c r="K940" i="12" s="1"/>
  <c r="I940" i="12"/>
  <c r="H940" i="12"/>
  <c r="J939" i="12"/>
  <c r="K939" i="12" s="1"/>
  <c r="I939" i="12"/>
  <c r="H939" i="12"/>
  <c r="J938" i="12"/>
  <c r="K938" i="12" s="1"/>
  <c r="I938" i="12"/>
  <c r="H938" i="12"/>
  <c r="J937" i="12"/>
  <c r="K937" i="12" s="1"/>
  <c r="I937" i="12"/>
  <c r="H937" i="12"/>
  <c r="J936" i="12"/>
  <c r="K936" i="12" s="1"/>
  <c r="I936" i="12"/>
  <c r="H936" i="12"/>
  <c r="J935" i="12"/>
  <c r="K935" i="12" s="1"/>
  <c r="I935" i="12"/>
  <c r="H935" i="12"/>
  <c r="J934" i="12"/>
  <c r="K934" i="12" s="1"/>
  <c r="I934" i="12"/>
  <c r="H934" i="12"/>
  <c r="J933" i="12"/>
  <c r="K933" i="12" s="1"/>
  <c r="I933" i="12"/>
  <c r="H933" i="12"/>
  <c r="J932" i="12"/>
  <c r="K932" i="12" s="1"/>
  <c r="I932" i="12"/>
  <c r="H932" i="12"/>
  <c r="J931" i="12"/>
  <c r="K931" i="12" s="1"/>
  <c r="I931" i="12"/>
  <c r="H931" i="12"/>
  <c r="J930" i="12"/>
  <c r="K930" i="12" s="1"/>
  <c r="I930" i="12"/>
  <c r="H930" i="12"/>
  <c r="J929" i="12"/>
  <c r="K929" i="12" s="1"/>
  <c r="I929" i="12"/>
  <c r="H929" i="12"/>
  <c r="J928" i="12"/>
  <c r="K928" i="12" s="1"/>
  <c r="I928" i="12"/>
  <c r="H928" i="12"/>
  <c r="J927" i="12"/>
  <c r="K927" i="12" s="1"/>
  <c r="I927" i="12"/>
  <c r="H927" i="12"/>
  <c r="J926" i="12"/>
  <c r="K926" i="12" s="1"/>
  <c r="I926" i="12"/>
  <c r="H926" i="12"/>
  <c r="J925" i="12"/>
  <c r="K925" i="12" s="1"/>
  <c r="I925" i="12"/>
  <c r="H925" i="12"/>
  <c r="J924" i="12"/>
  <c r="K924" i="12" s="1"/>
  <c r="I924" i="12"/>
  <c r="H924" i="12"/>
  <c r="J923" i="12"/>
  <c r="K923" i="12" s="1"/>
  <c r="I923" i="12"/>
  <c r="H923" i="12"/>
  <c r="J922" i="12"/>
  <c r="K922" i="12" s="1"/>
  <c r="I922" i="12"/>
  <c r="H922" i="12"/>
  <c r="J921" i="12"/>
  <c r="K921" i="12" s="1"/>
  <c r="I921" i="12"/>
  <c r="H921" i="12"/>
  <c r="J920" i="12"/>
  <c r="K920" i="12" s="1"/>
  <c r="I920" i="12"/>
  <c r="H920" i="12"/>
  <c r="J919" i="12"/>
  <c r="K919" i="12" s="1"/>
  <c r="I919" i="12"/>
  <c r="H919" i="12"/>
  <c r="J918" i="12"/>
  <c r="K918" i="12" s="1"/>
  <c r="I918" i="12"/>
  <c r="H918" i="12"/>
  <c r="J917" i="12"/>
  <c r="K917" i="12" s="1"/>
  <c r="I917" i="12"/>
  <c r="H917" i="12"/>
  <c r="J916" i="12"/>
  <c r="K916" i="12" s="1"/>
  <c r="I916" i="12"/>
  <c r="H916" i="12"/>
  <c r="J915" i="12"/>
  <c r="K915" i="12" s="1"/>
  <c r="I915" i="12"/>
  <c r="H915" i="12"/>
  <c r="J914" i="12"/>
  <c r="K914" i="12" s="1"/>
  <c r="I914" i="12"/>
  <c r="H914" i="12"/>
  <c r="J913" i="12"/>
  <c r="K913" i="12" s="1"/>
  <c r="I913" i="12"/>
  <c r="H913" i="12"/>
  <c r="J912" i="12"/>
  <c r="K912" i="12" s="1"/>
  <c r="I912" i="12"/>
  <c r="H912" i="12"/>
  <c r="J911" i="12"/>
  <c r="K911" i="12" s="1"/>
  <c r="I911" i="12"/>
  <c r="H911" i="12"/>
  <c r="J910" i="12"/>
  <c r="K910" i="12" s="1"/>
  <c r="I910" i="12"/>
  <c r="H910" i="12"/>
  <c r="J909" i="12"/>
  <c r="K909" i="12" s="1"/>
  <c r="I909" i="12"/>
  <c r="H909" i="12"/>
  <c r="J908" i="12"/>
  <c r="K908" i="12" s="1"/>
  <c r="I908" i="12"/>
  <c r="H908" i="12"/>
  <c r="J907" i="12"/>
  <c r="K907" i="12" s="1"/>
  <c r="I907" i="12"/>
  <c r="H907" i="12"/>
  <c r="J906" i="12"/>
  <c r="K906" i="12" s="1"/>
  <c r="I906" i="12"/>
  <c r="H906" i="12"/>
  <c r="J905" i="12"/>
  <c r="K905" i="12" s="1"/>
  <c r="I905" i="12"/>
  <c r="H905" i="12"/>
  <c r="J904" i="12"/>
  <c r="K904" i="12" s="1"/>
  <c r="I904" i="12"/>
  <c r="H904" i="12"/>
  <c r="J903" i="12"/>
  <c r="K903" i="12" s="1"/>
  <c r="I903" i="12"/>
  <c r="H903" i="12"/>
  <c r="J902" i="12"/>
  <c r="K902" i="12" s="1"/>
  <c r="I902" i="12"/>
  <c r="H902" i="12"/>
  <c r="J901" i="12"/>
  <c r="K901" i="12" s="1"/>
  <c r="I901" i="12"/>
  <c r="H901" i="12"/>
  <c r="J900" i="12"/>
  <c r="K900" i="12" s="1"/>
  <c r="I900" i="12"/>
  <c r="H900" i="12"/>
  <c r="J899" i="12"/>
  <c r="K899" i="12" s="1"/>
  <c r="I899" i="12"/>
  <c r="H899" i="12"/>
  <c r="J898" i="12"/>
  <c r="K898" i="12" s="1"/>
  <c r="I898" i="12"/>
  <c r="H898" i="12"/>
  <c r="J897" i="12"/>
  <c r="K897" i="12" s="1"/>
  <c r="I897" i="12"/>
  <c r="H897" i="12"/>
  <c r="J896" i="12"/>
  <c r="K896" i="12" s="1"/>
  <c r="I896" i="12"/>
  <c r="H896" i="12"/>
  <c r="J895" i="12"/>
  <c r="K895" i="12" s="1"/>
  <c r="I895" i="12"/>
  <c r="H895" i="12"/>
  <c r="J894" i="12"/>
  <c r="K894" i="12" s="1"/>
  <c r="I894" i="12"/>
  <c r="H894" i="12"/>
  <c r="J893" i="12"/>
  <c r="K893" i="12" s="1"/>
  <c r="I893" i="12"/>
  <c r="H893" i="12"/>
  <c r="J892" i="12"/>
  <c r="K892" i="12" s="1"/>
  <c r="I892" i="12"/>
  <c r="H892" i="12"/>
  <c r="J891" i="12"/>
  <c r="K891" i="12" s="1"/>
  <c r="I891" i="12"/>
  <c r="H891" i="12"/>
  <c r="J890" i="12"/>
  <c r="K890" i="12" s="1"/>
  <c r="I890" i="12"/>
  <c r="H890" i="12"/>
  <c r="J889" i="12"/>
  <c r="K889" i="12" s="1"/>
  <c r="I889" i="12"/>
  <c r="H889" i="12"/>
  <c r="J888" i="12"/>
  <c r="K888" i="12" s="1"/>
  <c r="I888" i="12"/>
  <c r="H888" i="12"/>
  <c r="J887" i="12"/>
  <c r="K887" i="12" s="1"/>
  <c r="I887" i="12"/>
  <c r="H887" i="12"/>
  <c r="J886" i="12"/>
  <c r="K886" i="12" s="1"/>
  <c r="I886" i="12"/>
  <c r="H886" i="12"/>
  <c r="J885" i="12"/>
  <c r="K885" i="12" s="1"/>
  <c r="I885" i="12"/>
  <c r="H885" i="12"/>
  <c r="J884" i="12"/>
  <c r="K884" i="12" s="1"/>
  <c r="I884" i="12"/>
  <c r="H884" i="12"/>
  <c r="J883" i="12"/>
  <c r="K883" i="12" s="1"/>
  <c r="I883" i="12"/>
  <c r="H883" i="12"/>
  <c r="J882" i="12"/>
  <c r="K882" i="12" s="1"/>
  <c r="I882" i="12"/>
  <c r="H882" i="12"/>
  <c r="J881" i="12"/>
  <c r="K881" i="12" s="1"/>
  <c r="I881" i="12"/>
  <c r="H881" i="12"/>
  <c r="J880" i="12"/>
  <c r="K880" i="12" s="1"/>
  <c r="I880" i="12"/>
  <c r="H880" i="12"/>
  <c r="J879" i="12"/>
  <c r="K879" i="12" s="1"/>
  <c r="I879" i="12"/>
  <c r="H879" i="12"/>
  <c r="J878" i="12"/>
  <c r="K878" i="12" s="1"/>
  <c r="I878" i="12"/>
  <c r="H878" i="12"/>
  <c r="J877" i="12"/>
  <c r="K877" i="12" s="1"/>
  <c r="I877" i="12"/>
  <c r="H877" i="12"/>
  <c r="J876" i="12"/>
  <c r="K876" i="12" s="1"/>
  <c r="I876" i="12"/>
  <c r="H876" i="12"/>
  <c r="J875" i="12"/>
  <c r="K875" i="12" s="1"/>
  <c r="I875" i="12"/>
  <c r="H875" i="12"/>
  <c r="J874" i="12"/>
  <c r="K874" i="12" s="1"/>
  <c r="I874" i="12"/>
  <c r="H874" i="12"/>
  <c r="J873" i="12"/>
  <c r="K873" i="12" s="1"/>
  <c r="I873" i="12"/>
  <c r="H873" i="12"/>
  <c r="J872" i="12"/>
  <c r="K872" i="12" s="1"/>
  <c r="I872" i="12"/>
  <c r="H872" i="12"/>
  <c r="J871" i="12"/>
  <c r="K871" i="12" s="1"/>
  <c r="I871" i="12"/>
  <c r="H871" i="12"/>
  <c r="J870" i="12"/>
  <c r="K870" i="12" s="1"/>
  <c r="I870" i="12"/>
  <c r="H870" i="12"/>
  <c r="J869" i="12"/>
  <c r="K869" i="12" s="1"/>
  <c r="I869" i="12"/>
  <c r="H869" i="12"/>
  <c r="J868" i="12"/>
  <c r="K868" i="12" s="1"/>
  <c r="I868" i="12"/>
  <c r="H868" i="12"/>
  <c r="J867" i="12"/>
  <c r="K867" i="12" s="1"/>
  <c r="I867" i="12"/>
  <c r="H867" i="12"/>
  <c r="J866" i="12"/>
  <c r="K866" i="12" s="1"/>
  <c r="I866" i="12"/>
  <c r="H866" i="12"/>
  <c r="J865" i="12"/>
  <c r="K865" i="12" s="1"/>
  <c r="I865" i="12"/>
  <c r="H865" i="12"/>
  <c r="J864" i="12"/>
  <c r="K864" i="12" s="1"/>
  <c r="I864" i="12"/>
  <c r="H864" i="12"/>
  <c r="J863" i="12"/>
  <c r="K863" i="12" s="1"/>
  <c r="I863" i="12"/>
  <c r="H863" i="12"/>
  <c r="J862" i="12"/>
  <c r="K862" i="12" s="1"/>
  <c r="I862" i="12"/>
  <c r="H862" i="12"/>
  <c r="J861" i="12"/>
  <c r="K861" i="12" s="1"/>
  <c r="I861" i="12"/>
  <c r="H861" i="12"/>
  <c r="J860" i="12"/>
  <c r="K860" i="12" s="1"/>
  <c r="I860" i="12"/>
  <c r="H860" i="12"/>
  <c r="J859" i="12"/>
  <c r="K859" i="12" s="1"/>
  <c r="I859" i="12"/>
  <c r="H859" i="12"/>
  <c r="J858" i="12"/>
  <c r="K858" i="12" s="1"/>
  <c r="I858" i="12"/>
  <c r="H858" i="12"/>
  <c r="J857" i="12"/>
  <c r="K857" i="12" s="1"/>
  <c r="I857" i="12"/>
  <c r="H857" i="12"/>
  <c r="J856" i="12"/>
  <c r="K856" i="12" s="1"/>
  <c r="I856" i="12"/>
  <c r="H856" i="12"/>
  <c r="J855" i="12"/>
  <c r="K855" i="12" s="1"/>
  <c r="I855" i="12"/>
  <c r="H855" i="12"/>
  <c r="J854" i="12"/>
  <c r="K854" i="12" s="1"/>
  <c r="I854" i="12"/>
  <c r="H854" i="12"/>
  <c r="J853" i="12"/>
  <c r="K853" i="12" s="1"/>
  <c r="I853" i="12"/>
  <c r="H853" i="12"/>
  <c r="J852" i="12"/>
  <c r="K852" i="12" s="1"/>
  <c r="I852" i="12"/>
  <c r="H852" i="12"/>
  <c r="J851" i="12"/>
  <c r="K851" i="12" s="1"/>
  <c r="I851" i="12"/>
  <c r="H851" i="12"/>
  <c r="J850" i="12"/>
  <c r="K850" i="12" s="1"/>
  <c r="I850" i="12"/>
  <c r="H850" i="12"/>
  <c r="J849" i="12"/>
  <c r="K849" i="12" s="1"/>
  <c r="I849" i="12"/>
  <c r="H849" i="12"/>
  <c r="J848" i="12"/>
  <c r="K848" i="12" s="1"/>
  <c r="I848" i="12"/>
  <c r="H848" i="12"/>
  <c r="J847" i="12"/>
  <c r="K847" i="12" s="1"/>
  <c r="I847" i="12"/>
  <c r="H847" i="12"/>
  <c r="J846" i="12"/>
  <c r="K846" i="12" s="1"/>
  <c r="I846" i="12"/>
  <c r="H846" i="12"/>
  <c r="J845" i="12"/>
  <c r="K845" i="12" s="1"/>
  <c r="I845" i="12"/>
  <c r="H845" i="12"/>
  <c r="J844" i="12"/>
  <c r="K844" i="12" s="1"/>
  <c r="I844" i="12"/>
  <c r="H844" i="12"/>
  <c r="J843" i="12"/>
  <c r="K843" i="12" s="1"/>
  <c r="I843" i="12"/>
  <c r="H843" i="12"/>
  <c r="J842" i="12"/>
  <c r="K842" i="12" s="1"/>
  <c r="I842" i="12"/>
  <c r="H842" i="12"/>
  <c r="J841" i="12"/>
  <c r="K841" i="12" s="1"/>
  <c r="I841" i="12"/>
  <c r="H841" i="12"/>
  <c r="J840" i="12"/>
  <c r="K840" i="12" s="1"/>
  <c r="I840" i="12"/>
  <c r="H840" i="12"/>
  <c r="J839" i="12"/>
  <c r="K839" i="12" s="1"/>
  <c r="I839" i="12"/>
  <c r="H839" i="12"/>
  <c r="J838" i="12"/>
  <c r="K838" i="12" s="1"/>
  <c r="I838" i="12"/>
  <c r="H838" i="12"/>
  <c r="J837" i="12"/>
  <c r="K837" i="12" s="1"/>
  <c r="I837" i="12"/>
  <c r="H837" i="12"/>
  <c r="J836" i="12"/>
  <c r="K836" i="12" s="1"/>
  <c r="I836" i="12"/>
  <c r="H836" i="12"/>
  <c r="J835" i="12"/>
  <c r="K835" i="12" s="1"/>
  <c r="I835" i="12"/>
  <c r="H835" i="12"/>
  <c r="J834" i="12"/>
  <c r="K834" i="12" s="1"/>
  <c r="I834" i="12"/>
  <c r="H834" i="12"/>
  <c r="J833" i="12"/>
  <c r="K833" i="12" s="1"/>
  <c r="I833" i="12"/>
  <c r="H833" i="12"/>
  <c r="J832" i="12"/>
  <c r="K832" i="12" s="1"/>
  <c r="I832" i="12"/>
  <c r="H832" i="12"/>
  <c r="J831" i="12"/>
  <c r="K831" i="12" s="1"/>
  <c r="I831" i="12"/>
  <c r="H831" i="12"/>
  <c r="J830" i="12"/>
  <c r="K830" i="12" s="1"/>
  <c r="I830" i="12"/>
  <c r="H830" i="12"/>
  <c r="K829" i="12"/>
  <c r="J829" i="12"/>
  <c r="I829" i="12"/>
  <c r="H829" i="12"/>
  <c r="J828" i="12"/>
  <c r="K828" i="12" s="1"/>
  <c r="I828" i="12"/>
  <c r="H828" i="12"/>
  <c r="J827" i="12"/>
  <c r="K827" i="12" s="1"/>
  <c r="I827" i="12"/>
  <c r="H827" i="12"/>
  <c r="J826" i="12"/>
  <c r="K826" i="12" s="1"/>
  <c r="I826" i="12"/>
  <c r="H826" i="12"/>
  <c r="J825" i="12"/>
  <c r="K825" i="12" s="1"/>
  <c r="I825" i="12"/>
  <c r="H825" i="12"/>
  <c r="J824" i="12"/>
  <c r="K824" i="12" s="1"/>
  <c r="I824" i="12"/>
  <c r="H824" i="12"/>
  <c r="J823" i="12"/>
  <c r="K823" i="12" s="1"/>
  <c r="I823" i="12"/>
  <c r="H823" i="12"/>
  <c r="J822" i="12"/>
  <c r="K822" i="12" s="1"/>
  <c r="I822" i="12"/>
  <c r="H822" i="12"/>
  <c r="J821" i="12"/>
  <c r="K821" i="12" s="1"/>
  <c r="I821" i="12"/>
  <c r="H821" i="12"/>
  <c r="J820" i="12"/>
  <c r="K820" i="12" s="1"/>
  <c r="I820" i="12"/>
  <c r="H820" i="12"/>
  <c r="J819" i="12"/>
  <c r="K819" i="12" s="1"/>
  <c r="I819" i="12"/>
  <c r="H819" i="12"/>
  <c r="J818" i="12"/>
  <c r="K818" i="12" s="1"/>
  <c r="I818" i="12"/>
  <c r="H818" i="12"/>
  <c r="J817" i="12"/>
  <c r="K817" i="12" s="1"/>
  <c r="I817" i="12"/>
  <c r="H817" i="12"/>
  <c r="J816" i="12"/>
  <c r="K816" i="12" s="1"/>
  <c r="I816" i="12"/>
  <c r="H816" i="12"/>
  <c r="J815" i="12"/>
  <c r="K815" i="12" s="1"/>
  <c r="I815" i="12"/>
  <c r="H815" i="12"/>
  <c r="J814" i="12"/>
  <c r="K814" i="12" s="1"/>
  <c r="I814" i="12"/>
  <c r="H814" i="12"/>
  <c r="J813" i="12"/>
  <c r="K813" i="12" s="1"/>
  <c r="I813" i="12"/>
  <c r="H813" i="12"/>
  <c r="J812" i="12"/>
  <c r="K812" i="12" s="1"/>
  <c r="I812" i="12"/>
  <c r="H812" i="12"/>
  <c r="J811" i="12"/>
  <c r="K811" i="12" s="1"/>
  <c r="I811" i="12"/>
  <c r="H811" i="12"/>
  <c r="J810" i="12"/>
  <c r="K810" i="12" s="1"/>
  <c r="I810" i="12"/>
  <c r="H810" i="12"/>
  <c r="J809" i="12"/>
  <c r="K809" i="12" s="1"/>
  <c r="I809" i="12"/>
  <c r="H809" i="12"/>
  <c r="J808" i="12"/>
  <c r="K808" i="12" s="1"/>
  <c r="I808" i="12"/>
  <c r="H808" i="12"/>
  <c r="J807" i="12"/>
  <c r="K807" i="12" s="1"/>
  <c r="I807" i="12"/>
  <c r="H807" i="12"/>
  <c r="J806" i="12"/>
  <c r="K806" i="12" s="1"/>
  <c r="I806" i="12"/>
  <c r="H806" i="12"/>
  <c r="J805" i="12"/>
  <c r="K805" i="12" s="1"/>
  <c r="I805" i="12"/>
  <c r="H805" i="12"/>
  <c r="J804" i="12"/>
  <c r="K804" i="12" s="1"/>
  <c r="I804" i="12"/>
  <c r="H804" i="12"/>
  <c r="J803" i="12"/>
  <c r="K803" i="12" s="1"/>
  <c r="I803" i="12"/>
  <c r="H803" i="12"/>
  <c r="J802" i="12"/>
  <c r="K802" i="12" s="1"/>
  <c r="I802" i="12"/>
  <c r="H802" i="12"/>
  <c r="J801" i="12"/>
  <c r="K801" i="12" s="1"/>
  <c r="I801" i="12"/>
  <c r="H801" i="12"/>
  <c r="J800" i="12"/>
  <c r="K800" i="12" s="1"/>
  <c r="I800" i="12"/>
  <c r="H800" i="12"/>
  <c r="J799" i="12"/>
  <c r="K799" i="12" s="1"/>
  <c r="I799" i="12"/>
  <c r="H799" i="12"/>
  <c r="J798" i="12"/>
  <c r="K798" i="12" s="1"/>
  <c r="I798" i="12"/>
  <c r="H798" i="12"/>
  <c r="J797" i="12"/>
  <c r="K797" i="12" s="1"/>
  <c r="I797" i="12"/>
  <c r="H797" i="12"/>
  <c r="J796" i="12"/>
  <c r="K796" i="12" s="1"/>
  <c r="I796" i="12"/>
  <c r="H796" i="12"/>
  <c r="J795" i="12"/>
  <c r="K795" i="12" s="1"/>
  <c r="I795" i="12"/>
  <c r="H795" i="12"/>
  <c r="J794" i="12"/>
  <c r="K794" i="12" s="1"/>
  <c r="I794" i="12"/>
  <c r="H794" i="12"/>
  <c r="J793" i="12"/>
  <c r="K793" i="12" s="1"/>
  <c r="I793" i="12"/>
  <c r="H793" i="12"/>
  <c r="J792" i="12"/>
  <c r="K792" i="12" s="1"/>
  <c r="I792" i="12"/>
  <c r="H792" i="12"/>
  <c r="J791" i="12"/>
  <c r="K791" i="12" s="1"/>
  <c r="I791" i="12"/>
  <c r="H791" i="12"/>
  <c r="J790" i="12"/>
  <c r="K790" i="12" s="1"/>
  <c r="I790" i="12"/>
  <c r="H790" i="12"/>
  <c r="J789" i="12"/>
  <c r="K789" i="12" s="1"/>
  <c r="I789" i="12"/>
  <c r="H789" i="12"/>
  <c r="J788" i="12"/>
  <c r="K788" i="12" s="1"/>
  <c r="I788" i="12"/>
  <c r="H788" i="12"/>
  <c r="J787" i="12"/>
  <c r="K787" i="12" s="1"/>
  <c r="I787" i="12"/>
  <c r="H787" i="12"/>
  <c r="J786" i="12"/>
  <c r="K786" i="12" s="1"/>
  <c r="I786" i="12"/>
  <c r="H786" i="12"/>
  <c r="J785" i="12"/>
  <c r="K785" i="12" s="1"/>
  <c r="I785" i="12"/>
  <c r="H785" i="12"/>
  <c r="J784" i="12"/>
  <c r="K784" i="12" s="1"/>
  <c r="I784" i="12"/>
  <c r="H784" i="12"/>
  <c r="J783" i="12"/>
  <c r="K783" i="12" s="1"/>
  <c r="I783" i="12"/>
  <c r="H783" i="12"/>
  <c r="J782" i="12"/>
  <c r="K782" i="12" s="1"/>
  <c r="I782" i="12"/>
  <c r="H782" i="12"/>
  <c r="J781" i="12"/>
  <c r="K781" i="12" s="1"/>
  <c r="I781" i="12"/>
  <c r="H781" i="12"/>
  <c r="J780" i="12"/>
  <c r="K780" i="12" s="1"/>
  <c r="I780" i="12"/>
  <c r="H780" i="12"/>
  <c r="J779" i="12"/>
  <c r="K779" i="12" s="1"/>
  <c r="I779" i="12"/>
  <c r="H779" i="12"/>
  <c r="J778" i="12"/>
  <c r="K778" i="12" s="1"/>
  <c r="I778" i="12"/>
  <c r="H778" i="12"/>
  <c r="J777" i="12"/>
  <c r="K777" i="12" s="1"/>
  <c r="I777" i="12"/>
  <c r="H777" i="12"/>
  <c r="J776" i="12"/>
  <c r="K776" i="12" s="1"/>
  <c r="I776" i="12"/>
  <c r="H776" i="12"/>
  <c r="J775" i="12"/>
  <c r="K775" i="12" s="1"/>
  <c r="I775" i="12"/>
  <c r="H775" i="12"/>
  <c r="J774" i="12"/>
  <c r="K774" i="12" s="1"/>
  <c r="I774" i="12"/>
  <c r="H774" i="12"/>
  <c r="J773" i="12"/>
  <c r="K773" i="12" s="1"/>
  <c r="I773" i="12"/>
  <c r="H773" i="12"/>
  <c r="J772" i="12"/>
  <c r="K772" i="12" s="1"/>
  <c r="I772" i="12"/>
  <c r="H772" i="12"/>
  <c r="J771" i="12"/>
  <c r="K771" i="12" s="1"/>
  <c r="I771" i="12"/>
  <c r="H771" i="12"/>
  <c r="J770" i="12"/>
  <c r="K770" i="12" s="1"/>
  <c r="I770" i="12"/>
  <c r="H770" i="12"/>
  <c r="J769" i="12"/>
  <c r="K769" i="12" s="1"/>
  <c r="I769" i="12"/>
  <c r="H769" i="12"/>
  <c r="J768" i="12"/>
  <c r="K768" i="12" s="1"/>
  <c r="I768" i="12"/>
  <c r="H768" i="12"/>
  <c r="J767" i="12"/>
  <c r="K767" i="12" s="1"/>
  <c r="I767" i="12"/>
  <c r="H767" i="12"/>
  <c r="J766" i="12"/>
  <c r="K766" i="12" s="1"/>
  <c r="I766" i="12"/>
  <c r="H766" i="12"/>
  <c r="J765" i="12"/>
  <c r="K765" i="12" s="1"/>
  <c r="I765" i="12"/>
  <c r="H765" i="12"/>
  <c r="J764" i="12"/>
  <c r="K764" i="12" s="1"/>
  <c r="I764" i="12"/>
  <c r="H764" i="12"/>
  <c r="J763" i="12"/>
  <c r="K763" i="12" s="1"/>
  <c r="I763" i="12"/>
  <c r="H763" i="12"/>
  <c r="J762" i="12"/>
  <c r="K762" i="12" s="1"/>
  <c r="I762" i="12"/>
  <c r="H762" i="12"/>
  <c r="J761" i="12"/>
  <c r="K761" i="12" s="1"/>
  <c r="I761" i="12"/>
  <c r="H761" i="12"/>
  <c r="J760" i="12"/>
  <c r="K760" i="12" s="1"/>
  <c r="I760" i="12"/>
  <c r="H760" i="12"/>
  <c r="J759" i="12"/>
  <c r="K759" i="12" s="1"/>
  <c r="I759" i="12"/>
  <c r="H759" i="12"/>
  <c r="J758" i="12"/>
  <c r="K758" i="12" s="1"/>
  <c r="I758" i="12"/>
  <c r="H758" i="12"/>
  <c r="J757" i="12"/>
  <c r="K757" i="12" s="1"/>
  <c r="I757" i="12"/>
  <c r="H757" i="12"/>
  <c r="J756" i="12"/>
  <c r="K756" i="12" s="1"/>
  <c r="I756" i="12"/>
  <c r="H756" i="12"/>
  <c r="J755" i="12"/>
  <c r="K755" i="12" s="1"/>
  <c r="I755" i="12"/>
  <c r="H755" i="12"/>
  <c r="J754" i="12"/>
  <c r="K754" i="12" s="1"/>
  <c r="I754" i="12"/>
  <c r="H754" i="12"/>
  <c r="J753" i="12"/>
  <c r="K753" i="12" s="1"/>
  <c r="I753" i="12"/>
  <c r="H753" i="12"/>
  <c r="J752" i="12"/>
  <c r="K752" i="12" s="1"/>
  <c r="I752" i="12"/>
  <c r="H752" i="12"/>
  <c r="J751" i="12"/>
  <c r="K751" i="12" s="1"/>
  <c r="I751" i="12"/>
  <c r="H751" i="12"/>
  <c r="J750" i="12"/>
  <c r="K750" i="12" s="1"/>
  <c r="I750" i="12"/>
  <c r="H750" i="12"/>
  <c r="J749" i="12"/>
  <c r="K749" i="12" s="1"/>
  <c r="I749" i="12"/>
  <c r="H749" i="12"/>
  <c r="J748" i="12"/>
  <c r="K748" i="12" s="1"/>
  <c r="I748" i="12"/>
  <c r="H748" i="12"/>
  <c r="J747" i="12"/>
  <c r="K747" i="12" s="1"/>
  <c r="I747" i="12"/>
  <c r="H747" i="12"/>
  <c r="J746" i="12"/>
  <c r="K746" i="12" s="1"/>
  <c r="I746" i="12"/>
  <c r="H746" i="12"/>
  <c r="J745" i="12"/>
  <c r="K745" i="12" s="1"/>
  <c r="I745" i="12"/>
  <c r="H745" i="12"/>
  <c r="J744" i="12"/>
  <c r="K744" i="12" s="1"/>
  <c r="I744" i="12"/>
  <c r="H744" i="12"/>
  <c r="J743" i="12"/>
  <c r="K743" i="12" s="1"/>
  <c r="I743" i="12"/>
  <c r="H743" i="12"/>
  <c r="J742" i="12"/>
  <c r="K742" i="12" s="1"/>
  <c r="I742" i="12"/>
  <c r="H742" i="12"/>
  <c r="J741" i="12"/>
  <c r="K741" i="12" s="1"/>
  <c r="I741" i="12"/>
  <c r="H741" i="12"/>
  <c r="J740" i="12"/>
  <c r="K740" i="12" s="1"/>
  <c r="I740" i="12"/>
  <c r="H740" i="12"/>
  <c r="J739" i="12"/>
  <c r="K739" i="12" s="1"/>
  <c r="I739" i="12"/>
  <c r="H739" i="12"/>
  <c r="K738" i="12"/>
  <c r="J738" i="12"/>
  <c r="I738" i="12"/>
  <c r="H738" i="12"/>
  <c r="J737" i="12"/>
  <c r="K737" i="12" s="1"/>
  <c r="I737" i="12"/>
  <c r="H737" i="12"/>
  <c r="J736" i="12"/>
  <c r="K736" i="12" s="1"/>
  <c r="I736" i="12"/>
  <c r="H736" i="12"/>
  <c r="J735" i="12"/>
  <c r="K735" i="12" s="1"/>
  <c r="I735" i="12"/>
  <c r="H735" i="12"/>
  <c r="J734" i="12"/>
  <c r="K734" i="12" s="1"/>
  <c r="I734" i="12"/>
  <c r="H734" i="12"/>
  <c r="J733" i="12"/>
  <c r="K733" i="12" s="1"/>
  <c r="I733" i="12"/>
  <c r="H733" i="12"/>
  <c r="J732" i="12"/>
  <c r="K732" i="12" s="1"/>
  <c r="I732" i="12"/>
  <c r="H732" i="12"/>
  <c r="J731" i="12"/>
  <c r="K731" i="12" s="1"/>
  <c r="I731" i="12"/>
  <c r="H731" i="12"/>
  <c r="J730" i="12"/>
  <c r="K730" i="12" s="1"/>
  <c r="I730" i="12"/>
  <c r="H730" i="12"/>
  <c r="J729" i="12"/>
  <c r="K729" i="12" s="1"/>
  <c r="I729" i="12"/>
  <c r="H729" i="12"/>
  <c r="J728" i="12"/>
  <c r="K728" i="12" s="1"/>
  <c r="I728" i="12"/>
  <c r="H728" i="12"/>
  <c r="J727" i="12"/>
  <c r="K727" i="12" s="1"/>
  <c r="I727" i="12"/>
  <c r="H727" i="12"/>
  <c r="J726" i="12"/>
  <c r="K726" i="12" s="1"/>
  <c r="I726" i="12"/>
  <c r="H726" i="12"/>
  <c r="J725" i="12"/>
  <c r="K725" i="12" s="1"/>
  <c r="I725" i="12"/>
  <c r="H725" i="12"/>
  <c r="J724" i="12"/>
  <c r="K724" i="12" s="1"/>
  <c r="I724" i="12"/>
  <c r="H724" i="12"/>
  <c r="J723" i="12"/>
  <c r="K723" i="12" s="1"/>
  <c r="I723" i="12"/>
  <c r="H723" i="12"/>
  <c r="J722" i="12"/>
  <c r="K722" i="12" s="1"/>
  <c r="I722" i="12"/>
  <c r="H722" i="12"/>
  <c r="J721" i="12"/>
  <c r="K721" i="12" s="1"/>
  <c r="I721" i="12"/>
  <c r="H721" i="12"/>
  <c r="J720" i="12"/>
  <c r="K720" i="12" s="1"/>
  <c r="I720" i="12"/>
  <c r="H720" i="12"/>
  <c r="J719" i="12"/>
  <c r="K719" i="12" s="1"/>
  <c r="I719" i="12"/>
  <c r="H719" i="12"/>
  <c r="J718" i="12"/>
  <c r="K718" i="12" s="1"/>
  <c r="I718" i="12"/>
  <c r="H718" i="12"/>
  <c r="J717" i="12"/>
  <c r="K717" i="12" s="1"/>
  <c r="I717" i="12"/>
  <c r="H717" i="12"/>
  <c r="J716" i="12"/>
  <c r="K716" i="12" s="1"/>
  <c r="I716" i="12"/>
  <c r="H716" i="12"/>
  <c r="J715" i="12"/>
  <c r="K715" i="12" s="1"/>
  <c r="I715" i="12"/>
  <c r="H715" i="12"/>
  <c r="J714" i="12"/>
  <c r="K714" i="12" s="1"/>
  <c r="I714" i="12"/>
  <c r="H714" i="12"/>
  <c r="J713" i="12"/>
  <c r="K713" i="12" s="1"/>
  <c r="I713" i="12"/>
  <c r="H713" i="12"/>
  <c r="J712" i="12"/>
  <c r="K712" i="12" s="1"/>
  <c r="I712" i="12"/>
  <c r="H712" i="12"/>
  <c r="J711" i="12"/>
  <c r="K711" i="12" s="1"/>
  <c r="I711" i="12"/>
  <c r="H711" i="12"/>
  <c r="J710" i="12"/>
  <c r="K710" i="12" s="1"/>
  <c r="I710" i="12"/>
  <c r="H710" i="12"/>
  <c r="J709" i="12"/>
  <c r="K709" i="12" s="1"/>
  <c r="I709" i="12"/>
  <c r="H709" i="12"/>
  <c r="J708" i="12"/>
  <c r="K708" i="12" s="1"/>
  <c r="I708" i="12"/>
  <c r="H708" i="12"/>
  <c r="J707" i="12"/>
  <c r="K707" i="12" s="1"/>
  <c r="I707" i="12"/>
  <c r="H707" i="12"/>
  <c r="J706" i="12"/>
  <c r="K706" i="12" s="1"/>
  <c r="I706" i="12"/>
  <c r="H706" i="12"/>
  <c r="J705" i="12"/>
  <c r="K705" i="12" s="1"/>
  <c r="I705" i="12"/>
  <c r="H705" i="12"/>
  <c r="J704" i="12"/>
  <c r="K704" i="12" s="1"/>
  <c r="I704" i="12"/>
  <c r="H704" i="12"/>
  <c r="J703" i="12"/>
  <c r="K703" i="12" s="1"/>
  <c r="I703" i="12"/>
  <c r="H703" i="12"/>
  <c r="J702" i="12"/>
  <c r="K702" i="12" s="1"/>
  <c r="I702" i="12"/>
  <c r="H702" i="12"/>
  <c r="J701" i="12"/>
  <c r="K701" i="12" s="1"/>
  <c r="I701" i="12"/>
  <c r="H701" i="12"/>
  <c r="J700" i="12"/>
  <c r="K700" i="12" s="1"/>
  <c r="I700" i="12"/>
  <c r="H700" i="12"/>
  <c r="J699" i="12"/>
  <c r="K699" i="12" s="1"/>
  <c r="I699" i="12"/>
  <c r="H699" i="12"/>
  <c r="J698" i="12"/>
  <c r="K698" i="12" s="1"/>
  <c r="I698" i="12"/>
  <c r="H698" i="12"/>
  <c r="J697" i="12"/>
  <c r="K697" i="12" s="1"/>
  <c r="I697" i="12"/>
  <c r="H697" i="12"/>
  <c r="J696" i="12"/>
  <c r="K696" i="12" s="1"/>
  <c r="I696" i="12"/>
  <c r="H696" i="12"/>
  <c r="J695" i="12"/>
  <c r="K695" i="12" s="1"/>
  <c r="I695" i="12"/>
  <c r="H695" i="12"/>
  <c r="J694" i="12"/>
  <c r="K694" i="12" s="1"/>
  <c r="I694" i="12"/>
  <c r="H694" i="12"/>
  <c r="J693" i="12"/>
  <c r="K693" i="12" s="1"/>
  <c r="I693" i="12"/>
  <c r="H693" i="12"/>
  <c r="J692" i="12"/>
  <c r="K692" i="12" s="1"/>
  <c r="I692" i="12"/>
  <c r="H692" i="12"/>
  <c r="J691" i="12"/>
  <c r="K691" i="12" s="1"/>
  <c r="I691" i="12"/>
  <c r="H691" i="12"/>
  <c r="J690" i="12"/>
  <c r="K690" i="12" s="1"/>
  <c r="I690" i="12"/>
  <c r="H690" i="12"/>
  <c r="J689" i="12"/>
  <c r="K689" i="12" s="1"/>
  <c r="I689" i="12"/>
  <c r="H689" i="12"/>
  <c r="J688" i="12"/>
  <c r="K688" i="12" s="1"/>
  <c r="I688" i="12"/>
  <c r="H688" i="12"/>
  <c r="J687" i="12"/>
  <c r="K687" i="12" s="1"/>
  <c r="I687" i="12"/>
  <c r="H687" i="12"/>
  <c r="J686" i="12"/>
  <c r="K686" i="12" s="1"/>
  <c r="I686" i="12"/>
  <c r="H686" i="12"/>
  <c r="J685" i="12"/>
  <c r="K685" i="12" s="1"/>
  <c r="I685" i="12"/>
  <c r="H685" i="12"/>
  <c r="J684" i="12"/>
  <c r="K684" i="12" s="1"/>
  <c r="I684" i="12"/>
  <c r="H684" i="12"/>
  <c r="J683" i="12"/>
  <c r="K683" i="12" s="1"/>
  <c r="I683" i="12"/>
  <c r="H683" i="12"/>
  <c r="J682" i="12"/>
  <c r="K682" i="12" s="1"/>
  <c r="I682" i="12"/>
  <c r="H682" i="12"/>
  <c r="J681" i="12"/>
  <c r="K681" i="12" s="1"/>
  <c r="I681" i="12"/>
  <c r="H681" i="12"/>
  <c r="J680" i="12"/>
  <c r="K680" i="12" s="1"/>
  <c r="I680" i="12"/>
  <c r="H680" i="12"/>
  <c r="J679" i="12"/>
  <c r="K679" i="12" s="1"/>
  <c r="I679" i="12"/>
  <c r="H679" i="12"/>
  <c r="J678" i="12"/>
  <c r="K678" i="12" s="1"/>
  <c r="I678" i="12"/>
  <c r="H678" i="12"/>
  <c r="J677" i="12"/>
  <c r="K677" i="12" s="1"/>
  <c r="I677" i="12"/>
  <c r="H677" i="12"/>
  <c r="J676" i="12"/>
  <c r="K676" i="12" s="1"/>
  <c r="I676" i="12"/>
  <c r="H676" i="12"/>
  <c r="J675" i="12"/>
  <c r="K675" i="12" s="1"/>
  <c r="I675" i="12"/>
  <c r="H675" i="12"/>
  <c r="J674" i="12"/>
  <c r="K674" i="12" s="1"/>
  <c r="I674" i="12"/>
  <c r="H674" i="12"/>
  <c r="J673" i="12"/>
  <c r="K673" i="12" s="1"/>
  <c r="I673" i="12"/>
  <c r="H673" i="12"/>
  <c r="J672" i="12"/>
  <c r="K672" i="12" s="1"/>
  <c r="I672" i="12"/>
  <c r="H672" i="12"/>
  <c r="J671" i="12"/>
  <c r="K671" i="12" s="1"/>
  <c r="I671" i="12"/>
  <c r="H671" i="12"/>
  <c r="J670" i="12"/>
  <c r="K670" i="12" s="1"/>
  <c r="I670" i="12"/>
  <c r="H670" i="12"/>
  <c r="J669" i="12"/>
  <c r="K669" i="12" s="1"/>
  <c r="I669" i="12"/>
  <c r="H669" i="12"/>
  <c r="J668" i="12"/>
  <c r="K668" i="12" s="1"/>
  <c r="I668" i="12"/>
  <c r="H668" i="12"/>
  <c r="J667" i="12"/>
  <c r="K667" i="12" s="1"/>
  <c r="I667" i="12"/>
  <c r="H667" i="12"/>
  <c r="J666" i="12"/>
  <c r="K666" i="12" s="1"/>
  <c r="I666" i="12"/>
  <c r="H666" i="12"/>
  <c r="J665" i="12"/>
  <c r="K665" i="12" s="1"/>
  <c r="I665" i="12"/>
  <c r="H665" i="12"/>
  <c r="J664" i="12"/>
  <c r="K664" i="12" s="1"/>
  <c r="I664" i="12"/>
  <c r="H664" i="12"/>
  <c r="J663" i="12"/>
  <c r="K663" i="12" s="1"/>
  <c r="I663" i="12"/>
  <c r="H663" i="12"/>
  <c r="J662" i="12"/>
  <c r="K662" i="12" s="1"/>
  <c r="I662" i="12"/>
  <c r="H662" i="12"/>
  <c r="J661" i="12"/>
  <c r="K661" i="12" s="1"/>
  <c r="I661" i="12"/>
  <c r="H661" i="12"/>
  <c r="J660" i="12"/>
  <c r="K660" i="12" s="1"/>
  <c r="I660" i="12"/>
  <c r="H660" i="12"/>
  <c r="J659" i="12"/>
  <c r="K659" i="12" s="1"/>
  <c r="I659" i="12"/>
  <c r="H659" i="12"/>
  <c r="J658" i="12"/>
  <c r="K658" i="12" s="1"/>
  <c r="I658" i="12"/>
  <c r="H658" i="12"/>
  <c r="J657" i="12"/>
  <c r="K657" i="12" s="1"/>
  <c r="I657" i="12"/>
  <c r="H657" i="12"/>
  <c r="J656" i="12"/>
  <c r="K656" i="12" s="1"/>
  <c r="I656" i="12"/>
  <c r="H656" i="12"/>
  <c r="J655" i="12"/>
  <c r="K655" i="12" s="1"/>
  <c r="I655" i="12"/>
  <c r="H655" i="12"/>
  <c r="J654" i="12"/>
  <c r="K654" i="12" s="1"/>
  <c r="I654" i="12"/>
  <c r="H654" i="12"/>
  <c r="J653" i="12"/>
  <c r="K653" i="12" s="1"/>
  <c r="I653" i="12"/>
  <c r="H653" i="12"/>
  <c r="J652" i="12"/>
  <c r="K652" i="12" s="1"/>
  <c r="I652" i="12"/>
  <c r="H652" i="12"/>
  <c r="J651" i="12"/>
  <c r="K651" i="12" s="1"/>
  <c r="I651" i="12"/>
  <c r="H651" i="12"/>
  <c r="J650" i="12"/>
  <c r="K650" i="12" s="1"/>
  <c r="I650" i="12"/>
  <c r="H650" i="12"/>
  <c r="J649" i="12"/>
  <c r="K649" i="12" s="1"/>
  <c r="I649" i="12"/>
  <c r="H649" i="12"/>
  <c r="J648" i="12"/>
  <c r="K648" i="12" s="1"/>
  <c r="I648" i="12"/>
  <c r="H648" i="12"/>
  <c r="J647" i="12"/>
  <c r="K647" i="12" s="1"/>
  <c r="I647" i="12"/>
  <c r="H647" i="12"/>
  <c r="J646" i="12"/>
  <c r="K646" i="12" s="1"/>
  <c r="I646" i="12"/>
  <c r="H646" i="12"/>
  <c r="J645" i="12"/>
  <c r="K645" i="12" s="1"/>
  <c r="I645" i="12"/>
  <c r="H645" i="12"/>
  <c r="J644" i="12"/>
  <c r="K644" i="12" s="1"/>
  <c r="I644" i="12"/>
  <c r="H644" i="12"/>
  <c r="J643" i="12"/>
  <c r="K643" i="12" s="1"/>
  <c r="I643" i="12"/>
  <c r="H643" i="12"/>
  <c r="J642" i="12"/>
  <c r="K642" i="12" s="1"/>
  <c r="I642" i="12"/>
  <c r="H642" i="12"/>
  <c r="J641" i="12"/>
  <c r="K641" i="12" s="1"/>
  <c r="I641" i="12"/>
  <c r="H641" i="12"/>
  <c r="J640" i="12"/>
  <c r="K640" i="12" s="1"/>
  <c r="I640" i="12"/>
  <c r="H640" i="12"/>
  <c r="J639" i="12"/>
  <c r="K639" i="12" s="1"/>
  <c r="I639" i="12"/>
  <c r="H639" i="12"/>
  <c r="J638" i="12"/>
  <c r="K638" i="12" s="1"/>
  <c r="I638" i="12"/>
  <c r="H638" i="12"/>
  <c r="J637" i="12"/>
  <c r="K637" i="12" s="1"/>
  <c r="I637" i="12"/>
  <c r="H637" i="12"/>
  <c r="J636" i="12"/>
  <c r="K636" i="12" s="1"/>
  <c r="I636" i="12"/>
  <c r="H636" i="12"/>
  <c r="J635" i="12"/>
  <c r="K635" i="12" s="1"/>
  <c r="I635" i="12"/>
  <c r="H635" i="12"/>
  <c r="J634" i="12"/>
  <c r="K634" i="12" s="1"/>
  <c r="I634" i="12"/>
  <c r="H634" i="12"/>
  <c r="J633" i="12"/>
  <c r="K633" i="12" s="1"/>
  <c r="I633" i="12"/>
  <c r="H633" i="12"/>
  <c r="J632" i="12"/>
  <c r="K632" i="12" s="1"/>
  <c r="I632" i="12"/>
  <c r="H632" i="12"/>
  <c r="J631" i="12"/>
  <c r="K631" i="12" s="1"/>
  <c r="I631" i="12"/>
  <c r="H631" i="12"/>
  <c r="J630" i="12"/>
  <c r="K630" i="12" s="1"/>
  <c r="I630" i="12"/>
  <c r="H630" i="12"/>
  <c r="J629" i="12"/>
  <c r="K629" i="12" s="1"/>
  <c r="I629" i="12"/>
  <c r="H629" i="12"/>
  <c r="J628" i="12"/>
  <c r="K628" i="12" s="1"/>
  <c r="I628" i="12"/>
  <c r="H628" i="12"/>
  <c r="J627" i="12"/>
  <c r="K627" i="12" s="1"/>
  <c r="I627" i="12"/>
  <c r="H627" i="12"/>
  <c r="J626" i="12"/>
  <c r="K626" i="12" s="1"/>
  <c r="I626" i="12"/>
  <c r="H626" i="12"/>
  <c r="J625" i="12"/>
  <c r="K625" i="12" s="1"/>
  <c r="I625" i="12"/>
  <c r="H625" i="12"/>
  <c r="J624" i="12"/>
  <c r="K624" i="12" s="1"/>
  <c r="I624" i="12"/>
  <c r="H624" i="12"/>
  <c r="J623" i="12"/>
  <c r="K623" i="12" s="1"/>
  <c r="I623" i="12"/>
  <c r="H623" i="12"/>
  <c r="J622" i="12"/>
  <c r="K622" i="12" s="1"/>
  <c r="I622" i="12"/>
  <c r="H622" i="12"/>
  <c r="J621" i="12"/>
  <c r="K621" i="12" s="1"/>
  <c r="I621" i="12"/>
  <c r="H621" i="12"/>
  <c r="J620" i="12"/>
  <c r="K620" i="12" s="1"/>
  <c r="I620" i="12"/>
  <c r="H620" i="12"/>
  <c r="J619" i="12"/>
  <c r="K619" i="12" s="1"/>
  <c r="I619" i="12"/>
  <c r="H619" i="12"/>
  <c r="J618" i="12"/>
  <c r="K618" i="12" s="1"/>
  <c r="I618" i="12"/>
  <c r="H618" i="12"/>
  <c r="J617" i="12"/>
  <c r="K617" i="12" s="1"/>
  <c r="I617" i="12"/>
  <c r="H617" i="12"/>
  <c r="J616" i="12"/>
  <c r="K616" i="12" s="1"/>
  <c r="I616" i="12"/>
  <c r="H616" i="12"/>
  <c r="J615" i="12"/>
  <c r="K615" i="12" s="1"/>
  <c r="I615" i="12"/>
  <c r="H615" i="12"/>
  <c r="J614" i="12"/>
  <c r="K614" i="12" s="1"/>
  <c r="I614" i="12"/>
  <c r="H614" i="12"/>
  <c r="J613" i="12"/>
  <c r="K613" i="12" s="1"/>
  <c r="I613" i="12"/>
  <c r="H613" i="12"/>
  <c r="J612" i="12"/>
  <c r="K612" i="12" s="1"/>
  <c r="I612" i="12"/>
  <c r="H612" i="12"/>
  <c r="J611" i="12"/>
  <c r="K611" i="12" s="1"/>
  <c r="I611" i="12"/>
  <c r="H611" i="12"/>
  <c r="J610" i="12"/>
  <c r="K610" i="12" s="1"/>
  <c r="I610" i="12"/>
  <c r="H610" i="12"/>
  <c r="J609" i="12"/>
  <c r="K609" i="12" s="1"/>
  <c r="I609" i="12"/>
  <c r="H609" i="12"/>
  <c r="J608" i="12"/>
  <c r="K608" i="12" s="1"/>
  <c r="I608" i="12"/>
  <c r="H608" i="12"/>
  <c r="J607" i="12"/>
  <c r="K607" i="12" s="1"/>
  <c r="I607" i="12"/>
  <c r="H607" i="12"/>
  <c r="J606" i="12"/>
  <c r="K606" i="12" s="1"/>
  <c r="I606" i="12"/>
  <c r="H606" i="12"/>
  <c r="J605" i="12"/>
  <c r="K605" i="12" s="1"/>
  <c r="I605" i="12"/>
  <c r="H605" i="12"/>
  <c r="J604" i="12"/>
  <c r="K604" i="12" s="1"/>
  <c r="I604" i="12"/>
  <c r="H604" i="12"/>
  <c r="J603" i="12"/>
  <c r="K603" i="12" s="1"/>
  <c r="I603" i="12"/>
  <c r="H603" i="12"/>
  <c r="J602" i="12"/>
  <c r="K602" i="12" s="1"/>
  <c r="I602" i="12"/>
  <c r="H602" i="12"/>
  <c r="J601" i="12"/>
  <c r="K601" i="12" s="1"/>
  <c r="I601" i="12"/>
  <c r="H601" i="12"/>
  <c r="J600" i="12"/>
  <c r="K600" i="12" s="1"/>
  <c r="I600" i="12"/>
  <c r="H600" i="12"/>
  <c r="J599" i="12"/>
  <c r="K599" i="12" s="1"/>
  <c r="I599" i="12"/>
  <c r="H599" i="12"/>
  <c r="J598" i="12"/>
  <c r="K598" i="12" s="1"/>
  <c r="I598" i="12"/>
  <c r="H598" i="12"/>
  <c r="J597" i="12"/>
  <c r="K597" i="12" s="1"/>
  <c r="I597" i="12"/>
  <c r="H597" i="12"/>
  <c r="J596" i="12"/>
  <c r="K596" i="12" s="1"/>
  <c r="I596" i="12"/>
  <c r="H596" i="12"/>
  <c r="J595" i="12"/>
  <c r="K595" i="12" s="1"/>
  <c r="I595" i="12"/>
  <c r="H595" i="12"/>
  <c r="J594" i="12"/>
  <c r="K594" i="12" s="1"/>
  <c r="I594" i="12"/>
  <c r="H594" i="12"/>
  <c r="J593" i="12"/>
  <c r="K593" i="12" s="1"/>
  <c r="I593" i="12"/>
  <c r="H593" i="12"/>
  <c r="J592" i="12"/>
  <c r="K592" i="12" s="1"/>
  <c r="I592" i="12"/>
  <c r="H592" i="12"/>
  <c r="J591" i="12"/>
  <c r="K591" i="12" s="1"/>
  <c r="I591" i="12"/>
  <c r="H591" i="12"/>
  <c r="J590" i="12"/>
  <c r="K590" i="12" s="1"/>
  <c r="I590" i="12"/>
  <c r="H590" i="12"/>
  <c r="J589" i="12"/>
  <c r="K589" i="12" s="1"/>
  <c r="I589" i="12"/>
  <c r="H589" i="12"/>
  <c r="J588" i="12"/>
  <c r="K588" i="12" s="1"/>
  <c r="I588" i="12"/>
  <c r="H588" i="12"/>
  <c r="J587" i="12"/>
  <c r="K587" i="12" s="1"/>
  <c r="I587" i="12"/>
  <c r="H587" i="12"/>
  <c r="J586" i="12"/>
  <c r="K586" i="12" s="1"/>
  <c r="I586" i="12"/>
  <c r="H586" i="12"/>
  <c r="J585" i="12"/>
  <c r="K585" i="12" s="1"/>
  <c r="I585" i="12"/>
  <c r="H585" i="12"/>
  <c r="J584" i="12"/>
  <c r="K584" i="12" s="1"/>
  <c r="I584" i="12"/>
  <c r="H584" i="12"/>
  <c r="J583" i="12"/>
  <c r="K583" i="12" s="1"/>
  <c r="I583" i="12"/>
  <c r="H583" i="12"/>
  <c r="J582" i="12"/>
  <c r="K582" i="12" s="1"/>
  <c r="I582" i="12"/>
  <c r="H582" i="12"/>
  <c r="J581" i="12"/>
  <c r="K581" i="12" s="1"/>
  <c r="I581" i="12"/>
  <c r="H581" i="12"/>
  <c r="J580" i="12"/>
  <c r="K580" i="12" s="1"/>
  <c r="I580" i="12"/>
  <c r="H580" i="12"/>
  <c r="J579" i="12"/>
  <c r="K579" i="12" s="1"/>
  <c r="I579" i="12"/>
  <c r="H579" i="12"/>
  <c r="J578" i="12"/>
  <c r="K578" i="12" s="1"/>
  <c r="I578" i="12"/>
  <c r="H578" i="12"/>
  <c r="J577" i="12"/>
  <c r="K577" i="12" s="1"/>
  <c r="I577" i="12"/>
  <c r="H577" i="12"/>
  <c r="J576" i="12"/>
  <c r="K576" i="12" s="1"/>
  <c r="I576" i="12"/>
  <c r="H576" i="12"/>
  <c r="J575" i="12"/>
  <c r="K575" i="12" s="1"/>
  <c r="I575" i="12"/>
  <c r="H575" i="12"/>
  <c r="J574" i="12"/>
  <c r="K574" i="12" s="1"/>
  <c r="I574" i="12"/>
  <c r="H574" i="12"/>
  <c r="J573" i="12"/>
  <c r="K573" i="12" s="1"/>
  <c r="I573" i="12"/>
  <c r="H573" i="12"/>
  <c r="J572" i="12"/>
  <c r="K572" i="12" s="1"/>
  <c r="I572" i="12"/>
  <c r="H572" i="12"/>
  <c r="J571" i="12"/>
  <c r="K571" i="12" s="1"/>
  <c r="I571" i="12"/>
  <c r="H571" i="12"/>
  <c r="J570" i="12"/>
  <c r="K570" i="12" s="1"/>
  <c r="I570" i="12"/>
  <c r="H570" i="12"/>
  <c r="J569" i="12"/>
  <c r="K569" i="12" s="1"/>
  <c r="I569" i="12"/>
  <c r="H569" i="12"/>
  <c r="J568" i="12"/>
  <c r="K568" i="12" s="1"/>
  <c r="I568" i="12"/>
  <c r="H568" i="12"/>
  <c r="J567" i="12"/>
  <c r="K567" i="12" s="1"/>
  <c r="I567" i="12"/>
  <c r="H567" i="12"/>
  <c r="J566" i="12"/>
  <c r="K566" i="12" s="1"/>
  <c r="I566" i="12"/>
  <c r="H566" i="12"/>
  <c r="J565" i="12"/>
  <c r="K565" i="12" s="1"/>
  <c r="I565" i="12"/>
  <c r="H565" i="12"/>
  <c r="J564" i="12"/>
  <c r="K564" i="12" s="1"/>
  <c r="I564" i="12"/>
  <c r="H564" i="12"/>
  <c r="J563" i="12"/>
  <c r="K563" i="12" s="1"/>
  <c r="I563" i="12"/>
  <c r="H563" i="12"/>
  <c r="J562" i="12"/>
  <c r="K562" i="12" s="1"/>
  <c r="I562" i="12"/>
  <c r="H562" i="12"/>
  <c r="J561" i="12"/>
  <c r="K561" i="12" s="1"/>
  <c r="I561" i="12"/>
  <c r="H561" i="12"/>
  <c r="J560" i="12"/>
  <c r="K560" i="12" s="1"/>
  <c r="I560" i="12"/>
  <c r="H560" i="12"/>
  <c r="J559" i="12"/>
  <c r="K559" i="12" s="1"/>
  <c r="I559" i="12"/>
  <c r="H559" i="12"/>
  <c r="J558" i="12"/>
  <c r="K558" i="12" s="1"/>
  <c r="I558" i="12"/>
  <c r="H558" i="12"/>
  <c r="J557" i="12"/>
  <c r="K557" i="12" s="1"/>
  <c r="I557" i="12"/>
  <c r="H557" i="12"/>
  <c r="J556" i="12"/>
  <c r="K556" i="12" s="1"/>
  <c r="I556" i="12"/>
  <c r="H556" i="12"/>
  <c r="J555" i="12"/>
  <c r="K555" i="12" s="1"/>
  <c r="I555" i="12"/>
  <c r="H555" i="12"/>
  <c r="J554" i="12"/>
  <c r="K554" i="12" s="1"/>
  <c r="I554" i="12"/>
  <c r="H554" i="12"/>
  <c r="J553" i="12"/>
  <c r="K553" i="12" s="1"/>
  <c r="I553" i="12"/>
  <c r="H553" i="12"/>
  <c r="J552" i="12"/>
  <c r="K552" i="12" s="1"/>
  <c r="I552" i="12"/>
  <c r="H552" i="12"/>
  <c r="J551" i="12"/>
  <c r="K551" i="12" s="1"/>
  <c r="I551" i="12"/>
  <c r="H551" i="12"/>
  <c r="J550" i="12"/>
  <c r="K550" i="12" s="1"/>
  <c r="I550" i="12"/>
  <c r="H550" i="12"/>
  <c r="J549" i="12"/>
  <c r="K549" i="12" s="1"/>
  <c r="I549" i="12"/>
  <c r="H549" i="12"/>
  <c r="J548" i="12"/>
  <c r="K548" i="12" s="1"/>
  <c r="I548" i="12"/>
  <c r="H548" i="12"/>
  <c r="J547" i="12"/>
  <c r="K547" i="12" s="1"/>
  <c r="I547" i="12"/>
  <c r="H547" i="12"/>
  <c r="J546" i="12"/>
  <c r="K546" i="12" s="1"/>
  <c r="I546" i="12"/>
  <c r="H546" i="12"/>
  <c r="J545" i="12"/>
  <c r="K545" i="12" s="1"/>
  <c r="I545" i="12"/>
  <c r="H545" i="12"/>
  <c r="J544" i="12"/>
  <c r="K544" i="12" s="1"/>
  <c r="I544" i="12"/>
  <c r="H544" i="12"/>
  <c r="J543" i="12"/>
  <c r="K543" i="12" s="1"/>
  <c r="I543" i="12"/>
  <c r="H543" i="12"/>
  <c r="J542" i="12"/>
  <c r="K542" i="12" s="1"/>
  <c r="I542" i="12"/>
  <c r="H542" i="12"/>
  <c r="J541" i="12"/>
  <c r="K541" i="12" s="1"/>
  <c r="I541" i="12"/>
  <c r="H541" i="12"/>
  <c r="J540" i="12"/>
  <c r="K540" i="12" s="1"/>
  <c r="I540" i="12"/>
  <c r="H540" i="12"/>
  <c r="J539" i="12"/>
  <c r="K539" i="12" s="1"/>
  <c r="I539" i="12"/>
  <c r="H539" i="12"/>
  <c r="J538" i="12"/>
  <c r="K538" i="12" s="1"/>
  <c r="I538" i="12"/>
  <c r="H538" i="12"/>
  <c r="J537" i="12"/>
  <c r="K537" i="12" s="1"/>
  <c r="I537" i="12"/>
  <c r="H537" i="12"/>
  <c r="J536" i="12"/>
  <c r="K536" i="12" s="1"/>
  <c r="I536" i="12"/>
  <c r="H536" i="12"/>
  <c r="J535" i="12"/>
  <c r="K535" i="12" s="1"/>
  <c r="I535" i="12"/>
  <c r="H535" i="12"/>
  <c r="J534" i="12"/>
  <c r="K534" i="12" s="1"/>
  <c r="I534" i="12"/>
  <c r="H534" i="12"/>
  <c r="J533" i="12"/>
  <c r="K533" i="12" s="1"/>
  <c r="I533" i="12"/>
  <c r="H533" i="12"/>
  <c r="J532" i="12"/>
  <c r="K532" i="12" s="1"/>
  <c r="I532" i="12"/>
  <c r="H532" i="12"/>
  <c r="J531" i="12"/>
  <c r="K531" i="12" s="1"/>
  <c r="I531" i="12"/>
  <c r="H531" i="12"/>
  <c r="J530" i="12"/>
  <c r="K530" i="12" s="1"/>
  <c r="I530" i="12"/>
  <c r="H530" i="12"/>
  <c r="J529" i="12"/>
  <c r="K529" i="12" s="1"/>
  <c r="I529" i="12"/>
  <c r="H529" i="12"/>
  <c r="J528" i="12"/>
  <c r="K528" i="12" s="1"/>
  <c r="I528" i="12"/>
  <c r="H528" i="12"/>
  <c r="J527" i="12"/>
  <c r="K527" i="12" s="1"/>
  <c r="I527" i="12"/>
  <c r="H527" i="12"/>
  <c r="J526" i="12"/>
  <c r="K526" i="12" s="1"/>
  <c r="I526" i="12"/>
  <c r="H526" i="12"/>
  <c r="J525" i="12"/>
  <c r="K525" i="12" s="1"/>
  <c r="I525" i="12"/>
  <c r="H525" i="12"/>
  <c r="J524" i="12"/>
  <c r="K524" i="12" s="1"/>
  <c r="I524" i="12"/>
  <c r="H524" i="12"/>
  <c r="J523" i="12"/>
  <c r="K523" i="12" s="1"/>
  <c r="I523" i="12"/>
  <c r="H523" i="12"/>
  <c r="J522" i="12"/>
  <c r="K522" i="12" s="1"/>
  <c r="I522" i="12"/>
  <c r="H522" i="12"/>
  <c r="J521" i="12"/>
  <c r="K521" i="12" s="1"/>
  <c r="I521" i="12"/>
  <c r="H521" i="12"/>
  <c r="J520" i="12"/>
  <c r="K520" i="12" s="1"/>
  <c r="I520" i="12"/>
  <c r="H520" i="12"/>
  <c r="J519" i="12"/>
  <c r="K519" i="12" s="1"/>
  <c r="I519" i="12"/>
  <c r="H519" i="12"/>
  <c r="J518" i="12"/>
  <c r="K518" i="12" s="1"/>
  <c r="I518" i="12"/>
  <c r="H518" i="12"/>
  <c r="J517" i="12"/>
  <c r="K517" i="12" s="1"/>
  <c r="I517" i="12"/>
  <c r="H517" i="12"/>
  <c r="J516" i="12"/>
  <c r="K516" i="12" s="1"/>
  <c r="I516" i="12"/>
  <c r="H516" i="12"/>
  <c r="J515" i="12"/>
  <c r="K515" i="12" s="1"/>
  <c r="I515" i="12"/>
  <c r="H515" i="12"/>
  <c r="J514" i="12"/>
  <c r="K514" i="12" s="1"/>
  <c r="I514" i="12"/>
  <c r="H514" i="12"/>
  <c r="J513" i="12"/>
  <c r="K513" i="12" s="1"/>
  <c r="I513" i="12"/>
  <c r="H513" i="12"/>
  <c r="J512" i="12"/>
  <c r="K512" i="12" s="1"/>
  <c r="I512" i="12"/>
  <c r="H512" i="12"/>
  <c r="J511" i="12"/>
  <c r="K511" i="12" s="1"/>
  <c r="I511" i="12"/>
  <c r="H511" i="12"/>
  <c r="J510" i="12"/>
  <c r="K510" i="12" s="1"/>
  <c r="I510" i="12"/>
  <c r="H510" i="12"/>
  <c r="J509" i="12"/>
  <c r="K509" i="12" s="1"/>
  <c r="I509" i="12"/>
  <c r="H509" i="12"/>
  <c r="J508" i="12"/>
  <c r="K508" i="12" s="1"/>
  <c r="I508" i="12"/>
  <c r="H508" i="12"/>
  <c r="J507" i="12"/>
  <c r="K507" i="12" s="1"/>
  <c r="I507" i="12"/>
  <c r="H507" i="12"/>
  <c r="J506" i="12"/>
  <c r="K506" i="12" s="1"/>
  <c r="I506" i="12"/>
  <c r="H506" i="12"/>
  <c r="J505" i="12"/>
  <c r="K505" i="12" s="1"/>
  <c r="I505" i="12"/>
  <c r="H505" i="12"/>
  <c r="J504" i="12"/>
  <c r="K504" i="12" s="1"/>
  <c r="I504" i="12"/>
  <c r="H504" i="12"/>
  <c r="J503" i="12"/>
  <c r="K503" i="12" s="1"/>
  <c r="I503" i="12"/>
  <c r="H503" i="12"/>
  <c r="J502" i="12"/>
  <c r="K502" i="12" s="1"/>
  <c r="I502" i="12"/>
  <c r="H502" i="12"/>
  <c r="J501" i="12"/>
  <c r="K501" i="12" s="1"/>
  <c r="I501" i="12"/>
  <c r="H501" i="12"/>
  <c r="J500" i="12"/>
  <c r="K500" i="12" s="1"/>
  <c r="I500" i="12"/>
  <c r="H500" i="12"/>
  <c r="J499" i="12"/>
  <c r="K499" i="12" s="1"/>
  <c r="I499" i="12"/>
  <c r="H499" i="12"/>
  <c r="J498" i="12"/>
  <c r="K498" i="12" s="1"/>
  <c r="I498" i="12"/>
  <c r="H498" i="12"/>
  <c r="J497" i="12"/>
  <c r="K497" i="12" s="1"/>
  <c r="I497" i="12"/>
  <c r="H497" i="12"/>
  <c r="J496" i="12"/>
  <c r="K496" i="12" s="1"/>
  <c r="I496" i="12"/>
  <c r="H496" i="12"/>
  <c r="J495" i="12"/>
  <c r="K495" i="12" s="1"/>
  <c r="I495" i="12"/>
  <c r="H495" i="12"/>
  <c r="J494" i="12"/>
  <c r="K494" i="12" s="1"/>
  <c r="I494" i="12"/>
  <c r="H494" i="12"/>
  <c r="J493" i="12"/>
  <c r="K493" i="12" s="1"/>
  <c r="I493" i="12"/>
  <c r="H493" i="12"/>
  <c r="J492" i="12"/>
  <c r="K492" i="12" s="1"/>
  <c r="I492" i="12"/>
  <c r="H492" i="12"/>
  <c r="J491" i="12"/>
  <c r="K491" i="12" s="1"/>
  <c r="I491" i="12"/>
  <c r="H491" i="12"/>
  <c r="J490" i="12"/>
  <c r="K490" i="12" s="1"/>
  <c r="I490" i="12"/>
  <c r="H490" i="12"/>
  <c r="J489" i="12"/>
  <c r="K489" i="12" s="1"/>
  <c r="I489" i="12"/>
  <c r="H489" i="12"/>
  <c r="J488" i="12"/>
  <c r="K488" i="12" s="1"/>
  <c r="I488" i="12"/>
  <c r="H488" i="12"/>
  <c r="J487" i="12"/>
  <c r="K487" i="12" s="1"/>
  <c r="I487" i="12"/>
  <c r="H487" i="12"/>
  <c r="J486" i="12"/>
  <c r="K486" i="12" s="1"/>
  <c r="I486" i="12"/>
  <c r="H486" i="12"/>
  <c r="J485" i="12"/>
  <c r="K485" i="12" s="1"/>
  <c r="I485" i="12"/>
  <c r="H485" i="12"/>
  <c r="J484" i="12"/>
  <c r="K484" i="12" s="1"/>
  <c r="I484" i="12"/>
  <c r="H484" i="12"/>
  <c r="J483" i="12"/>
  <c r="K483" i="12" s="1"/>
  <c r="I483" i="12"/>
  <c r="H483" i="12"/>
  <c r="J482" i="12"/>
  <c r="K482" i="12" s="1"/>
  <c r="I482" i="12"/>
  <c r="H482" i="12"/>
  <c r="J481" i="12"/>
  <c r="K481" i="12" s="1"/>
  <c r="I481" i="12"/>
  <c r="H481" i="12"/>
  <c r="J480" i="12"/>
  <c r="K480" i="12" s="1"/>
  <c r="I480" i="12"/>
  <c r="H480" i="12"/>
  <c r="J479" i="12"/>
  <c r="K479" i="12" s="1"/>
  <c r="I479" i="12"/>
  <c r="H479" i="12"/>
  <c r="J478" i="12"/>
  <c r="K478" i="12" s="1"/>
  <c r="I478" i="12"/>
  <c r="H478" i="12"/>
  <c r="J477" i="12"/>
  <c r="K477" i="12" s="1"/>
  <c r="I477" i="12"/>
  <c r="H477" i="12"/>
  <c r="J476" i="12"/>
  <c r="K476" i="12" s="1"/>
  <c r="I476" i="12"/>
  <c r="H476" i="12"/>
  <c r="J475" i="12"/>
  <c r="K475" i="12" s="1"/>
  <c r="I475" i="12"/>
  <c r="H475" i="12"/>
  <c r="J474" i="12"/>
  <c r="K474" i="12" s="1"/>
  <c r="I474" i="12"/>
  <c r="H474" i="12"/>
  <c r="J473" i="12"/>
  <c r="K473" i="12" s="1"/>
  <c r="I473" i="12"/>
  <c r="H473" i="12"/>
  <c r="J472" i="12"/>
  <c r="K472" i="12" s="1"/>
  <c r="I472" i="12"/>
  <c r="H472" i="12"/>
  <c r="J471" i="12"/>
  <c r="K471" i="12" s="1"/>
  <c r="I471" i="12"/>
  <c r="H471" i="12"/>
  <c r="J470" i="12"/>
  <c r="K470" i="12" s="1"/>
  <c r="I470" i="12"/>
  <c r="H470" i="12"/>
  <c r="J469" i="12"/>
  <c r="K469" i="12" s="1"/>
  <c r="I469" i="12"/>
  <c r="H469" i="12"/>
  <c r="J468" i="12"/>
  <c r="K468" i="12" s="1"/>
  <c r="I468" i="12"/>
  <c r="H468" i="12"/>
  <c r="J467" i="12"/>
  <c r="K467" i="12" s="1"/>
  <c r="I467" i="12"/>
  <c r="H467" i="12"/>
  <c r="J466" i="12"/>
  <c r="K466" i="12" s="1"/>
  <c r="I466" i="12"/>
  <c r="H466" i="12"/>
  <c r="J465" i="12"/>
  <c r="K465" i="12" s="1"/>
  <c r="I465" i="12"/>
  <c r="H465" i="12"/>
  <c r="J464" i="12"/>
  <c r="K464" i="12" s="1"/>
  <c r="I464" i="12"/>
  <c r="H464" i="12"/>
  <c r="J463" i="12"/>
  <c r="K463" i="12" s="1"/>
  <c r="I463" i="12"/>
  <c r="H463" i="12"/>
  <c r="J462" i="12"/>
  <c r="K462" i="12" s="1"/>
  <c r="I462" i="12"/>
  <c r="H462" i="12"/>
  <c r="J461" i="12"/>
  <c r="K461" i="12" s="1"/>
  <c r="I461" i="12"/>
  <c r="H461" i="12"/>
  <c r="J460" i="12"/>
  <c r="K460" i="12" s="1"/>
  <c r="I460" i="12"/>
  <c r="H460" i="12"/>
  <c r="J459" i="12"/>
  <c r="K459" i="12" s="1"/>
  <c r="I459" i="12"/>
  <c r="H459" i="12"/>
  <c r="J458" i="12"/>
  <c r="K458" i="12" s="1"/>
  <c r="I458" i="12"/>
  <c r="H458" i="12"/>
  <c r="J457" i="12"/>
  <c r="K457" i="12" s="1"/>
  <c r="I457" i="12"/>
  <c r="H457" i="12"/>
  <c r="J456" i="12"/>
  <c r="K456" i="12" s="1"/>
  <c r="I456" i="12"/>
  <c r="H456" i="12"/>
  <c r="J455" i="12"/>
  <c r="K455" i="12" s="1"/>
  <c r="I455" i="12"/>
  <c r="H455" i="12"/>
  <c r="J454" i="12"/>
  <c r="K454" i="12" s="1"/>
  <c r="I454" i="12"/>
  <c r="H454" i="12"/>
  <c r="J453" i="12"/>
  <c r="K453" i="12" s="1"/>
  <c r="I453" i="12"/>
  <c r="H453" i="12"/>
  <c r="J452" i="12"/>
  <c r="K452" i="12" s="1"/>
  <c r="I452" i="12"/>
  <c r="H452" i="12"/>
  <c r="J451" i="12"/>
  <c r="K451" i="12" s="1"/>
  <c r="I451" i="12"/>
  <c r="H451" i="12"/>
  <c r="J450" i="12"/>
  <c r="K450" i="12" s="1"/>
  <c r="I450" i="12"/>
  <c r="H450" i="12"/>
  <c r="J449" i="12"/>
  <c r="K449" i="12" s="1"/>
  <c r="I449" i="12"/>
  <c r="H449" i="12"/>
  <c r="J448" i="12"/>
  <c r="K448" i="12" s="1"/>
  <c r="I448" i="12"/>
  <c r="H448" i="12"/>
  <c r="J447" i="12"/>
  <c r="K447" i="12" s="1"/>
  <c r="I447" i="12"/>
  <c r="H447" i="12"/>
  <c r="J446" i="12"/>
  <c r="K446" i="12" s="1"/>
  <c r="I446" i="12"/>
  <c r="H446" i="12"/>
  <c r="J445" i="12"/>
  <c r="K445" i="12" s="1"/>
  <c r="I445" i="12"/>
  <c r="H445" i="12"/>
  <c r="J444" i="12"/>
  <c r="K444" i="12" s="1"/>
  <c r="I444" i="12"/>
  <c r="H444" i="12"/>
  <c r="J443" i="12"/>
  <c r="K443" i="12" s="1"/>
  <c r="I443" i="12"/>
  <c r="H443" i="12"/>
  <c r="J442" i="12"/>
  <c r="K442" i="12" s="1"/>
  <c r="I442" i="12"/>
  <c r="H442" i="12"/>
  <c r="J441" i="12"/>
  <c r="K441" i="12" s="1"/>
  <c r="I441" i="12"/>
  <c r="H441" i="12"/>
  <c r="J440" i="12"/>
  <c r="K440" i="12" s="1"/>
  <c r="I440" i="12"/>
  <c r="H440" i="12"/>
  <c r="J439" i="12"/>
  <c r="K439" i="12" s="1"/>
  <c r="I439" i="12"/>
  <c r="H439" i="12"/>
  <c r="J438" i="12"/>
  <c r="K438" i="12" s="1"/>
  <c r="I438" i="12"/>
  <c r="H438" i="12"/>
  <c r="J437" i="12"/>
  <c r="K437" i="12" s="1"/>
  <c r="I437" i="12"/>
  <c r="H437" i="12"/>
  <c r="J436" i="12"/>
  <c r="K436" i="12" s="1"/>
  <c r="I436" i="12"/>
  <c r="H436" i="12"/>
  <c r="J435" i="12"/>
  <c r="K435" i="12" s="1"/>
  <c r="I435" i="12"/>
  <c r="H435" i="12"/>
  <c r="J434" i="12"/>
  <c r="K434" i="12" s="1"/>
  <c r="I434" i="12"/>
  <c r="H434" i="12"/>
  <c r="J433" i="12"/>
  <c r="K433" i="12" s="1"/>
  <c r="I433" i="12"/>
  <c r="H433" i="12"/>
  <c r="J432" i="12"/>
  <c r="K432" i="12" s="1"/>
  <c r="I432" i="12"/>
  <c r="H432" i="12"/>
  <c r="J431" i="12"/>
  <c r="K431" i="12" s="1"/>
  <c r="I431" i="12"/>
  <c r="H431" i="12"/>
  <c r="J430" i="12"/>
  <c r="K430" i="12" s="1"/>
  <c r="I430" i="12"/>
  <c r="H430" i="12"/>
  <c r="J429" i="12"/>
  <c r="K429" i="12" s="1"/>
  <c r="I429" i="12"/>
  <c r="H429" i="12"/>
  <c r="J428" i="12"/>
  <c r="K428" i="12" s="1"/>
  <c r="I428" i="12"/>
  <c r="H428" i="12"/>
  <c r="J427" i="12"/>
  <c r="K427" i="12" s="1"/>
  <c r="I427" i="12"/>
  <c r="H427" i="12"/>
  <c r="J426" i="12"/>
  <c r="K426" i="12" s="1"/>
  <c r="I426" i="12"/>
  <c r="H426" i="12"/>
  <c r="J425" i="12"/>
  <c r="K425" i="12" s="1"/>
  <c r="I425" i="12"/>
  <c r="H425" i="12"/>
  <c r="J424" i="12"/>
  <c r="K424" i="12" s="1"/>
  <c r="I424" i="12"/>
  <c r="H424" i="12"/>
  <c r="J423" i="12"/>
  <c r="K423" i="12" s="1"/>
  <c r="I423" i="12"/>
  <c r="H423" i="12"/>
  <c r="J422" i="12"/>
  <c r="K422" i="12" s="1"/>
  <c r="I422" i="12"/>
  <c r="H422" i="12"/>
  <c r="J421" i="12"/>
  <c r="K421" i="12" s="1"/>
  <c r="I421" i="12"/>
  <c r="H421" i="12"/>
  <c r="J420" i="12"/>
  <c r="K420" i="12" s="1"/>
  <c r="I420" i="12"/>
  <c r="H420" i="12"/>
  <c r="J419" i="12"/>
  <c r="K419" i="12" s="1"/>
  <c r="I419" i="12"/>
  <c r="H419" i="12"/>
  <c r="J418" i="12"/>
  <c r="K418" i="12" s="1"/>
  <c r="I418" i="12"/>
  <c r="H418" i="12"/>
  <c r="J417" i="12"/>
  <c r="K417" i="12" s="1"/>
  <c r="I417" i="12"/>
  <c r="H417" i="12"/>
  <c r="J416" i="12"/>
  <c r="K416" i="12" s="1"/>
  <c r="I416" i="12"/>
  <c r="H416" i="12"/>
  <c r="J415" i="12"/>
  <c r="K415" i="12" s="1"/>
  <c r="I415" i="12"/>
  <c r="H415" i="12"/>
  <c r="J414" i="12"/>
  <c r="K414" i="12" s="1"/>
  <c r="I414" i="12"/>
  <c r="H414" i="12"/>
  <c r="J413" i="12"/>
  <c r="K413" i="12" s="1"/>
  <c r="I413" i="12"/>
  <c r="H413" i="12"/>
  <c r="J412" i="12"/>
  <c r="K412" i="12" s="1"/>
  <c r="I412" i="12"/>
  <c r="H412" i="12"/>
  <c r="J411" i="12"/>
  <c r="K411" i="12" s="1"/>
  <c r="I411" i="12"/>
  <c r="H411" i="12"/>
  <c r="J410" i="12"/>
  <c r="K410" i="12" s="1"/>
  <c r="I410" i="12"/>
  <c r="H410" i="12"/>
  <c r="J409" i="12"/>
  <c r="K409" i="12" s="1"/>
  <c r="I409" i="12"/>
  <c r="H409" i="12"/>
  <c r="J408" i="12"/>
  <c r="K408" i="12" s="1"/>
  <c r="I408" i="12"/>
  <c r="H408" i="12"/>
  <c r="J407" i="12"/>
  <c r="K407" i="12" s="1"/>
  <c r="I407" i="12"/>
  <c r="H407" i="12"/>
  <c r="J406" i="12"/>
  <c r="K406" i="12" s="1"/>
  <c r="I406" i="12"/>
  <c r="H406" i="12"/>
  <c r="J405" i="12"/>
  <c r="K405" i="12" s="1"/>
  <c r="I405" i="12"/>
  <c r="H405" i="12"/>
  <c r="J404" i="12"/>
  <c r="K404" i="12" s="1"/>
  <c r="I404" i="12"/>
  <c r="H404" i="12"/>
  <c r="J403" i="12"/>
  <c r="K403" i="12" s="1"/>
  <c r="I403" i="12"/>
  <c r="H403" i="12"/>
  <c r="J402" i="12"/>
  <c r="K402" i="12" s="1"/>
  <c r="I402" i="12"/>
  <c r="H402" i="12"/>
  <c r="J401" i="12"/>
  <c r="K401" i="12" s="1"/>
  <c r="I401" i="12"/>
  <c r="H401" i="12"/>
  <c r="J400" i="12"/>
  <c r="K400" i="12" s="1"/>
  <c r="I400" i="12"/>
  <c r="H400" i="12"/>
  <c r="J399" i="12"/>
  <c r="K399" i="12" s="1"/>
  <c r="I399" i="12"/>
  <c r="H399" i="12"/>
  <c r="J398" i="12"/>
  <c r="K398" i="12" s="1"/>
  <c r="I398" i="12"/>
  <c r="H398" i="12"/>
  <c r="J397" i="12"/>
  <c r="K397" i="12" s="1"/>
  <c r="I397" i="12"/>
  <c r="H397" i="12"/>
  <c r="J396" i="12"/>
  <c r="K396" i="12" s="1"/>
  <c r="I396" i="12"/>
  <c r="H396" i="12"/>
  <c r="J395" i="12"/>
  <c r="K395" i="12" s="1"/>
  <c r="I395" i="12"/>
  <c r="H395" i="12"/>
  <c r="J394" i="12"/>
  <c r="K394" i="12" s="1"/>
  <c r="I394" i="12"/>
  <c r="H394" i="12"/>
  <c r="J393" i="12"/>
  <c r="K393" i="12" s="1"/>
  <c r="I393" i="12"/>
  <c r="H393" i="12"/>
  <c r="J392" i="12"/>
  <c r="K392" i="12" s="1"/>
  <c r="I392" i="12"/>
  <c r="H392" i="12"/>
  <c r="J391" i="12"/>
  <c r="K391" i="12" s="1"/>
  <c r="I391" i="12"/>
  <c r="H391" i="12"/>
  <c r="J390" i="12"/>
  <c r="K390" i="12" s="1"/>
  <c r="I390" i="12"/>
  <c r="H390" i="12"/>
  <c r="J389" i="12"/>
  <c r="K389" i="12" s="1"/>
  <c r="I389" i="12"/>
  <c r="H389" i="12"/>
  <c r="J388" i="12"/>
  <c r="K388" i="12" s="1"/>
  <c r="I388" i="12"/>
  <c r="H388" i="12"/>
  <c r="J387" i="12"/>
  <c r="K387" i="12" s="1"/>
  <c r="I387" i="12"/>
  <c r="H387" i="12"/>
  <c r="J386" i="12"/>
  <c r="K386" i="12" s="1"/>
  <c r="I386" i="12"/>
  <c r="H386" i="12"/>
  <c r="J385" i="12"/>
  <c r="K385" i="12" s="1"/>
  <c r="I385" i="12"/>
  <c r="H385" i="12"/>
  <c r="J384" i="12"/>
  <c r="K384" i="12" s="1"/>
  <c r="I384" i="12"/>
  <c r="H384" i="12"/>
  <c r="J383" i="12"/>
  <c r="K383" i="12" s="1"/>
  <c r="I383" i="12"/>
  <c r="H383" i="12"/>
  <c r="J382" i="12"/>
  <c r="K382" i="12" s="1"/>
  <c r="I382" i="12"/>
  <c r="H382" i="12"/>
  <c r="J381" i="12"/>
  <c r="K381" i="12" s="1"/>
  <c r="I381" i="12"/>
  <c r="H381" i="12"/>
  <c r="J380" i="12"/>
  <c r="K380" i="12" s="1"/>
  <c r="I380" i="12"/>
  <c r="H380" i="12"/>
  <c r="J379" i="12"/>
  <c r="K379" i="12" s="1"/>
  <c r="I379" i="12"/>
  <c r="H379" i="12"/>
  <c r="J378" i="12"/>
  <c r="K378" i="12" s="1"/>
  <c r="I378" i="12"/>
  <c r="H378" i="12"/>
  <c r="J377" i="12"/>
  <c r="K377" i="12" s="1"/>
  <c r="I377" i="12"/>
  <c r="H377" i="12"/>
  <c r="J376" i="12"/>
  <c r="K376" i="12" s="1"/>
  <c r="I376" i="12"/>
  <c r="H376" i="12"/>
  <c r="J375" i="12"/>
  <c r="K375" i="12" s="1"/>
  <c r="I375" i="12"/>
  <c r="H375" i="12"/>
  <c r="J374" i="12"/>
  <c r="K374" i="12" s="1"/>
  <c r="I374" i="12"/>
  <c r="H374" i="12"/>
  <c r="J373" i="12"/>
  <c r="K373" i="12" s="1"/>
  <c r="I373" i="12"/>
  <c r="H373" i="12"/>
  <c r="J372" i="12"/>
  <c r="K372" i="12" s="1"/>
  <c r="I372" i="12"/>
  <c r="H372" i="12"/>
  <c r="J371" i="12"/>
  <c r="K371" i="12" s="1"/>
  <c r="I371" i="12"/>
  <c r="H371" i="12"/>
  <c r="J370" i="12"/>
  <c r="K370" i="12" s="1"/>
  <c r="I370" i="12"/>
  <c r="H370" i="12"/>
  <c r="J369" i="12"/>
  <c r="K369" i="12" s="1"/>
  <c r="I369" i="12"/>
  <c r="H369" i="12"/>
  <c r="J368" i="12"/>
  <c r="K368" i="12" s="1"/>
  <c r="I368" i="12"/>
  <c r="H368" i="12"/>
  <c r="J367" i="12"/>
  <c r="K367" i="12" s="1"/>
  <c r="I367" i="12"/>
  <c r="H367" i="12"/>
  <c r="J366" i="12"/>
  <c r="K366" i="12" s="1"/>
  <c r="I366" i="12"/>
  <c r="H366" i="12"/>
  <c r="J365" i="12"/>
  <c r="K365" i="12" s="1"/>
  <c r="I365" i="12"/>
  <c r="H365" i="12"/>
  <c r="J364" i="12"/>
  <c r="K364" i="12" s="1"/>
  <c r="I364" i="12"/>
  <c r="H364" i="12"/>
  <c r="J363" i="12"/>
  <c r="K363" i="12" s="1"/>
  <c r="I363" i="12"/>
  <c r="H363" i="12"/>
  <c r="J362" i="12"/>
  <c r="K362" i="12" s="1"/>
  <c r="I362" i="12"/>
  <c r="H362" i="12"/>
  <c r="J361" i="12"/>
  <c r="K361" i="12" s="1"/>
  <c r="I361" i="12"/>
  <c r="H361" i="12"/>
  <c r="J360" i="12"/>
  <c r="K360" i="12" s="1"/>
  <c r="I360" i="12"/>
  <c r="H360" i="12"/>
  <c r="J359" i="12"/>
  <c r="K359" i="12" s="1"/>
  <c r="I359" i="12"/>
  <c r="H359" i="12"/>
  <c r="J358" i="12"/>
  <c r="K358" i="12" s="1"/>
  <c r="I358" i="12"/>
  <c r="H358" i="12"/>
  <c r="J357" i="12"/>
  <c r="K357" i="12" s="1"/>
  <c r="I357" i="12"/>
  <c r="H357" i="12"/>
  <c r="J356" i="12"/>
  <c r="K356" i="12" s="1"/>
  <c r="I356" i="12"/>
  <c r="H356" i="12"/>
  <c r="J355" i="12"/>
  <c r="K355" i="12" s="1"/>
  <c r="I355" i="12"/>
  <c r="H355" i="12"/>
  <c r="J354" i="12"/>
  <c r="K354" i="12" s="1"/>
  <c r="I354" i="12"/>
  <c r="H354" i="12"/>
  <c r="J353" i="12"/>
  <c r="K353" i="12" s="1"/>
  <c r="I353" i="12"/>
  <c r="H353" i="12"/>
  <c r="J352" i="12"/>
  <c r="K352" i="12" s="1"/>
  <c r="I352" i="12"/>
  <c r="H352" i="12"/>
  <c r="J351" i="12"/>
  <c r="K351" i="12" s="1"/>
  <c r="I351" i="12"/>
  <c r="H351" i="12"/>
  <c r="J350" i="12"/>
  <c r="K350" i="12" s="1"/>
  <c r="I350" i="12"/>
  <c r="H350" i="12"/>
  <c r="J349" i="12"/>
  <c r="K349" i="12" s="1"/>
  <c r="I349" i="12"/>
  <c r="H349" i="12"/>
  <c r="J348" i="12"/>
  <c r="K348" i="12" s="1"/>
  <c r="I348" i="12"/>
  <c r="H348" i="12"/>
  <c r="J347" i="12"/>
  <c r="K347" i="12" s="1"/>
  <c r="I347" i="12"/>
  <c r="H347" i="12"/>
  <c r="J346" i="12"/>
  <c r="K346" i="12" s="1"/>
  <c r="I346" i="12"/>
  <c r="H346" i="12"/>
  <c r="J345" i="12"/>
  <c r="K345" i="12" s="1"/>
  <c r="I345" i="12"/>
  <c r="H345" i="12"/>
  <c r="J344" i="12"/>
  <c r="K344" i="12" s="1"/>
  <c r="I344" i="12"/>
  <c r="H344" i="12"/>
  <c r="J343" i="12"/>
  <c r="K343" i="12" s="1"/>
  <c r="I343" i="12"/>
  <c r="H343" i="12"/>
  <c r="J342" i="12"/>
  <c r="K342" i="12" s="1"/>
  <c r="I342" i="12"/>
  <c r="H342" i="12"/>
  <c r="J341" i="12"/>
  <c r="K341" i="12" s="1"/>
  <c r="I341" i="12"/>
  <c r="H341" i="12"/>
  <c r="J340" i="12"/>
  <c r="K340" i="12" s="1"/>
  <c r="I340" i="12"/>
  <c r="H340" i="12"/>
  <c r="J339" i="12"/>
  <c r="K339" i="12" s="1"/>
  <c r="I339" i="12"/>
  <c r="H339" i="12"/>
  <c r="J338" i="12"/>
  <c r="K338" i="12" s="1"/>
  <c r="I338" i="12"/>
  <c r="H338" i="12"/>
  <c r="J337" i="12"/>
  <c r="K337" i="12" s="1"/>
  <c r="I337" i="12"/>
  <c r="H337" i="12"/>
  <c r="J336" i="12"/>
  <c r="K336" i="12" s="1"/>
  <c r="I336" i="12"/>
  <c r="H336" i="12"/>
  <c r="J335" i="12"/>
  <c r="K335" i="12" s="1"/>
  <c r="I335" i="12"/>
  <c r="H335" i="12"/>
  <c r="J334" i="12"/>
  <c r="K334" i="12" s="1"/>
  <c r="I334" i="12"/>
  <c r="H334" i="12"/>
  <c r="J333" i="12"/>
  <c r="K333" i="12" s="1"/>
  <c r="I333" i="12"/>
  <c r="H333" i="12"/>
  <c r="J332" i="12"/>
  <c r="K332" i="12" s="1"/>
  <c r="I332" i="12"/>
  <c r="H332" i="12"/>
  <c r="J331" i="12"/>
  <c r="K331" i="12" s="1"/>
  <c r="I331" i="12"/>
  <c r="H331" i="12"/>
  <c r="J330" i="12"/>
  <c r="K330" i="12" s="1"/>
  <c r="I330" i="12"/>
  <c r="H330" i="12"/>
  <c r="J329" i="12"/>
  <c r="K329" i="12" s="1"/>
  <c r="I329" i="12"/>
  <c r="H329" i="12"/>
  <c r="J328" i="12"/>
  <c r="K328" i="12" s="1"/>
  <c r="I328" i="12"/>
  <c r="H328" i="12"/>
  <c r="J327" i="12"/>
  <c r="K327" i="12" s="1"/>
  <c r="I327" i="12"/>
  <c r="H327" i="12"/>
  <c r="J326" i="12"/>
  <c r="K326" i="12" s="1"/>
  <c r="I326" i="12"/>
  <c r="H326" i="12"/>
  <c r="J325" i="12"/>
  <c r="K325" i="12" s="1"/>
  <c r="I325" i="12"/>
  <c r="H325" i="12"/>
  <c r="J324" i="12"/>
  <c r="K324" i="12" s="1"/>
  <c r="I324" i="12"/>
  <c r="H324" i="12"/>
  <c r="J323" i="12"/>
  <c r="K323" i="12" s="1"/>
  <c r="I323" i="12"/>
  <c r="H323" i="12"/>
  <c r="J322" i="12"/>
  <c r="K322" i="12" s="1"/>
  <c r="I322" i="12"/>
  <c r="H322" i="12"/>
  <c r="J321" i="12"/>
  <c r="K321" i="12" s="1"/>
  <c r="I321" i="12"/>
  <c r="H321" i="12"/>
  <c r="J320" i="12"/>
  <c r="K320" i="12" s="1"/>
  <c r="I320" i="12"/>
  <c r="H320" i="12"/>
  <c r="J319" i="12"/>
  <c r="K319" i="12" s="1"/>
  <c r="I319" i="12"/>
  <c r="H319" i="12"/>
  <c r="J318" i="12"/>
  <c r="K318" i="12" s="1"/>
  <c r="I318" i="12"/>
  <c r="H318" i="12"/>
  <c r="J317" i="12"/>
  <c r="K317" i="12" s="1"/>
  <c r="I317" i="12"/>
  <c r="H317" i="12"/>
  <c r="J316" i="12"/>
  <c r="K316" i="12" s="1"/>
  <c r="I316" i="12"/>
  <c r="H316" i="12"/>
  <c r="J315" i="12"/>
  <c r="K315" i="12" s="1"/>
  <c r="I315" i="12"/>
  <c r="H315" i="12"/>
  <c r="J314" i="12"/>
  <c r="K314" i="12" s="1"/>
  <c r="I314" i="12"/>
  <c r="H314" i="12"/>
  <c r="J313" i="12"/>
  <c r="K313" i="12" s="1"/>
  <c r="I313" i="12"/>
  <c r="H313" i="12"/>
  <c r="J312" i="12"/>
  <c r="K312" i="12" s="1"/>
  <c r="I312" i="12"/>
  <c r="H312" i="12"/>
  <c r="J311" i="12"/>
  <c r="K311" i="12" s="1"/>
  <c r="I311" i="12"/>
  <c r="H311" i="12"/>
  <c r="J310" i="12"/>
  <c r="K310" i="12" s="1"/>
  <c r="I310" i="12"/>
  <c r="H310" i="12"/>
  <c r="J309" i="12"/>
  <c r="K309" i="12" s="1"/>
  <c r="I309" i="12"/>
  <c r="H309" i="12"/>
  <c r="J308" i="12"/>
  <c r="K308" i="12" s="1"/>
  <c r="I308" i="12"/>
  <c r="H308" i="12"/>
  <c r="J307" i="12"/>
  <c r="K307" i="12" s="1"/>
  <c r="I307" i="12"/>
  <c r="H307" i="12"/>
  <c r="J306" i="12"/>
  <c r="K306" i="12" s="1"/>
  <c r="I306" i="12"/>
  <c r="H306" i="12"/>
  <c r="J305" i="12"/>
  <c r="K305" i="12" s="1"/>
  <c r="I305" i="12"/>
  <c r="H305" i="12"/>
  <c r="J304" i="12"/>
  <c r="K304" i="12" s="1"/>
  <c r="I304" i="12"/>
  <c r="H304" i="12"/>
  <c r="J303" i="12"/>
  <c r="K303" i="12" s="1"/>
  <c r="I303" i="12"/>
  <c r="H303" i="12"/>
  <c r="J302" i="12"/>
  <c r="K302" i="12" s="1"/>
  <c r="I302" i="12"/>
  <c r="H302" i="12"/>
  <c r="J301" i="12"/>
  <c r="K301" i="12" s="1"/>
  <c r="I301" i="12"/>
  <c r="H301" i="12"/>
  <c r="J300" i="12"/>
  <c r="K300" i="12" s="1"/>
  <c r="I300" i="12"/>
  <c r="H300" i="12"/>
  <c r="J299" i="12"/>
  <c r="K299" i="12" s="1"/>
  <c r="I299" i="12"/>
  <c r="H299" i="12"/>
  <c r="J298" i="12"/>
  <c r="K298" i="12" s="1"/>
  <c r="I298" i="12"/>
  <c r="H298" i="12"/>
  <c r="J297" i="12"/>
  <c r="K297" i="12" s="1"/>
  <c r="I297" i="12"/>
  <c r="H297" i="12"/>
  <c r="J296" i="12"/>
  <c r="K296" i="12" s="1"/>
  <c r="I296" i="12"/>
  <c r="H296" i="12"/>
  <c r="J295" i="12"/>
  <c r="K295" i="12" s="1"/>
  <c r="I295" i="12"/>
  <c r="H295" i="12"/>
  <c r="J294" i="12"/>
  <c r="K294" i="12" s="1"/>
  <c r="I294" i="12"/>
  <c r="H294" i="12"/>
  <c r="J293" i="12"/>
  <c r="K293" i="12" s="1"/>
  <c r="I293" i="12"/>
  <c r="H293" i="12"/>
  <c r="J292" i="12"/>
  <c r="K292" i="12" s="1"/>
  <c r="I292" i="12"/>
  <c r="H292" i="12"/>
  <c r="J291" i="12"/>
  <c r="K291" i="12" s="1"/>
  <c r="I291" i="12"/>
  <c r="H291" i="12"/>
  <c r="J290" i="12"/>
  <c r="K290" i="12" s="1"/>
  <c r="I290" i="12"/>
  <c r="H290" i="12"/>
  <c r="J289" i="12"/>
  <c r="K289" i="12" s="1"/>
  <c r="I289" i="12"/>
  <c r="H289" i="12"/>
  <c r="J288" i="12"/>
  <c r="K288" i="12" s="1"/>
  <c r="I288" i="12"/>
  <c r="H288" i="12"/>
  <c r="J287" i="12"/>
  <c r="K287" i="12" s="1"/>
  <c r="I287" i="12"/>
  <c r="H287" i="12"/>
  <c r="J286" i="12"/>
  <c r="K286" i="12" s="1"/>
  <c r="I286" i="12"/>
  <c r="H286" i="12"/>
  <c r="J285" i="12"/>
  <c r="K285" i="12" s="1"/>
  <c r="I285" i="12"/>
  <c r="H285" i="12"/>
  <c r="J284" i="12"/>
  <c r="K284" i="12" s="1"/>
  <c r="I284" i="12"/>
  <c r="H284" i="12"/>
  <c r="J283" i="12"/>
  <c r="K283" i="12" s="1"/>
  <c r="I283" i="12"/>
  <c r="H283" i="12"/>
  <c r="J282" i="12"/>
  <c r="K282" i="12" s="1"/>
  <c r="I282" i="12"/>
  <c r="H282" i="12"/>
  <c r="J281" i="12"/>
  <c r="K281" i="12" s="1"/>
  <c r="I281" i="12"/>
  <c r="H281" i="12"/>
  <c r="J280" i="12"/>
  <c r="K280" i="12" s="1"/>
  <c r="I280" i="12"/>
  <c r="H280" i="12"/>
  <c r="J279" i="12"/>
  <c r="K279" i="12" s="1"/>
  <c r="I279" i="12"/>
  <c r="H279" i="12"/>
  <c r="J278" i="12"/>
  <c r="K278" i="12" s="1"/>
  <c r="I278" i="12"/>
  <c r="H278" i="12"/>
  <c r="J277" i="12"/>
  <c r="K277" i="12" s="1"/>
  <c r="I277" i="12"/>
  <c r="H277" i="12"/>
  <c r="J276" i="12"/>
  <c r="K276" i="12" s="1"/>
  <c r="I276" i="12"/>
  <c r="H276" i="12"/>
  <c r="J275" i="12"/>
  <c r="K275" i="12" s="1"/>
  <c r="I275" i="12"/>
  <c r="H275" i="12"/>
  <c r="J274" i="12"/>
  <c r="K274" i="12" s="1"/>
  <c r="I274" i="12"/>
  <c r="H274" i="12"/>
  <c r="J273" i="12"/>
  <c r="K273" i="12" s="1"/>
  <c r="I273" i="12"/>
  <c r="H273" i="12"/>
  <c r="J272" i="12"/>
  <c r="K272" i="12" s="1"/>
  <c r="I272" i="12"/>
  <c r="H272" i="12"/>
  <c r="J271" i="12"/>
  <c r="K271" i="12" s="1"/>
  <c r="I271" i="12"/>
  <c r="H271" i="12"/>
  <c r="J270" i="12"/>
  <c r="K270" i="12" s="1"/>
  <c r="I270" i="12"/>
  <c r="H270" i="12"/>
  <c r="J269" i="12"/>
  <c r="K269" i="12" s="1"/>
  <c r="I269" i="12"/>
  <c r="H269" i="12"/>
  <c r="J268" i="12"/>
  <c r="K268" i="12" s="1"/>
  <c r="I268" i="12"/>
  <c r="H268" i="12"/>
  <c r="J267" i="12"/>
  <c r="K267" i="12" s="1"/>
  <c r="I267" i="12"/>
  <c r="H267" i="12"/>
  <c r="J266" i="12"/>
  <c r="K266" i="12" s="1"/>
  <c r="I266" i="12"/>
  <c r="H266" i="12"/>
  <c r="J265" i="12"/>
  <c r="K265" i="12" s="1"/>
  <c r="I265" i="12"/>
  <c r="H265" i="12"/>
  <c r="J264" i="12"/>
  <c r="K264" i="12" s="1"/>
  <c r="I264" i="12"/>
  <c r="H264" i="12"/>
  <c r="J263" i="12"/>
  <c r="K263" i="12" s="1"/>
  <c r="I263" i="12"/>
  <c r="H263" i="12"/>
  <c r="J262" i="12"/>
  <c r="K262" i="12" s="1"/>
  <c r="I262" i="12"/>
  <c r="H262" i="12"/>
  <c r="J261" i="12"/>
  <c r="K261" i="12" s="1"/>
  <c r="I261" i="12"/>
  <c r="H261" i="12"/>
  <c r="J260" i="12"/>
  <c r="K260" i="12" s="1"/>
  <c r="I260" i="12"/>
  <c r="H260" i="12"/>
  <c r="J259" i="12"/>
  <c r="K259" i="12" s="1"/>
  <c r="I259" i="12"/>
  <c r="H259" i="12"/>
  <c r="J258" i="12"/>
  <c r="K258" i="12" s="1"/>
  <c r="I258" i="12"/>
  <c r="H258" i="12"/>
  <c r="J257" i="12"/>
  <c r="K257" i="12" s="1"/>
  <c r="I257" i="12"/>
  <c r="H257" i="12"/>
  <c r="J256" i="12"/>
  <c r="K256" i="12" s="1"/>
  <c r="I256" i="12"/>
  <c r="H256" i="12"/>
  <c r="J255" i="12"/>
  <c r="K255" i="12" s="1"/>
  <c r="I255" i="12"/>
  <c r="H255" i="12"/>
  <c r="J254" i="12"/>
  <c r="K254" i="12" s="1"/>
  <c r="I254" i="12"/>
  <c r="H254" i="12"/>
  <c r="J253" i="12"/>
  <c r="K253" i="12" s="1"/>
  <c r="I253" i="12"/>
  <c r="H253" i="12"/>
  <c r="J252" i="12"/>
  <c r="K252" i="12" s="1"/>
  <c r="I252" i="12"/>
  <c r="H252" i="12"/>
  <c r="J251" i="12"/>
  <c r="K251" i="12" s="1"/>
  <c r="I251" i="12"/>
  <c r="H251" i="12"/>
  <c r="J250" i="12"/>
  <c r="K250" i="12" s="1"/>
  <c r="I250" i="12"/>
  <c r="H250" i="12"/>
  <c r="J249" i="12"/>
  <c r="K249" i="12" s="1"/>
  <c r="I249" i="12"/>
  <c r="H249" i="12"/>
  <c r="J248" i="12"/>
  <c r="K248" i="12" s="1"/>
  <c r="I248" i="12"/>
  <c r="H248" i="12"/>
  <c r="J247" i="12"/>
  <c r="K247" i="12" s="1"/>
  <c r="I247" i="12"/>
  <c r="H247" i="12"/>
  <c r="J246" i="12"/>
  <c r="K246" i="12" s="1"/>
  <c r="I246" i="12"/>
  <c r="H246" i="12"/>
  <c r="J245" i="12"/>
  <c r="K245" i="12" s="1"/>
  <c r="I245" i="12"/>
  <c r="H245" i="12"/>
  <c r="J244" i="12"/>
  <c r="K244" i="12" s="1"/>
  <c r="I244" i="12"/>
  <c r="H244" i="12"/>
  <c r="J243" i="12"/>
  <c r="K243" i="12" s="1"/>
  <c r="I243" i="12"/>
  <c r="H243" i="12"/>
  <c r="J242" i="12"/>
  <c r="K242" i="12" s="1"/>
  <c r="I242" i="12"/>
  <c r="H242" i="12"/>
  <c r="J241" i="12"/>
  <c r="K241" i="12" s="1"/>
  <c r="I241" i="12"/>
  <c r="H241" i="12"/>
  <c r="J240" i="12"/>
  <c r="K240" i="12" s="1"/>
  <c r="I240" i="12"/>
  <c r="H240" i="12"/>
  <c r="J239" i="12"/>
  <c r="K239" i="12" s="1"/>
  <c r="I239" i="12"/>
  <c r="H239" i="12"/>
  <c r="J238" i="12"/>
  <c r="K238" i="12" s="1"/>
  <c r="I238" i="12"/>
  <c r="H238" i="12"/>
  <c r="J237" i="12"/>
  <c r="K237" i="12" s="1"/>
  <c r="I237" i="12"/>
  <c r="H237" i="12"/>
  <c r="J236" i="12"/>
  <c r="K236" i="12" s="1"/>
  <c r="I236" i="12"/>
  <c r="H236" i="12"/>
  <c r="J235" i="12"/>
  <c r="K235" i="12" s="1"/>
  <c r="I235" i="12"/>
  <c r="H235" i="12"/>
  <c r="J234" i="12"/>
  <c r="K234" i="12" s="1"/>
  <c r="I234" i="12"/>
  <c r="H234" i="12"/>
  <c r="J233" i="12"/>
  <c r="K233" i="12" s="1"/>
  <c r="I233" i="12"/>
  <c r="H233" i="12"/>
  <c r="J232" i="12"/>
  <c r="K232" i="12" s="1"/>
  <c r="I232" i="12"/>
  <c r="H232" i="12"/>
  <c r="J231" i="12"/>
  <c r="K231" i="12" s="1"/>
  <c r="I231" i="12"/>
  <c r="H231" i="12"/>
  <c r="J230" i="12"/>
  <c r="K230" i="12" s="1"/>
  <c r="I230" i="12"/>
  <c r="H230" i="12"/>
  <c r="J229" i="12"/>
  <c r="K229" i="12" s="1"/>
  <c r="I229" i="12"/>
  <c r="H229" i="12"/>
  <c r="J228" i="12"/>
  <c r="K228" i="12" s="1"/>
  <c r="I228" i="12"/>
  <c r="H228" i="12"/>
  <c r="J227" i="12"/>
  <c r="K227" i="12" s="1"/>
  <c r="I227" i="12"/>
  <c r="H227" i="12"/>
  <c r="J226" i="12"/>
  <c r="K226" i="12" s="1"/>
  <c r="I226" i="12"/>
  <c r="H226" i="12"/>
  <c r="J225" i="12"/>
  <c r="K225" i="12" s="1"/>
  <c r="I225" i="12"/>
  <c r="H225" i="12"/>
  <c r="J224" i="12"/>
  <c r="K224" i="12" s="1"/>
  <c r="I224" i="12"/>
  <c r="H224" i="12"/>
  <c r="J223" i="12"/>
  <c r="K223" i="12" s="1"/>
  <c r="I223" i="12"/>
  <c r="H223" i="12"/>
  <c r="J222" i="12"/>
  <c r="K222" i="12" s="1"/>
  <c r="I222" i="12"/>
  <c r="H222" i="12"/>
  <c r="J221" i="12"/>
  <c r="K221" i="12" s="1"/>
  <c r="I221" i="12"/>
  <c r="H221" i="12"/>
  <c r="J220" i="12"/>
  <c r="K220" i="12" s="1"/>
  <c r="I220" i="12"/>
  <c r="H220" i="12"/>
  <c r="J219" i="12"/>
  <c r="K219" i="12" s="1"/>
  <c r="I219" i="12"/>
  <c r="H219" i="12"/>
  <c r="J218" i="12"/>
  <c r="K218" i="12" s="1"/>
  <c r="I218" i="12"/>
  <c r="H218" i="12"/>
  <c r="J217" i="12"/>
  <c r="K217" i="12" s="1"/>
  <c r="I217" i="12"/>
  <c r="H217" i="12"/>
  <c r="J216" i="12"/>
  <c r="K216" i="12" s="1"/>
  <c r="I216" i="12"/>
  <c r="H216" i="12"/>
  <c r="J215" i="12"/>
  <c r="K215" i="12" s="1"/>
  <c r="I215" i="12"/>
  <c r="H215" i="12"/>
  <c r="J214" i="12"/>
  <c r="K214" i="12" s="1"/>
  <c r="I214" i="12"/>
  <c r="H214" i="12"/>
  <c r="J213" i="12"/>
  <c r="K213" i="12" s="1"/>
  <c r="I213" i="12"/>
  <c r="H213" i="12"/>
  <c r="J212" i="12"/>
  <c r="K212" i="12" s="1"/>
  <c r="I212" i="12"/>
  <c r="H212" i="12"/>
  <c r="J211" i="12"/>
  <c r="K211" i="12" s="1"/>
  <c r="I211" i="12"/>
  <c r="H211" i="12"/>
  <c r="J210" i="12"/>
  <c r="K210" i="12" s="1"/>
  <c r="I210" i="12"/>
  <c r="H210" i="12"/>
  <c r="J209" i="12"/>
  <c r="K209" i="12" s="1"/>
  <c r="I209" i="12"/>
  <c r="H209" i="12"/>
  <c r="J208" i="12"/>
  <c r="K208" i="12" s="1"/>
  <c r="I208" i="12"/>
  <c r="H208" i="12"/>
  <c r="J207" i="12"/>
  <c r="K207" i="12" s="1"/>
  <c r="I207" i="12"/>
  <c r="H207" i="12"/>
  <c r="J206" i="12"/>
  <c r="K206" i="12" s="1"/>
  <c r="I206" i="12"/>
  <c r="H206" i="12"/>
  <c r="J205" i="12"/>
  <c r="K205" i="12" s="1"/>
  <c r="I205" i="12"/>
  <c r="H205" i="12"/>
  <c r="J204" i="12"/>
  <c r="K204" i="12" s="1"/>
  <c r="I204" i="12"/>
  <c r="H204" i="12"/>
  <c r="J203" i="12"/>
  <c r="K203" i="12" s="1"/>
  <c r="I203" i="12"/>
  <c r="H203" i="12"/>
  <c r="J202" i="12"/>
  <c r="K202" i="12" s="1"/>
  <c r="I202" i="12"/>
  <c r="H202" i="12"/>
  <c r="J201" i="12"/>
  <c r="K201" i="12" s="1"/>
  <c r="I201" i="12"/>
  <c r="H201" i="12"/>
  <c r="J200" i="12"/>
  <c r="K200" i="12" s="1"/>
  <c r="I200" i="12"/>
  <c r="H200" i="12"/>
  <c r="J199" i="12"/>
  <c r="K199" i="12" s="1"/>
  <c r="I199" i="12"/>
  <c r="H199" i="12"/>
  <c r="J198" i="12"/>
  <c r="K198" i="12" s="1"/>
  <c r="I198" i="12"/>
  <c r="H198" i="12"/>
  <c r="J197" i="12"/>
  <c r="K197" i="12" s="1"/>
  <c r="I197" i="12"/>
  <c r="H197" i="12"/>
  <c r="J196" i="12"/>
  <c r="K196" i="12" s="1"/>
  <c r="I196" i="12"/>
  <c r="H196" i="12"/>
  <c r="J195" i="12"/>
  <c r="K195" i="12" s="1"/>
  <c r="I195" i="12"/>
  <c r="H195" i="12"/>
  <c r="J194" i="12"/>
  <c r="K194" i="12" s="1"/>
  <c r="I194" i="12"/>
  <c r="H194" i="12"/>
  <c r="J193" i="12"/>
  <c r="K193" i="12" s="1"/>
  <c r="I193" i="12"/>
  <c r="H193" i="12"/>
  <c r="J192" i="12"/>
  <c r="K192" i="12" s="1"/>
  <c r="I192" i="12"/>
  <c r="H192" i="12"/>
  <c r="J191" i="12"/>
  <c r="K191" i="12" s="1"/>
  <c r="I191" i="12"/>
  <c r="H191" i="12"/>
  <c r="J190" i="12"/>
  <c r="K190" i="12" s="1"/>
  <c r="I190" i="12"/>
  <c r="H190" i="12"/>
  <c r="J189" i="12"/>
  <c r="K189" i="12" s="1"/>
  <c r="I189" i="12"/>
  <c r="H189" i="12"/>
  <c r="J188" i="12"/>
  <c r="K188" i="12" s="1"/>
  <c r="I188" i="12"/>
  <c r="H188" i="12"/>
  <c r="J187" i="12"/>
  <c r="K187" i="12" s="1"/>
  <c r="I187" i="12"/>
  <c r="H187" i="12"/>
  <c r="J186" i="12"/>
  <c r="K186" i="12" s="1"/>
  <c r="I186" i="12"/>
  <c r="H186" i="12"/>
  <c r="J185" i="12"/>
  <c r="K185" i="12" s="1"/>
  <c r="I185" i="12"/>
  <c r="H185" i="12"/>
  <c r="J184" i="12"/>
  <c r="K184" i="12" s="1"/>
  <c r="I184" i="12"/>
  <c r="H184" i="12"/>
  <c r="J183" i="12"/>
  <c r="K183" i="12" s="1"/>
  <c r="I183" i="12"/>
  <c r="H183" i="12"/>
  <c r="J182" i="12"/>
  <c r="K182" i="12" s="1"/>
  <c r="I182" i="12"/>
  <c r="H182" i="12"/>
  <c r="J181" i="12"/>
  <c r="K181" i="12" s="1"/>
  <c r="I181" i="12"/>
  <c r="H181" i="12"/>
  <c r="J180" i="12"/>
  <c r="K180" i="12" s="1"/>
  <c r="I180" i="12"/>
  <c r="H180" i="12"/>
  <c r="J179" i="12"/>
  <c r="K179" i="12" s="1"/>
  <c r="I179" i="12"/>
  <c r="H179" i="12"/>
  <c r="J178" i="12"/>
  <c r="K178" i="12" s="1"/>
  <c r="I178" i="12"/>
  <c r="H178" i="12"/>
  <c r="J177" i="12"/>
  <c r="K177" i="12" s="1"/>
  <c r="I177" i="12"/>
  <c r="H177" i="12"/>
  <c r="J176" i="12"/>
  <c r="K176" i="12" s="1"/>
  <c r="I176" i="12"/>
  <c r="H176" i="12"/>
  <c r="J175" i="12"/>
  <c r="K175" i="12" s="1"/>
  <c r="I175" i="12"/>
  <c r="H175" i="12"/>
  <c r="J174" i="12"/>
  <c r="K174" i="12" s="1"/>
  <c r="I174" i="12"/>
  <c r="H174" i="12"/>
  <c r="J173" i="12"/>
  <c r="K173" i="12" s="1"/>
  <c r="I173" i="12"/>
  <c r="H173" i="12"/>
  <c r="J172" i="12"/>
  <c r="K172" i="12" s="1"/>
  <c r="I172" i="12"/>
  <c r="H172" i="12"/>
  <c r="J171" i="12"/>
  <c r="K171" i="12" s="1"/>
  <c r="I171" i="12"/>
  <c r="H171" i="12"/>
  <c r="J170" i="12"/>
  <c r="K170" i="12" s="1"/>
  <c r="I170" i="12"/>
  <c r="H170" i="12"/>
  <c r="J169" i="12"/>
  <c r="K169" i="12" s="1"/>
  <c r="I169" i="12"/>
  <c r="H169" i="12"/>
  <c r="J168" i="12"/>
  <c r="K168" i="12" s="1"/>
  <c r="I168" i="12"/>
  <c r="H168" i="12"/>
  <c r="J167" i="12"/>
  <c r="K167" i="12" s="1"/>
  <c r="I167" i="12"/>
  <c r="H167" i="12"/>
  <c r="J166" i="12"/>
  <c r="K166" i="12" s="1"/>
  <c r="I166" i="12"/>
  <c r="H166" i="12"/>
  <c r="J165" i="12"/>
  <c r="K165" i="12" s="1"/>
  <c r="I165" i="12"/>
  <c r="H165" i="12"/>
  <c r="J164" i="12"/>
  <c r="K164" i="12" s="1"/>
  <c r="I164" i="12"/>
  <c r="H164" i="12"/>
  <c r="J163" i="12"/>
  <c r="K163" i="12" s="1"/>
  <c r="I163" i="12"/>
  <c r="H163" i="12"/>
  <c r="J162" i="12"/>
  <c r="K162" i="12" s="1"/>
  <c r="I162" i="12"/>
  <c r="H162" i="12"/>
  <c r="J161" i="12"/>
  <c r="K161" i="12" s="1"/>
  <c r="I161" i="12"/>
  <c r="H161" i="12"/>
  <c r="J160" i="12"/>
  <c r="K160" i="12" s="1"/>
  <c r="I160" i="12"/>
  <c r="H160" i="12"/>
  <c r="J159" i="12"/>
  <c r="K159" i="12" s="1"/>
  <c r="I159" i="12"/>
  <c r="H159" i="12"/>
  <c r="J158" i="12"/>
  <c r="K158" i="12" s="1"/>
  <c r="I158" i="12"/>
  <c r="H158" i="12"/>
  <c r="J157" i="12"/>
  <c r="K157" i="12" s="1"/>
  <c r="I157" i="12"/>
  <c r="H157" i="12"/>
  <c r="J156" i="12"/>
  <c r="K156" i="12" s="1"/>
  <c r="I156" i="12"/>
  <c r="H156" i="12"/>
  <c r="J155" i="12"/>
  <c r="K155" i="12" s="1"/>
  <c r="I155" i="12"/>
  <c r="H155" i="12"/>
  <c r="J154" i="12"/>
  <c r="K154" i="12" s="1"/>
  <c r="I154" i="12"/>
  <c r="H154" i="12"/>
  <c r="J153" i="12"/>
  <c r="K153" i="12" s="1"/>
  <c r="I153" i="12"/>
  <c r="H153" i="12"/>
  <c r="J152" i="12"/>
  <c r="K152" i="12" s="1"/>
  <c r="I152" i="12"/>
  <c r="H152" i="12"/>
  <c r="J151" i="12"/>
  <c r="K151" i="12" s="1"/>
  <c r="I151" i="12"/>
  <c r="H151" i="12"/>
  <c r="J150" i="12"/>
  <c r="K150" i="12" s="1"/>
  <c r="I150" i="12"/>
  <c r="H150" i="12"/>
  <c r="J149" i="12"/>
  <c r="K149" i="12" s="1"/>
  <c r="I149" i="12"/>
  <c r="H149" i="12"/>
  <c r="J148" i="12"/>
  <c r="K148" i="12" s="1"/>
  <c r="I148" i="12"/>
  <c r="H148" i="12"/>
  <c r="J147" i="12"/>
  <c r="K147" i="12" s="1"/>
  <c r="I147" i="12"/>
  <c r="H147" i="12"/>
  <c r="J146" i="12"/>
  <c r="K146" i="12" s="1"/>
  <c r="I146" i="12"/>
  <c r="H146" i="12"/>
  <c r="J145" i="12"/>
  <c r="K145" i="12" s="1"/>
  <c r="I145" i="12"/>
  <c r="H145" i="12"/>
  <c r="J144" i="12"/>
  <c r="K144" i="12" s="1"/>
  <c r="I144" i="12"/>
  <c r="H144" i="12"/>
  <c r="J143" i="12"/>
  <c r="K143" i="12" s="1"/>
  <c r="I143" i="12"/>
  <c r="H143" i="12"/>
  <c r="J142" i="12"/>
  <c r="K142" i="12" s="1"/>
  <c r="I142" i="12"/>
  <c r="H142" i="12"/>
  <c r="J141" i="12"/>
  <c r="K141" i="12" s="1"/>
  <c r="I141" i="12"/>
  <c r="H141" i="12"/>
  <c r="J140" i="12"/>
  <c r="K140" i="12" s="1"/>
  <c r="I140" i="12"/>
  <c r="H140" i="12"/>
  <c r="J139" i="12"/>
  <c r="K139" i="12" s="1"/>
  <c r="I139" i="12"/>
  <c r="H139" i="12"/>
  <c r="J138" i="12"/>
  <c r="K138" i="12" s="1"/>
  <c r="I138" i="12"/>
  <c r="H138" i="12"/>
  <c r="J137" i="12"/>
  <c r="K137" i="12" s="1"/>
  <c r="I137" i="12"/>
  <c r="H137" i="12"/>
  <c r="J136" i="12"/>
  <c r="K136" i="12" s="1"/>
  <c r="I136" i="12"/>
  <c r="H136" i="12"/>
  <c r="J135" i="12"/>
  <c r="K135" i="12" s="1"/>
  <c r="I135" i="12"/>
  <c r="H135" i="12"/>
  <c r="J134" i="12"/>
  <c r="K134" i="12" s="1"/>
  <c r="I134" i="12"/>
  <c r="H134" i="12"/>
  <c r="J133" i="12"/>
  <c r="K133" i="12" s="1"/>
  <c r="I133" i="12"/>
  <c r="H133" i="12"/>
  <c r="J132" i="12"/>
  <c r="K132" i="12" s="1"/>
  <c r="I132" i="12"/>
  <c r="H132" i="12"/>
  <c r="J131" i="12"/>
  <c r="K131" i="12" s="1"/>
  <c r="I131" i="12"/>
  <c r="H131" i="12"/>
  <c r="J130" i="12"/>
  <c r="K130" i="12" s="1"/>
  <c r="I130" i="12"/>
  <c r="H130" i="12"/>
  <c r="J129" i="12"/>
  <c r="K129" i="12" s="1"/>
  <c r="I129" i="12"/>
  <c r="H129" i="12"/>
  <c r="J128" i="12"/>
  <c r="K128" i="12" s="1"/>
  <c r="I128" i="12"/>
  <c r="H128" i="12"/>
  <c r="J127" i="12"/>
  <c r="K127" i="12" s="1"/>
  <c r="I127" i="12"/>
  <c r="H127" i="12"/>
  <c r="J126" i="12"/>
  <c r="K126" i="12" s="1"/>
  <c r="I126" i="12"/>
  <c r="H126" i="12"/>
  <c r="J125" i="12"/>
  <c r="K125" i="12" s="1"/>
  <c r="I125" i="12"/>
  <c r="H125" i="12"/>
  <c r="J124" i="12"/>
  <c r="K124" i="12" s="1"/>
  <c r="I124" i="12"/>
  <c r="H124" i="12"/>
  <c r="J123" i="12"/>
  <c r="K123" i="12" s="1"/>
  <c r="I123" i="12"/>
  <c r="H123" i="12"/>
  <c r="J122" i="12"/>
  <c r="K122" i="12" s="1"/>
  <c r="I122" i="12"/>
  <c r="H122" i="12"/>
  <c r="J121" i="12"/>
  <c r="K121" i="12" s="1"/>
  <c r="I121" i="12"/>
  <c r="H121" i="12"/>
  <c r="J120" i="12"/>
  <c r="K120" i="12" s="1"/>
  <c r="I120" i="12"/>
  <c r="H120" i="12"/>
  <c r="J119" i="12"/>
  <c r="K119" i="12" s="1"/>
  <c r="I119" i="12"/>
  <c r="H119" i="12"/>
  <c r="J118" i="12"/>
  <c r="K118" i="12" s="1"/>
  <c r="I118" i="12"/>
  <c r="H118" i="12"/>
  <c r="J117" i="12"/>
  <c r="K117" i="12" s="1"/>
  <c r="I117" i="12"/>
  <c r="H117" i="12"/>
  <c r="J116" i="12"/>
  <c r="K116" i="12" s="1"/>
  <c r="I116" i="12"/>
  <c r="H116" i="12"/>
  <c r="J115" i="12"/>
  <c r="K115" i="12" s="1"/>
  <c r="I115" i="12"/>
  <c r="H115" i="12"/>
  <c r="J114" i="12"/>
  <c r="K114" i="12" s="1"/>
  <c r="I114" i="12"/>
  <c r="H114" i="12"/>
  <c r="J113" i="12"/>
  <c r="K113" i="12" s="1"/>
  <c r="I113" i="12"/>
  <c r="H113" i="12"/>
  <c r="J112" i="12"/>
  <c r="K112" i="12" s="1"/>
  <c r="I112" i="12"/>
  <c r="H112" i="12"/>
  <c r="J111" i="12"/>
  <c r="K111" i="12" s="1"/>
  <c r="I111" i="12"/>
  <c r="H111" i="12"/>
  <c r="J110" i="12"/>
  <c r="K110" i="12" s="1"/>
  <c r="I110" i="12"/>
  <c r="H110" i="12"/>
  <c r="J109" i="12"/>
  <c r="K109" i="12" s="1"/>
  <c r="I109" i="12"/>
  <c r="H109" i="12"/>
  <c r="J108" i="12"/>
  <c r="K108" i="12" s="1"/>
  <c r="I108" i="12"/>
  <c r="H108" i="12"/>
  <c r="J107" i="12"/>
  <c r="K107" i="12" s="1"/>
  <c r="I107" i="12"/>
  <c r="H107" i="12"/>
  <c r="J106" i="12"/>
  <c r="K106" i="12" s="1"/>
  <c r="I106" i="12"/>
  <c r="H106" i="12"/>
  <c r="J105" i="12"/>
  <c r="K105" i="12" s="1"/>
  <c r="I105" i="12"/>
  <c r="H105" i="12"/>
  <c r="J104" i="12"/>
  <c r="K104" i="12" s="1"/>
  <c r="I104" i="12"/>
  <c r="H104" i="12"/>
  <c r="J103" i="12"/>
  <c r="K103" i="12" s="1"/>
  <c r="I103" i="12"/>
  <c r="H103" i="12"/>
  <c r="J102" i="12"/>
  <c r="K102" i="12" s="1"/>
  <c r="I102" i="12"/>
  <c r="H102" i="12"/>
  <c r="J101" i="12"/>
  <c r="K101" i="12" s="1"/>
  <c r="I101" i="12"/>
  <c r="H101" i="12"/>
  <c r="J100" i="12"/>
  <c r="K100" i="12" s="1"/>
  <c r="I100" i="12"/>
  <c r="H100" i="12"/>
  <c r="J99" i="12"/>
  <c r="K99" i="12" s="1"/>
  <c r="I99" i="12"/>
  <c r="H99" i="12"/>
  <c r="J98" i="12"/>
  <c r="K98" i="12" s="1"/>
  <c r="I98" i="12"/>
  <c r="H98" i="12"/>
  <c r="J97" i="12"/>
  <c r="K97" i="12" s="1"/>
  <c r="I97" i="12"/>
  <c r="H97" i="12"/>
  <c r="J96" i="12"/>
  <c r="K96" i="12" s="1"/>
  <c r="I96" i="12"/>
  <c r="H96" i="12"/>
  <c r="J95" i="12"/>
  <c r="K95" i="12" s="1"/>
  <c r="I95" i="12"/>
  <c r="H95" i="12"/>
  <c r="J94" i="12"/>
  <c r="K94" i="12" s="1"/>
  <c r="I94" i="12"/>
  <c r="H94" i="12"/>
  <c r="J93" i="12"/>
  <c r="K93" i="12" s="1"/>
  <c r="I93" i="12"/>
  <c r="H93" i="12"/>
  <c r="J92" i="12"/>
  <c r="K92" i="12" s="1"/>
  <c r="I92" i="12"/>
  <c r="H92" i="12"/>
  <c r="J91" i="12"/>
  <c r="K91" i="12" s="1"/>
  <c r="I91" i="12"/>
  <c r="H91" i="12"/>
  <c r="J90" i="12"/>
  <c r="K90" i="12" s="1"/>
  <c r="I90" i="12"/>
  <c r="H90" i="12"/>
  <c r="J89" i="12"/>
  <c r="K89" i="12" s="1"/>
  <c r="I89" i="12"/>
  <c r="H89" i="12"/>
  <c r="J88" i="12"/>
  <c r="K88" i="12" s="1"/>
  <c r="I88" i="12"/>
  <c r="H88" i="12"/>
  <c r="J87" i="12"/>
  <c r="K87" i="12" s="1"/>
  <c r="I87" i="12"/>
  <c r="H87" i="12"/>
  <c r="J86" i="12"/>
  <c r="K86" i="12" s="1"/>
  <c r="I86" i="12"/>
  <c r="H86" i="12"/>
  <c r="J85" i="12"/>
  <c r="K85" i="12" s="1"/>
  <c r="I85" i="12"/>
  <c r="H85" i="12"/>
  <c r="J84" i="12"/>
  <c r="K84" i="12" s="1"/>
  <c r="I84" i="12"/>
  <c r="H84" i="12"/>
  <c r="J83" i="12"/>
  <c r="K83" i="12" s="1"/>
  <c r="I83" i="12"/>
  <c r="H83" i="12"/>
  <c r="J82" i="12"/>
  <c r="K82" i="12" s="1"/>
  <c r="I82" i="12"/>
  <c r="H82" i="12"/>
  <c r="J81" i="12"/>
  <c r="K81" i="12" s="1"/>
  <c r="I81" i="12"/>
  <c r="H81" i="12"/>
  <c r="J80" i="12"/>
  <c r="K80" i="12" s="1"/>
  <c r="I80" i="12"/>
  <c r="H80" i="12"/>
  <c r="J79" i="12"/>
  <c r="K79" i="12" s="1"/>
  <c r="I79" i="12"/>
  <c r="H79" i="12"/>
  <c r="J78" i="12"/>
  <c r="K78" i="12" s="1"/>
  <c r="I78" i="12"/>
  <c r="H78" i="12"/>
  <c r="J77" i="12"/>
  <c r="K77" i="12" s="1"/>
  <c r="I77" i="12"/>
  <c r="H77" i="12"/>
  <c r="J76" i="12"/>
  <c r="K76" i="12" s="1"/>
  <c r="I76" i="12"/>
  <c r="H76" i="12"/>
  <c r="J75" i="12"/>
  <c r="K75" i="12" s="1"/>
  <c r="I75" i="12"/>
  <c r="H75" i="12"/>
  <c r="J74" i="12"/>
  <c r="K74" i="12" s="1"/>
  <c r="I74" i="12"/>
  <c r="H74" i="12"/>
  <c r="J73" i="12"/>
  <c r="K73" i="12" s="1"/>
  <c r="I73" i="12"/>
  <c r="H73" i="12"/>
  <c r="J72" i="12"/>
  <c r="K72" i="12" s="1"/>
  <c r="I72" i="12"/>
  <c r="H72" i="12"/>
  <c r="J71" i="12"/>
  <c r="K71" i="12" s="1"/>
  <c r="I71" i="12"/>
  <c r="H71" i="12"/>
  <c r="J70" i="12"/>
  <c r="K70" i="12" s="1"/>
  <c r="I70" i="12"/>
  <c r="H70" i="12"/>
  <c r="J69" i="12"/>
  <c r="K69" i="12" s="1"/>
  <c r="I69" i="12"/>
  <c r="H69" i="12"/>
  <c r="J68" i="12"/>
  <c r="K68" i="12" s="1"/>
  <c r="I68" i="12"/>
  <c r="H68" i="12"/>
  <c r="J67" i="12"/>
  <c r="K67" i="12" s="1"/>
  <c r="I67" i="12"/>
  <c r="H67" i="12"/>
  <c r="J66" i="12"/>
  <c r="K66" i="12" s="1"/>
  <c r="I66" i="12"/>
  <c r="H66" i="12"/>
  <c r="J65" i="12"/>
  <c r="K65" i="12" s="1"/>
  <c r="I65" i="12"/>
  <c r="H65" i="12"/>
  <c r="J64" i="12"/>
  <c r="K64" i="12" s="1"/>
  <c r="I64" i="12"/>
  <c r="H64" i="12"/>
  <c r="J63" i="12"/>
  <c r="K63" i="12" s="1"/>
  <c r="I63" i="12"/>
  <c r="H63" i="12"/>
  <c r="J62" i="12"/>
  <c r="K62" i="12" s="1"/>
  <c r="I62" i="12"/>
  <c r="H62" i="12"/>
  <c r="J61" i="12"/>
  <c r="K61" i="12" s="1"/>
  <c r="I61" i="12"/>
  <c r="H61" i="12"/>
  <c r="J60" i="12"/>
  <c r="K60" i="12" s="1"/>
  <c r="I60" i="12"/>
  <c r="H60" i="12"/>
  <c r="J59" i="12"/>
  <c r="K59" i="12" s="1"/>
  <c r="I59" i="12"/>
  <c r="H59" i="12"/>
  <c r="J58" i="12"/>
  <c r="K58" i="12" s="1"/>
  <c r="I58" i="12"/>
  <c r="H58" i="12"/>
  <c r="J57" i="12"/>
  <c r="K57" i="12" s="1"/>
  <c r="I57" i="12"/>
  <c r="H57" i="12"/>
  <c r="J56" i="12"/>
  <c r="K56" i="12" s="1"/>
  <c r="I56" i="12"/>
  <c r="H56" i="12"/>
  <c r="J55" i="12"/>
  <c r="K55" i="12" s="1"/>
  <c r="I55" i="12"/>
  <c r="H55" i="12"/>
  <c r="J54" i="12"/>
  <c r="K54" i="12" s="1"/>
  <c r="I54" i="12"/>
  <c r="H54" i="12"/>
  <c r="J53" i="12"/>
  <c r="K53" i="12" s="1"/>
  <c r="I53" i="12"/>
  <c r="H53" i="12"/>
  <c r="J52" i="12"/>
  <c r="K52" i="12" s="1"/>
  <c r="I52" i="12"/>
  <c r="H52" i="12"/>
  <c r="J51" i="12"/>
  <c r="K51" i="12" s="1"/>
  <c r="I51" i="12"/>
  <c r="H51" i="12"/>
  <c r="J50" i="12"/>
  <c r="K50" i="12" s="1"/>
  <c r="I50" i="12"/>
  <c r="H50" i="12"/>
  <c r="J49" i="12"/>
  <c r="K49" i="12" s="1"/>
  <c r="I49" i="12"/>
  <c r="H49" i="12"/>
  <c r="J48" i="12"/>
  <c r="K48" i="12" s="1"/>
  <c r="I48" i="12"/>
  <c r="H48" i="12"/>
  <c r="J47" i="12"/>
  <c r="K47" i="12" s="1"/>
  <c r="I47" i="12"/>
  <c r="H47" i="12"/>
  <c r="J46" i="12"/>
  <c r="K46" i="12" s="1"/>
  <c r="I46" i="12"/>
  <c r="H46" i="12"/>
  <c r="J45" i="12"/>
  <c r="K45" i="12" s="1"/>
  <c r="I45" i="12"/>
  <c r="H45" i="12"/>
  <c r="J44" i="12"/>
  <c r="K44" i="12" s="1"/>
  <c r="I44" i="12"/>
  <c r="H44" i="12"/>
  <c r="J43" i="12"/>
  <c r="K43" i="12" s="1"/>
  <c r="I43" i="12"/>
  <c r="H43" i="12"/>
  <c r="J42" i="12"/>
  <c r="K42" i="12" s="1"/>
  <c r="I42" i="12"/>
  <c r="H42" i="12"/>
  <c r="J41" i="12"/>
  <c r="K41" i="12" s="1"/>
  <c r="I41" i="12"/>
  <c r="H41" i="12"/>
  <c r="J40" i="12"/>
  <c r="K40" i="12" s="1"/>
  <c r="I40" i="12"/>
  <c r="H40" i="12"/>
  <c r="J39" i="12"/>
  <c r="K39" i="12" s="1"/>
  <c r="I39" i="12"/>
  <c r="H39" i="12"/>
  <c r="J38" i="12"/>
  <c r="K38" i="12" s="1"/>
  <c r="I38" i="12"/>
  <c r="H38" i="12"/>
  <c r="J37" i="12"/>
  <c r="K37" i="12" s="1"/>
  <c r="I37" i="12"/>
  <c r="H37" i="12"/>
  <c r="J36" i="12"/>
  <c r="K36" i="12" s="1"/>
  <c r="I36" i="12"/>
  <c r="H36" i="12"/>
  <c r="J35" i="12"/>
  <c r="K35" i="12" s="1"/>
  <c r="I35" i="12"/>
  <c r="H35" i="12"/>
  <c r="J34" i="12"/>
  <c r="K34" i="12" s="1"/>
  <c r="I34" i="12"/>
  <c r="H34" i="12"/>
  <c r="J33" i="12"/>
  <c r="K33" i="12" s="1"/>
  <c r="I33" i="12"/>
  <c r="H33" i="12"/>
  <c r="J32" i="12"/>
  <c r="K32" i="12" s="1"/>
  <c r="I32" i="12"/>
  <c r="H32" i="12"/>
  <c r="J31" i="12"/>
  <c r="K31" i="12" s="1"/>
  <c r="I31" i="12"/>
  <c r="H31" i="12"/>
  <c r="J30" i="12"/>
  <c r="K30" i="12" s="1"/>
  <c r="I30" i="12"/>
  <c r="H30" i="12"/>
  <c r="J29" i="12"/>
  <c r="K29" i="12" s="1"/>
  <c r="I29" i="12"/>
  <c r="H29" i="12"/>
  <c r="J28" i="12"/>
  <c r="K28" i="12" s="1"/>
  <c r="I28" i="12"/>
  <c r="H28" i="12"/>
  <c r="J27" i="12"/>
  <c r="K27" i="12" s="1"/>
  <c r="I27" i="12"/>
  <c r="H27" i="12"/>
  <c r="J26" i="12"/>
  <c r="K26" i="12" s="1"/>
  <c r="I26" i="12"/>
  <c r="H26" i="12"/>
  <c r="J25" i="12"/>
  <c r="K25" i="12" s="1"/>
  <c r="I25" i="12"/>
  <c r="H25" i="12"/>
  <c r="J24" i="12"/>
  <c r="K24" i="12" s="1"/>
  <c r="I24" i="12"/>
  <c r="H24" i="12"/>
  <c r="J23" i="12"/>
  <c r="K23" i="12" s="1"/>
  <c r="I23" i="12"/>
  <c r="H23" i="12"/>
  <c r="J22" i="12"/>
  <c r="K22" i="12" s="1"/>
  <c r="I22" i="12"/>
  <c r="H22" i="12"/>
  <c r="J21" i="12"/>
  <c r="K21" i="12" s="1"/>
  <c r="I21" i="12"/>
  <c r="H21" i="12"/>
  <c r="J20" i="12"/>
  <c r="K20" i="12" s="1"/>
  <c r="I20" i="12"/>
  <c r="H20" i="12"/>
  <c r="J19" i="12"/>
  <c r="K19" i="12" s="1"/>
  <c r="I19" i="12"/>
  <c r="H19" i="12"/>
  <c r="J18" i="12"/>
  <c r="K18" i="12" s="1"/>
  <c r="I18" i="12"/>
  <c r="H18" i="12"/>
  <c r="J17" i="12"/>
  <c r="K17" i="12" s="1"/>
  <c r="I17" i="12"/>
  <c r="H17" i="12"/>
  <c r="J16" i="12"/>
  <c r="K16" i="12" s="1"/>
  <c r="I16" i="12"/>
  <c r="H16" i="12"/>
  <c r="J15" i="12"/>
  <c r="K15" i="12" s="1"/>
  <c r="I15" i="12"/>
  <c r="H15" i="12"/>
  <c r="J14" i="12"/>
  <c r="K14" i="12" s="1"/>
  <c r="I14" i="12"/>
  <c r="H14" i="12"/>
  <c r="J13" i="12"/>
  <c r="K13" i="12" s="1"/>
  <c r="I13" i="12"/>
  <c r="H13" i="12"/>
  <c r="J12" i="12"/>
  <c r="K12" i="12" s="1"/>
  <c r="I12" i="12"/>
  <c r="H12" i="12"/>
  <c r="J11" i="12"/>
  <c r="K11" i="12" s="1"/>
  <c r="I11" i="12"/>
  <c r="H11" i="12"/>
  <c r="J10" i="12"/>
  <c r="K10" i="12" s="1"/>
  <c r="I10" i="12"/>
  <c r="H10" i="12"/>
  <c r="J9" i="12"/>
  <c r="K9" i="12" s="1"/>
  <c r="I9" i="12"/>
  <c r="H9" i="12"/>
  <c r="J8" i="12"/>
  <c r="K8" i="12" s="1"/>
  <c r="I8" i="12"/>
  <c r="H8" i="12"/>
  <c r="J7" i="12"/>
  <c r="K7" i="12" s="1"/>
  <c r="I7" i="12"/>
  <c r="H7" i="12"/>
  <c r="J6" i="12"/>
  <c r="K6" i="12" s="1"/>
  <c r="I6" i="12"/>
  <c r="H6" i="12"/>
  <c r="J5" i="12"/>
  <c r="K5" i="12" s="1"/>
  <c r="I5" i="12"/>
  <c r="H5" i="12"/>
  <c r="J4" i="12"/>
  <c r="K4" i="12" s="1"/>
  <c r="I4" i="12"/>
  <c r="H4" i="12"/>
  <c r="J3" i="12"/>
  <c r="K3" i="12" s="1"/>
  <c r="I3" i="12"/>
  <c r="H3" i="12"/>
  <c r="J2" i="12"/>
  <c r="K2" i="12" s="1"/>
  <c r="I2" i="12"/>
  <c r="H2" i="12"/>
  <c r="G8" i="16"/>
  <c r="G9" i="16" s="1"/>
  <c r="G10" i="16" s="1"/>
  <c r="G11" i="16" s="1"/>
  <c r="G12" i="16" s="1"/>
  <c r="G13" i="16" s="1"/>
  <c r="G14" i="16" s="1"/>
  <c r="G15" i="16" s="1"/>
  <c r="G16" i="16" s="1"/>
  <c r="G17" i="16" s="1"/>
  <c r="H12" i="15"/>
  <c r="G12" i="15"/>
  <c r="F12" i="15"/>
  <c r="E12" i="15"/>
  <c r="I7" i="15"/>
  <c r="I8" i="15" s="1"/>
  <c r="I11" i="15" s="1"/>
  <c r="I10" i="15" s="1"/>
  <c r="I12" i="15" s="1"/>
  <c r="H7" i="15"/>
  <c r="H8" i="15" s="1"/>
  <c r="H11" i="15" s="1"/>
  <c r="G7" i="15"/>
  <c r="G8" i="15" s="1"/>
  <c r="G11" i="15" s="1"/>
  <c r="F7" i="15"/>
  <c r="F8" i="15" s="1"/>
  <c r="F11" i="15" s="1"/>
  <c r="E7" i="15"/>
  <c r="E8" i="15" s="1"/>
  <c r="E11" i="15" s="1"/>
  <c r="D7" i="15"/>
  <c r="D8" i="15" s="1"/>
  <c r="D11" i="15" s="1"/>
  <c r="C7" i="15"/>
  <c r="C8" i="15" s="1"/>
  <c r="C11" i="15" s="1"/>
  <c r="B7" i="15"/>
  <c r="B8" i="15" s="1"/>
  <c r="B11" i="15" s="1"/>
  <c r="H6" i="15"/>
  <c r="H5" i="15"/>
  <c r="J30" i="14"/>
  <c r="I30" i="14"/>
  <c r="H30" i="14"/>
  <c r="G30" i="14"/>
  <c r="F30" i="14"/>
  <c r="E30" i="14"/>
  <c r="D30" i="14"/>
  <c r="C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Q19" i="14"/>
  <c r="Q18" i="14"/>
  <c r="Q17" i="14"/>
  <c r="Q16" i="14"/>
  <c r="Q15" i="14"/>
  <c r="N20" i="14"/>
  <c r="N30" i="14" s="1"/>
  <c r="M20" i="14"/>
  <c r="M30" i="14" s="1"/>
  <c r="L20" i="14"/>
  <c r="L30" i="14" s="1"/>
  <c r="K20" i="14"/>
  <c r="Q10" i="14"/>
  <c r="Q9" i="14"/>
  <c r="Q29" i="14" s="1"/>
  <c r="Q8" i="14"/>
  <c r="Q28" i="14" s="1"/>
  <c r="Q7" i="14"/>
  <c r="Q27" i="14" s="1"/>
  <c r="Q6" i="14"/>
  <c r="Q26" i="14" s="1"/>
  <c r="Q5" i="14"/>
  <c r="Q25" i="14" s="1"/>
  <c r="M29" i="17"/>
  <c r="M30" i="17" s="1"/>
  <c r="M17" i="17"/>
  <c r="N15" i="17"/>
  <c r="E15" i="17"/>
  <c r="H14" i="17"/>
  <c r="I13" i="17"/>
  <c r="H12" i="17"/>
  <c r="A1" i="1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D63" i="8"/>
  <c r="F63" i="8" s="1"/>
  <c r="Q22" i="8"/>
  <c r="Q23" i="8" s="1"/>
  <c r="P22" i="8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O22" i="8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N22" i="8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M22" i="8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L22" i="8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AR75" i="8"/>
  <c r="AQ75" i="8"/>
  <c r="AR74" i="8"/>
  <c r="AQ74" i="8"/>
  <c r="AR73" i="8"/>
  <c r="AQ73" i="8"/>
  <c r="AR72" i="8"/>
  <c r="AQ72" i="8"/>
  <c r="AR71" i="8"/>
  <c r="AQ71" i="8"/>
  <c r="AR70" i="8"/>
  <c r="AQ70" i="8"/>
  <c r="AR69" i="8"/>
  <c r="AQ69" i="8"/>
  <c r="AR68" i="8"/>
  <c r="AQ68" i="8"/>
  <c r="AR67" i="8"/>
  <c r="AQ67" i="8"/>
  <c r="AR66" i="8"/>
  <c r="AQ66" i="8"/>
  <c r="AR65" i="8"/>
  <c r="AQ65" i="8"/>
  <c r="AR64" i="8"/>
  <c r="AQ64" i="8"/>
  <c r="AR63" i="8"/>
  <c r="AQ63" i="8"/>
  <c r="AR62" i="8"/>
  <c r="AQ62" i="8"/>
  <c r="AR61" i="8"/>
  <c r="AQ61" i="8"/>
  <c r="AR60" i="8"/>
  <c r="AQ60" i="8"/>
  <c r="AR59" i="8"/>
  <c r="AQ59" i="8"/>
  <c r="AR58" i="8"/>
  <c r="AQ58" i="8"/>
  <c r="AR57" i="8"/>
  <c r="AQ57" i="8"/>
  <c r="AR56" i="8"/>
  <c r="AQ56" i="8"/>
  <c r="AR55" i="8"/>
  <c r="AQ55" i="8"/>
  <c r="AR54" i="8"/>
  <c r="AQ54" i="8"/>
  <c r="AR53" i="8"/>
  <c r="AQ53" i="8"/>
  <c r="AR52" i="8"/>
  <c r="AQ52" i="8"/>
  <c r="AR51" i="8"/>
  <c r="AQ51" i="8"/>
  <c r="AR50" i="8"/>
  <c r="AQ50" i="8"/>
  <c r="AR49" i="8"/>
  <c r="AQ49" i="8"/>
  <c r="AR48" i="8"/>
  <c r="AQ48" i="8"/>
  <c r="AR47" i="8"/>
  <c r="AQ47" i="8"/>
  <c r="AR46" i="8"/>
  <c r="AQ46" i="8"/>
  <c r="AR45" i="8"/>
  <c r="AQ45" i="8"/>
  <c r="AR44" i="8"/>
  <c r="AQ44" i="8"/>
  <c r="AR43" i="8"/>
  <c r="AQ43" i="8"/>
  <c r="AR42" i="8"/>
  <c r="AQ42" i="8"/>
  <c r="AR41" i="8"/>
  <c r="AQ41" i="8"/>
  <c r="AR40" i="8"/>
  <c r="AQ40" i="8"/>
  <c r="AR39" i="8"/>
  <c r="AQ39" i="8"/>
  <c r="AR38" i="8"/>
  <c r="AQ38" i="8"/>
  <c r="AR37" i="8"/>
  <c r="AQ37" i="8"/>
  <c r="AR36" i="8"/>
  <c r="AQ36" i="8"/>
  <c r="AR35" i="8"/>
  <c r="AQ35" i="8"/>
  <c r="AR34" i="8"/>
  <c r="AQ34" i="8"/>
  <c r="AR33" i="8"/>
  <c r="AQ33" i="8"/>
  <c r="AR32" i="8"/>
  <c r="AQ32" i="8"/>
  <c r="AR31" i="8"/>
  <c r="AQ31" i="8"/>
  <c r="AR30" i="8"/>
  <c r="AQ30" i="8"/>
  <c r="AR29" i="8"/>
  <c r="AQ29" i="8"/>
  <c r="AR28" i="8"/>
  <c r="AQ28" i="8"/>
  <c r="AR27" i="8"/>
  <c r="AQ27" i="8"/>
  <c r="AR26" i="8"/>
  <c r="AQ26" i="8"/>
  <c r="AR25" i="8"/>
  <c r="AQ25" i="8"/>
  <c r="AR24" i="8"/>
  <c r="AQ24" i="8"/>
  <c r="AR23" i="8"/>
  <c r="AQ23" i="8"/>
  <c r="AR22" i="8"/>
  <c r="AQ22" i="8"/>
  <c r="AR21" i="8"/>
  <c r="AQ21" i="8"/>
  <c r="AR20" i="8"/>
  <c r="AQ20" i="8"/>
  <c r="AR19" i="8"/>
  <c r="AQ19" i="8"/>
  <c r="AR18" i="8"/>
  <c r="AQ18" i="8"/>
  <c r="AR17" i="8"/>
  <c r="AQ17" i="8"/>
  <c r="AR16" i="8"/>
  <c r="AQ16" i="8"/>
  <c r="AR15" i="8"/>
  <c r="AQ15" i="8"/>
  <c r="AR14" i="8"/>
  <c r="AQ14" i="8"/>
  <c r="AR13" i="8"/>
  <c r="AQ13" i="8"/>
  <c r="AR12" i="8"/>
  <c r="AQ12" i="8"/>
  <c r="AR11" i="8"/>
  <c r="AQ11" i="8"/>
  <c r="AR10" i="8"/>
  <c r="AQ10" i="8"/>
  <c r="AR9" i="8"/>
  <c r="AQ9" i="8"/>
  <c r="AR8" i="8"/>
  <c r="AQ8" i="8"/>
  <c r="AR7" i="8"/>
  <c r="AQ7" i="8"/>
  <c r="AR6" i="8"/>
  <c r="AQ6" i="8"/>
  <c r="AR5" i="8"/>
  <c r="AQ5" i="8"/>
  <c r="AR4" i="8"/>
  <c r="AQ4" i="8"/>
  <c r="AR3" i="8"/>
  <c r="AQ3" i="8"/>
  <c r="AL1" i="8"/>
  <c r="Z31" i="5"/>
  <c r="X31" i="5"/>
  <c r="U31" i="5"/>
  <c r="T31" i="5"/>
  <c r="S31" i="5"/>
  <c r="R31" i="5"/>
  <c r="Q31" i="5"/>
  <c r="P31" i="5"/>
  <c r="Y28" i="5"/>
  <c r="Y31" i="5" s="1"/>
  <c r="V28" i="5"/>
  <c r="M85" i="4"/>
  <c r="B82" i="4"/>
  <c r="C81" i="4"/>
  <c r="C70" i="4"/>
  <c r="C69" i="4"/>
  <c r="C68" i="4"/>
  <c r="C67" i="4"/>
  <c r="C66" i="4"/>
  <c r="I66" i="4" s="1"/>
  <c r="C65" i="4"/>
  <c r="I65" i="4" s="1"/>
  <c r="C64" i="4"/>
  <c r="I64" i="4" s="1"/>
  <c r="C63" i="4"/>
  <c r="I63" i="4" s="1"/>
  <c r="C62" i="4"/>
  <c r="I62" i="4" s="1"/>
  <c r="C61" i="4"/>
  <c r="I61" i="4" s="1"/>
  <c r="C60" i="4"/>
  <c r="I60" i="4" s="1"/>
  <c r="C59" i="4"/>
  <c r="C58" i="4"/>
  <c r="C57" i="4"/>
  <c r="C56" i="4"/>
  <c r="C55" i="4"/>
  <c r="I55" i="4" s="1"/>
  <c r="C54" i="4"/>
  <c r="I54" i="4" s="1"/>
  <c r="C53" i="4"/>
  <c r="I53" i="4" s="1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71" i="4"/>
  <c r="K73" i="4"/>
  <c r="J73" i="4"/>
  <c r="G73" i="4"/>
  <c r="D73" i="4"/>
  <c r="H73" i="4" s="1"/>
  <c r="K84" i="4"/>
  <c r="J84" i="4"/>
  <c r="H84" i="4"/>
  <c r="K83" i="4"/>
  <c r="J83" i="4"/>
  <c r="H83" i="4"/>
  <c r="K82" i="4"/>
  <c r="J82" i="4"/>
  <c r="H82" i="4"/>
  <c r="K81" i="4"/>
  <c r="J81" i="4"/>
  <c r="I81" i="4"/>
  <c r="H81" i="4"/>
  <c r="K80" i="4"/>
  <c r="J80" i="4"/>
  <c r="H80" i="4"/>
  <c r="K79" i="4"/>
  <c r="J79" i="4"/>
  <c r="H79" i="4"/>
  <c r="K78" i="4"/>
  <c r="J78" i="4"/>
  <c r="H78" i="4"/>
  <c r="K77" i="4"/>
  <c r="J77" i="4"/>
  <c r="H77" i="4"/>
  <c r="K76" i="4"/>
  <c r="J76" i="4"/>
  <c r="H76" i="4"/>
  <c r="K75" i="4"/>
  <c r="J75" i="4"/>
  <c r="H75" i="4"/>
  <c r="K74" i="4"/>
  <c r="J74" i="4"/>
  <c r="H74" i="4"/>
  <c r="K72" i="4"/>
  <c r="J72" i="4"/>
  <c r="H72" i="4"/>
  <c r="K71" i="4"/>
  <c r="J71" i="4"/>
  <c r="H71" i="4"/>
  <c r="K70" i="4"/>
  <c r="J70" i="4"/>
  <c r="I70" i="4"/>
  <c r="H70" i="4"/>
  <c r="K69" i="4"/>
  <c r="J69" i="4"/>
  <c r="I69" i="4"/>
  <c r="H69" i="4"/>
  <c r="K68" i="4"/>
  <c r="J68" i="4"/>
  <c r="I68" i="4"/>
  <c r="H68" i="4"/>
  <c r="K67" i="4"/>
  <c r="J67" i="4"/>
  <c r="I67" i="4"/>
  <c r="H67" i="4"/>
  <c r="K66" i="4"/>
  <c r="J66" i="4"/>
  <c r="H66" i="4"/>
  <c r="K65" i="4"/>
  <c r="J65" i="4"/>
  <c r="H65" i="4"/>
  <c r="K64" i="4"/>
  <c r="J64" i="4"/>
  <c r="H64" i="4"/>
  <c r="K63" i="4"/>
  <c r="J63" i="4"/>
  <c r="H63" i="4"/>
  <c r="K62" i="4"/>
  <c r="J62" i="4"/>
  <c r="H62" i="4"/>
  <c r="K61" i="4"/>
  <c r="J61" i="4"/>
  <c r="H61" i="4"/>
  <c r="K60" i="4"/>
  <c r="J60" i="4"/>
  <c r="H60" i="4"/>
  <c r="K59" i="4"/>
  <c r="J59" i="4"/>
  <c r="I59" i="4"/>
  <c r="H59" i="4"/>
  <c r="K58" i="4"/>
  <c r="J58" i="4"/>
  <c r="I58" i="4"/>
  <c r="H58" i="4"/>
  <c r="K57" i="4"/>
  <c r="J57" i="4"/>
  <c r="I57" i="4"/>
  <c r="H57" i="4"/>
  <c r="K56" i="4"/>
  <c r="J56" i="4"/>
  <c r="I56" i="4"/>
  <c r="H56" i="4"/>
  <c r="K55" i="4"/>
  <c r="J55" i="4"/>
  <c r="H55" i="4"/>
  <c r="K54" i="4"/>
  <c r="J54" i="4"/>
  <c r="H54" i="4"/>
  <c r="K53" i="4"/>
  <c r="J53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51" i="4"/>
  <c r="F51" i="4"/>
  <c r="E51" i="4"/>
  <c r="D51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Q20" i="14" l="1"/>
  <c r="Q30" i="14" s="1"/>
  <c r="K30" i="14"/>
  <c r="I14" i="17"/>
  <c r="H15" i="17"/>
  <c r="I15" i="17" s="1"/>
  <c r="H11" i="17"/>
  <c r="I12" i="17"/>
  <c r="V31" i="5"/>
  <c r="W28" i="5"/>
  <c r="W31" i="5" s="1"/>
  <c r="C82" i="4"/>
  <c r="I82" i="4" s="1"/>
  <c r="B83" i="4"/>
  <c r="C71" i="4"/>
  <c r="I71" i="4" s="1"/>
  <c r="B72" i="4"/>
  <c r="I11" i="17" l="1"/>
  <c r="H10" i="17"/>
  <c r="B84" i="4"/>
  <c r="C84" i="4" s="1"/>
  <c r="I84" i="4" s="1"/>
  <c r="C83" i="4"/>
  <c r="I83" i="4" s="1"/>
  <c r="B73" i="4"/>
  <c r="C72" i="4"/>
  <c r="I72" i="4" s="1"/>
  <c r="I10" i="17" l="1"/>
  <c r="H9" i="17"/>
  <c r="C73" i="4"/>
  <c r="I73" i="4" s="1"/>
  <c r="B74" i="4"/>
  <c r="O85" i="4"/>
  <c r="O87" i="4" s="1"/>
  <c r="O90" i="4" s="1"/>
  <c r="I9" i="17" l="1"/>
  <c r="H8" i="17"/>
  <c r="I8" i="17" s="1"/>
  <c r="B75" i="4"/>
  <c r="C74" i="4"/>
  <c r="I74" i="4" s="1"/>
  <c r="C75" i="4" l="1"/>
  <c r="I75" i="4" s="1"/>
  <c r="B76" i="4"/>
  <c r="C76" i="4" l="1"/>
  <c r="I76" i="4" s="1"/>
  <c r="B77" i="4"/>
  <c r="B78" i="4" l="1"/>
  <c r="C77" i="4"/>
  <c r="I77" i="4" s="1"/>
  <c r="C78" i="4" l="1"/>
  <c r="I78" i="4" s="1"/>
  <c r="R72" i="4" s="1"/>
  <c r="R74" i="4" s="1"/>
  <c r="R77" i="4" s="1"/>
  <c r="B79" i="4"/>
  <c r="C79" i="4" l="1"/>
  <c r="I79" i="4" s="1"/>
  <c r="B80" i="4"/>
  <c r="C80" i="4" s="1"/>
  <c r="I8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E5FB46-15BB-406B-8D67-F9A28276B407}" keepAlive="1" name="Query - Honduras report IHCAFE historical files" description="Connection to the 'Honduras report IHCAFE historical files' query in the workbook." type="5" refreshedVersion="0" background="1" saveData="1">
    <dbPr connection="Provider=Microsoft.Mashup.OleDb.1;Data Source=$Workbook$;Location=&quot;Honduras report IHCAFE historical files&quot;;Extended Properties=&quot;&quot;" command="SELECT * FROM [Honduras report IHCAFE historical files]"/>
  </connection>
  <connection id="2" xr16:uid="{5009EF9C-1C57-48F2-906E-951C9EEEC780}" keepAlive="1" name="Query - Honduras report IHCAFE historical files (2)" description="Connection to the 'Honduras report IHCAFE historical files (2)' query in the workbook." type="5" refreshedVersion="8" background="1" saveData="1">
    <dbPr connection="Provider=Microsoft.Mashup.OleDb.1;Data Source=$Workbook$;Location=&quot;Honduras report IHCAFE historical files (2)&quot;;Extended Properties=&quot;&quot;" command="SELECT * FROM [Honduras report IHCAFE historical files (2)]"/>
  </connection>
  <connection id="3" xr16:uid="{34157773-97F3-494F-ACC8-E6A3C88D4CA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5D3B54B-F501-48A5-9888-B25DEA12F007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F85E8291-864C-4BA4-AA34-043BF673597A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6" xr16:uid="{0B3D8531-84CA-4542-BA72-D4FB01E3D368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7" xr16:uid="{A88D5A32-1EF4-43FB-B7B8-24CEEC72ACD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95216E7F-6FFB-4F77-BE56-C7440965BC39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9" xr16:uid="{11146D71-88A0-4B8B-902D-2BAF0935DE6A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0" xr16:uid="{E9C3421B-B7F5-4170-8FAD-0C8DC63DDF4A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1" xr16:uid="{6D9C0FDD-7C47-4021-BF6F-DFDC2386A82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0467F556-D1F9-4B3C-8EC8-B7F212E0924C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3" xr16:uid="{B3CFBAE8-96BA-4620-B63C-51904EB0C0C7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4" xr16:uid="{388EDE87-77DA-4CD7-9822-2F47F3829194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15" xr16:uid="{C01266D3-1D7D-4814-A903-F710F704FDC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6" xr16:uid="{FDA94D85-1500-4517-8532-D163AC6F695A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7" xr16:uid="{2F892BF9-C238-40C0-AD85-7054B7ED3928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18" xr16:uid="{BBAF98DE-AC7B-4748-9A89-5E7D057EBC77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19" xr16:uid="{63A3C512-14E0-4C42-81C1-92B0D7339197}" keepAlive="1" name="Query - vba adjustment honduras" description="Connection to the 'vba adjustment honduras' query in the workbook." type="5" refreshedVersion="0" background="1" saveData="1">
    <dbPr connection="Provider=Microsoft.Mashup.OleDb.1;Data Source=$Workbook$;Location=&quot;vba adjustment honduras&quot;;Extended Properties=&quot;&quot;" command="SELECT * FROM [vba adjustment honduras]"/>
  </connection>
</connections>
</file>

<file path=xl/sharedStrings.xml><?xml version="1.0" encoding="utf-8"?>
<sst xmlns="http://schemas.openxmlformats.org/spreadsheetml/2006/main" count="5313" uniqueCount="218">
  <si>
    <t>Average of Sales/EA</t>
  </si>
  <si>
    <t>Column Labels</t>
  </si>
  <si>
    <t>Row Labels</t>
  </si>
  <si>
    <t>Grand Total</t>
  </si>
  <si>
    <t>Sum of Sales/EA</t>
  </si>
  <si>
    <t>Oct</t>
  </si>
  <si>
    <t xml:space="preserve">Nov 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</si>
  <si>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</si>
  <si>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</si>
  <si>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</si>
  <si>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</si>
  <si>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</si>
  <si>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</si>
  <si>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</si>
  <si>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</si>
  <si>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</si>
  <si>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</si>
  <si>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20/21</t>
  </si>
  <si>
    <t>21/22</t>
  </si>
  <si>
    <t>22/23</t>
  </si>
  <si>
    <t>Serial</t>
  </si>
  <si>
    <t>Crop Year</t>
  </si>
  <si>
    <t>Month</t>
  </si>
  <si>
    <t>Value($)</t>
  </si>
  <si>
    <t>Fx</t>
  </si>
  <si>
    <t>Value(lempira in mil)</t>
  </si>
  <si>
    <t>18/19</t>
  </si>
  <si>
    <t>Timestamp</t>
  </si>
  <si>
    <t>Bid Close</t>
  </si>
  <si>
    <t>Year</t>
  </si>
  <si>
    <t>Nov</t>
  </si>
  <si>
    <t>19/20</t>
  </si>
  <si>
    <t xml:space="preserve">Honduras Country Outlook </t>
  </si>
  <si>
    <t>Date</t>
  </si>
  <si>
    <t>Crop</t>
  </si>
  <si>
    <t>Exportable Availability</t>
  </si>
  <si>
    <t>Exports</t>
  </si>
  <si>
    <t>Purchase</t>
  </si>
  <si>
    <t>Sales</t>
  </si>
  <si>
    <t>Stocks</t>
  </si>
  <si>
    <t>Sales/EA</t>
  </si>
  <si>
    <t>Honduras Exports (60 Kg Bags)</t>
  </si>
  <si>
    <t>17/18</t>
  </si>
  <si>
    <t>Fcst</t>
  </si>
  <si>
    <t>Honduras Imports (60 Kg Bags)</t>
  </si>
  <si>
    <t>Imports</t>
  </si>
  <si>
    <t>Honduras Net Exports (60 Kg Bags)</t>
  </si>
  <si>
    <t>Net Exports</t>
  </si>
  <si>
    <t>Mon. Pro</t>
  </si>
  <si>
    <t>Honduras Internal SnD</t>
  </si>
  <si>
    <t>16/17</t>
  </si>
  <si>
    <t>23/24</t>
  </si>
  <si>
    <t>Production</t>
  </si>
  <si>
    <t>Pro - NE</t>
  </si>
  <si>
    <t>Consumption</t>
  </si>
  <si>
    <t>Stocks Change</t>
  </si>
  <si>
    <t>S/U</t>
  </si>
  <si>
    <t>Diffs</t>
  </si>
  <si>
    <t>Source.Name</t>
  </si>
  <si>
    <t>No.</t>
  </si>
  <si>
    <t>DESTINO</t>
  </si>
  <si>
    <t>VOLUMEN 46K</t>
  </si>
  <si>
    <t>VALOR US$</t>
  </si>
  <si>
    <t>Precio Prom.</t>
  </si>
  <si>
    <t>%</t>
  </si>
  <si>
    <t>day</t>
  </si>
  <si>
    <t>month</t>
  </si>
  <si>
    <t>27-02-2020.xlsx</t>
  </si>
  <si>
    <t>ALEMANIA</t>
  </si>
  <si>
    <t>ESTADOS UNIDOS DE AMERICA</t>
  </si>
  <si>
    <t>BELGICA</t>
  </si>
  <si>
    <t>ITALIA</t>
  </si>
  <si>
    <t>FRANCIA</t>
  </si>
  <si>
    <t>REINO UNIDO</t>
  </si>
  <si>
    <t>SUECIA</t>
  </si>
  <si>
    <t>CANADA</t>
  </si>
  <si>
    <t>COREA, REPUBLICA DE</t>
  </si>
  <si>
    <t>JAPON</t>
  </si>
  <si>
    <t>FINLANDIA</t>
  </si>
  <si>
    <t>HOLANDA (PAISES BAJOS)</t>
  </si>
  <si>
    <t>ESPAÑA</t>
  </si>
  <si>
    <t>AUSTRALIA</t>
  </si>
  <si>
    <t>RUSIA</t>
  </si>
  <si>
    <t>MEXICO</t>
  </si>
  <si>
    <t>COSTA RICA</t>
  </si>
  <si>
    <t>BULGARIA</t>
  </si>
  <si>
    <t>COLOMBIA</t>
  </si>
  <si>
    <t>PORTUGAL</t>
  </si>
  <si>
    <t>PANAMA</t>
  </si>
  <si>
    <t>ECUADOR</t>
  </si>
  <si>
    <t>SUIZA</t>
  </si>
  <si>
    <t>GRECIA</t>
  </si>
  <si>
    <t>ROMANIA</t>
  </si>
  <si>
    <t>NORUEGA</t>
  </si>
  <si>
    <t>INDIA</t>
  </si>
  <si>
    <t>TAIWAN</t>
  </si>
  <si>
    <t>ISRAEL</t>
  </si>
  <si>
    <t>SUDAFRICA, REP. DE</t>
  </si>
  <si>
    <t>NUEVA ZELANDA</t>
  </si>
  <si>
    <t>DINAMARCA</t>
  </si>
  <si>
    <t>CHINA</t>
  </si>
  <si>
    <t>EMIRATOS ARABES UNIDOS</t>
  </si>
  <si>
    <t>POLONIA</t>
  </si>
  <si>
    <t>IRLANDA</t>
  </si>
  <si>
    <t>TURQUIA</t>
  </si>
  <si>
    <t>UCRANIA</t>
  </si>
  <si>
    <t>ALGERIA</t>
  </si>
  <si>
    <t>REPUBLICA DOMINICANA</t>
  </si>
  <si>
    <t>HONG KONG</t>
  </si>
  <si>
    <t>ARABIA SAUDITA</t>
  </si>
  <si>
    <t>SINGAPORE</t>
  </si>
  <si>
    <t>LITUANIA</t>
  </si>
  <si>
    <t>ARGENTINA</t>
  </si>
  <si>
    <t>EGIPTO</t>
  </si>
  <si>
    <t>REPUBLICA CHECA</t>
  </si>
  <si>
    <t>CHILE</t>
  </si>
  <si>
    <t>PARAGUAY</t>
  </si>
  <si>
    <t>Total general</t>
  </si>
  <si>
    <t>31-03-2020.xlsx</t>
  </si>
  <si>
    <t>RUMANIA</t>
  </si>
  <si>
    <t>EL SALVADOR</t>
  </si>
  <si>
    <t>GEORGIA</t>
  </si>
  <si>
    <t>MARRUECOS</t>
  </si>
  <si>
    <t>16-04-2020.xlsx</t>
  </si>
  <si>
    <t>11-06-2020.xlsx</t>
  </si>
  <si>
    <t>TUNEZ</t>
  </si>
  <si>
    <t>09-07-2020.xlsx</t>
  </si>
  <si>
    <t>TAILANDIA</t>
  </si>
  <si>
    <t>30-07-2020.xlsx</t>
  </si>
  <si>
    <t>MALAYSIA</t>
  </si>
  <si>
    <t>19-08-2020.xlsx</t>
  </si>
  <si>
    <t>TOTAL</t>
  </si>
  <si>
    <t>17-09-2020.xlsx</t>
  </si>
  <si>
    <t>LETONIA</t>
  </si>
  <si>
    <t>MALASIA</t>
  </si>
  <si>
    <t>30-09-2020.xlsx</t>
  </si>
  <si>
    <t>04-12-2020.xlsx</t>
  </si>
  <si>
    <t>25-02-2021.xlsx</t>
  </si>
  <si>
    <t>FILIPINAS</t>
  </si>
  <si>
    <t>30-04-2021.xlsx</t>
  </si>
  <si>
    <t>TUNISIA</t>
  </si>
  <si>
    <t>27-05-2021.xlsx</t>
  </si>
  <si>
    <t>GEROGIA</t>
  </si>
  <si>
    <t>LATVIA</t>
  </si>
  <si>
    <t>24-06-2021.xlsx</t>
  </si>
  <si>
    <t>INGLATERRA</t>
  </si>
  <si>
    <t>ABU DABI</t>
  </si>
  <si>
    <t>01-07-2021.xlsx</t>
  </si>
  <si>
    <t>26-08-2021.xlsx</t>
  </si>
  <si>
    <t>JORDANIA</t>
  </si>
  <si>
    <t>URUGUAY</t>
  </si>
  <si>
    <t>30-09-2021.xlsx</t>
  </si>
  <si>
    <t>VIETNAM</t>
  </si>
  <si>
    <t>18-11-2021.xlsx</t>
  </si>
  <si>
    <t>NUEVA ZELANDIA</t>
  </si>
  <si>
    <t>ESTONIA</t>
  </si>
  <si>
    <t>30-12-2021.xlsx</t>
  </si>
  <si>
    <t>17-03-2022.xlsx</t>
  </si>
  <si>
    <t>07-04-2022.xlsx</t>
  </si>
  <si>
    <t>ALBANIA</t>
  </si>
  <si>
    <t>21-04-2022.xlsx</t>
  </si>
  <si>
    <t>ESLOVENIA</t>
  </si>
  <si>
    <t>28-04-2022.xlsx</t>
  </si>
  <si>
    <t>05-05-2022.xlsx</t>
  </si>
  <si>
    <t>09-06-2022.xlsx</t>
  </si>
  <si>
    <t>VIET NAM</t>
  </si>
  <si>
    <t>AUSTRIA</t>
  </si>
  <si>
    <t>22-06-2022.xlsx</t>
  </si>
  <si>
    <t>14-07-2022.xlsx</t>
  </si>
  <si>
    <t>HAITI</t>
  </si>
  <si>
    <t>18-08-2022.xlsx</t>
  </si>
  <si>
    <t>LIBANO</t>
  </si>
  <si>
    <t>28-08-2022.xlsx</t>
  </si>
  <si>
    <t>RUSSIA</t>
  </si>
  <si>
    <t>29-09-2022.xlsx</t>
  </si>
  <si>
    <t>03-11-2022.xlsx</t>
  </si>
  <si>
    <t>10-11-2022.xlsx</t>
  </si>
  <si>
    <t>17-11-2022.xlsx</t>
  </si>
  <si>
    <t>01-12-2022.xlsx</t>
  </si>
  <si>
    <t>08-12-2022.xlsx</t>
  </si>
  <si>
    <t>05-01-2023.xlsx</t>
  </si>
  <si>
    <t>ISLANDIA</t>
  </si>
  <si>
    <t>26-01-2023.xlsx</t>
  </si>
  <si>
    <t>LITHUANA</t>
  </si>
  <si>
    <t>02-02-2023.xlsx</t>
  </si>
  <si>
    <t>16-02-2023.xlsx</t>
  </si>
  <si>
    <t>23-02-2023.xlsx</t>
  </si>
  <si>
    <t>23-03-2023.xlsx</t>
  </si>
  <si>
    <t>30-03-2023.xlsx</t>
  </si>
  <si>
    <t>20-04-2023.xlsx</t>
  </si>
  <si>
    <t>11-05-2023.xlsx</t>
  </si>
  <si>
    <t>ARGELIA</t>
  </si>
  <si>
    <t>25-05-2023.xlsx</t>
  </si>
  <si>
    <t>CROACIA</t>
  </si>
  <si>
    <t>08-06-2023.xlsx</t>
  </si>
  <si>
    <t>22-06-2023.xlsx</t>
  </si>
  <si>
    <t>06-07-2023.xlsx</t>
  </si>
  <si>
    <t>10-08-2023.xlsx</t>
  </si>
  <si>
    <t>ARMENIA</t>
  </si>
  <si>
    <t>Purchase-Sales</t>
  </si>
  <si>
    <t>Column1</t>
  </si>
  <si>
    <t>Column2</t>
  </si>
  <si>
    <t>Column3</t>
  </si>
  <si>
    <t>Column4</t>
  </si>
  <si>
    <t>Crop (46 Kg)</t>
  </si>
  <si>
    <t>Crop (60Kg)</t>
  </si>
  <si>
    <t>Honduras sales / Crop Size</t>
  </si>
  <si>
    <t>24/25</t>
  </si>
  <si>
    <t>Honduras Sale / Crop Size</t>
  </si>
  <si>
    <t>Crop Size</t>
  </si>
  <si>
    <t>SC</t>
  </si>
  <si>
    <t>MT</t>
  </si>
  <si>
    <t>Bags</t>
  </si>
  <si>
    <t>Sales/Crop</t>
  </si>
  <si>
    <t>25/26</t>
  </si>
  <si>
    <t>End feb Estimates</t>
  </si>
  <si>
    <t>up until 12th feb we have 46%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</si>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</sst>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_-* #,##0.0_-;\-* #,##0.0_-;_-* &quot;-&quot;??_-;_-@_-"/>
    <numFmt numFmtId="168" formatCode="0.0%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Tahoma"/>
      <family val="2"/>
    </font>
    <font>
      <sz val="11"/>
      <color theme="0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8"/>
      <color theme="7" tint="0.79998168889431442"/>
      <name val="Berlin Sans FB"/>
      <family val="2"/>
    </font>
    <font>
      <sz val="12"/>
      <color theme="7" tint="0.79998168889431442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sz val="22"/>
      <color theme="7" tint="0.79998168889431442"/>
      <name val="Berlin Sans FB"/>
      <family val="2"/>
    </font>
    <font>
      <sz val="10"/>
      <name val="Tahoma"/>
      <family val="2"/>
    </font>
    <font>
      <sz val="11"/>
      <color theme="0" tint="-4.9989318521683403E-2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i/>
      <sz val="11"/>
      <color theme="5" tint="0.3999755851924192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6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E33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3">
    <xf numFmtId="0" fontId="0" fillId="0" borderId="0" xfId="0"/>
    <xf numFmtId="14" fontId="0" fillId="0" borderId="0" xfId="0" applyNumberFormat="1"/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4" fillId="3" borderId="0" xfId="0" applyNumberFormat="1" applyFont="1" applyFill="1" applyAlignment="1">
      <alignment horizontal="center" vertical="center" wrapText="1"/>
    </xf>
    <xf numFmtId="0" fontId="0" fillId="4" borderId="0" xfId="0" applyFill="1"/>
    <xf numFmtId="15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5" fontId="0" fillId="3" borderId="0" xfId="0" applyNumberFormat="1" applyFill="1" applyAlignment="1">
      <alignment horizontal="center"/>
    </xf>
    <xf numFmtId="165" fontId="0" fillId="3" borderId="0" xfId="1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9" fontId="0" fillId="3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4" borderId="0" xfId="0" applyFont="1" applyFill="1" applyAlignment="1">
      <alignment vertical="center"/>
    </xf>
    <xf numFmtId="0" fontId="0" fillId="8" borderId="0" xfId="0" applyFill="1" applyAlignment="1">
      <alignment horizontal="center"/>
    </xf>
    <xf numFmtId="0" fontId="2" fillId="7" borderId="3" xfId="0" applyFont="1" applyFill="1" applyBorder="1" applyAlignment="1">
      <alignment horizontal="center"/>
    </xf>
    <xf numFmtId="9" fontId="10" fillId="9" borderId="4" xfId="2" applyFont="1" applyFill="1" applyBorder="1" applyAlignment="1">
      <alignment vertical="center"/>
    </xf>
    <xf numFmtId="9" fontId="10" fillId="9" borderId="5" xfId="2" applyFont="1" applyFill="1" applyBorder="1" applyAlignment="1">
      <alignment vertical="center"/>
    </xf>
    <xf numFmtId="9" fontId="10" fillId="9" borderId="6" xfId="2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1" fillId="10" borderId="3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5" fillId="11" borderId="0" xfId="0" applyFont="1" applyFill="1" applyAlignment="1">
      <alignment horizontal="right"/>
    </xf>
    <xf numFmtId="166" fontId="0" fillId="3" borderId="0" xfId="0" applyNumberFormat="1" applyFill="1" applyAlignment="1">
      <alignment horizontal="center"/>
    </xf>
    <xf numFmtId="0" fontId="5" fillId="11" borderId="3" xfId="0" applyFont="1" applyFill="1" applyBorder="1" applyAlignment="1">
      <alignment horizontal="right"/>
    </xf>
    <xf numFmtId="166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7" fontId="0" fillId="3" borderId="0" xfId="0" applyNumberFormat="1" applyFill="1" applyAlignment="1">
      <alignment horizontal="center"/>
    </xf>
    <xf numFmtId="43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/>
    </xf>
    <xf numFmtId="43" fontId="4" fillId="3" borderId="0" xfId="1" applyFont="1" applyFill="1" applyAlignment="1">
      <alignment vertical="center"/>
    </xf>
    <xf numFmtId="165" fontId="0" fillId="3" borderId="9" xfId="0" applyNumberFormat="1" applyFill="1" applyBorder="1" applyAlignment="1">
      <alignment horizontal="center"/>
    </xf>
    <xf numFmtId="165" fontId="0" fillId="3" borderId="9" xfId="1" applyNumberFormat="1" applyFont="1" applyFill="1" applyBorder="1" applyAlignment="1">
      <alignment horizontal="center"/>
    </xf>
    <xf numFmtId="165" fontId="0" fillId="3" borderId="0" xfId="1" applyNumberFormat="1" applyFont="1" applyFill="1" applyBorder="1" applyAlignment="1">
      <alignment horizontal="center"/>
    </xf>
    <xf numFmtId="165" fontId="13" fillId="12" borderId="0" xfId="1" applyNumberFormat="1" applyFont="1" applyFill="1"/>
    <xf numFmtId="15" fontId="0" fillId="3" borderId="9" xfId="0" applyNumberFormat="1" applyFill="1" applyBorder="1" applyAlignment="1">
      <alignment horizontal="center"/>
    </xf>
    <xf numFmtId="0" fontId="15" fillId="14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8" fontId="0" fillId="0" borderId="0" xfId="2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16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5" fillId="5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66" fontId="0" fillId="17" borderId="0" xfId="0" applyNumberFormat="1" applyFill="1" applyAlignment="1">
      <alignment horizontal="center"/>
    </xf>
    <xf numFmtId="166" fontId="2" fillId="0" borderId="0" xfId="0" applyNumberFormat="1" applyFont="1" applyAlignment="1">
      <alignment horizontal="center"/>
    </xf>
    <xf numFmtId="169" fontId="0" fillId="0" borderId="0" xfId="3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quotePrefix="1" applyAlignment="1">
      <alignment horizontal="center"/>
    </xf>
    <xf numFmtId="4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8" fontId="17" fillId="0" borderId="0" xfId="0" applyNumberFormat="1" applyFont="1" applyAlignment="1">
      <alignment horizontal="center"/>
    </xf>
    <xf numFmtId="0" fontId="0" fillId="15" borderId="0" xfId="0" applyFill="1" applyAlignment="1">
      <alignment horizontal="center"/>
    </xf>
    <xf numFmtId="0" fontId="15" fillId="1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</cellXfs>
  <cellStyles count="4">
    <cellStyle name="Comma" xfId="1" builtinId="3"/>
    <cellStyle name="Comma 2" xfId="3" xr:uid="{049F99B6-130F-4A0A-8D17-4CB2EA7A5077}"/>
    <cellStyle name="Normal" xfId="0" builtinId="0"/>
    <cellStyle name="Percent" xfId="2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0" formatCode="dd\-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7" tint="0.79998168889431442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600000"/>
      <color rgb="FF1E33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history">
      <tp t="s">
        <v>Updated at 14:00:58</v>
        <stp/>
        <stp>1</stp>
        <stp>14922531</stp>
        <tr r="AL1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Honduras Purchase &amp; sales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Database!$G$1</c:f>
              <c:strCache>
                <c:ptCount val="1"/>
                <c:pt idx="0">
                  <c:v>Purchase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Database!$A$2:$A$84</c:f>
              <c:numCache>
                <c:formatCode>d\-mmm\-yy</c:formatCode>
                <c:ptCount val="83"/>
                <c:pt idx="0">
                  <c:v>43888</c:v>
                </c:pt>
                <c:pt idx="1">
                  <c:v>43921</c:v>
                </c:pt>
                <c:pt idx="2">
                  <c:v>43937</c:v>
                </c:pt>
                <c:pt idx="3">
                  <c:v>43993</c:v>
                </c:pt>
                <c:pt idx="4">
                  <c:v>44021</c:v>
                </c:pt>
                <c:pt idx="5">
                  <c:v>44042</c:v>
                </c:pt>
                <c:pt idx="6">
                  <c:v>44062</c:v>
                </c:pt>
                <c:pt idx="7">
                  <c:v>44091</c:v>
                </c:pt>
                <c:pt idx="8">
                  <c:v>44104</c:v>
                </c:pt>
                <c:pt idx="9">
                  <c:v>44169</c:v>
                </c:pt>
                <c:pt idx="10">
                  <c:v>44252</c:v>
                </c:pt>
                <c:pt idx="11">
                  <c:v>44316</c:v>
                </c:pt>
                <c:pt idx="12">
                  <c:v>44343</c:v>
                </c:pt>
                <c:pt idx="13">
                  <c:v>44371</c:v>
                </c:pt>
                <c:pt idx="14">
                  <c:v>44378</c:v>
                </c:pt>
                <c:pt idx="15">
                  <c:v>44434</c:v>
                </c:pt>
                <c:pt idx="16">
                  <c:v>44469</c:v>
                </c:pt>
                <c:pt idx="17">
                  <c:v>44518</c:v>
                </c:pt>
                <c:pt idx="18">
                  <c:v>44560</c:v>
                </c:pt>
                <c:pt idx="19">
                  <c:v>44637</c:v>
                </c:pt>
                <c:pt idx="20">
                  <c:v>44658</c:v>
                </c:pt>
                <c:pt idx="21">
                  <c:v>44672</c:v>
                </c:pt>
                <c:pt idx="22">
                  <c:v>44679</c:v>
                </c:pt>
                <c:pt idx="23">
                  <c:v>44686</c:v>
                </c:pt>
                <c:pt idx="24">
                  <c:v>44721</c:v>
                </c:pt>
                <c:pt idx="25">
                  <c:v>44734</c:v>
                </c:pt>
                <c:pt idx="26">
                  <c:v>44756</c:v>
                </c:pt>
                <c:pt idx="27">
                  <c:v>44791</c:v>
                </c:pt>
                <c:pt idx="28">
                  <c:v>44801</c:v>
                </c:pt>
                <c:pt idx="29">
                  <c:v>44833</c:v>
                </c:pt>
                <c:pt idx="30">
                  <c:v>44868</c:v>
                </c:pt>
                <c:pt idx="31">
                  <c:v>44875</c:v>
                </c:pt>
                <c:pt idx="32">
                  <c:v>44882</c:v>
                </c:pt>
                <c:pt idx="33">
                  <c:v>44896</c:v>
                </c:pt>
                <c:pt idx="34">
                  <c:v>44903</c:v>
                </c:pt>
                <c:pt idx="35">
                  <c:v>44931</c:v>
                </c:pt>
                <c:pt idx="36">
                  <c:v>44952</c:v>
                </c:pt>
                <c:pt idx="37">
                  <c:v>44959</c:v>
                </c:pt>
                <c:pt idx="38">
                  <c:v>44973</c:v>
                </c:pt>
                <c:pt idx="39">
                  <c:v>44980</c:v>
                </c:pt>
                <c:pt idx="40">
                  <c:v>45008</c:v>
                </c:pt>
                <c:pt idx="41">
                  <c:v>45015</c:v>
                </c:pt>
                <c:pt idx="42">
                  <c:v>45036</c:v>
                </c:pt>
                <c:pt idx="43">
                  <c:v>45057</c:v>
                </c:pt>
                <c:pt idx="44">
                  <c:v>45071</c:v>
                </c:pt>
                <c:pt idx="45">
                  <c:v>45085</c:v>
                </c:pt>
                <c:pt idx="46">
                  <c:v>45099</c:v>
                </c:pt>
                <c:pt idx="47">
                  <c:v>45113</c:v>
                </c:pt>
                <c:pt idx="48">
                  <c:v>45148</c:v>
                </c:pt>
                <c:pt idx="49">
                  <c:v>45169</c:v>
                </c:pt>
                <c:pt idx="50">
                  <c:v>45199</c:v>
                </c:pt>
                <c:pt idx="51">
                  <c:v>45246</c:v>
                </c:pt>
                <c:pt idx="52">
                  <c:v>45258</c:v>
                </c:pt>
                <c:pt idx="53">
                  <c:v>45289</c:v>
                </c:pt>
                <c:pt idx="54">
                  <c:v>45309</c:v>
                </c:pt>
                <c:pt idx="55">
                  <c:v>45316</c:v>
                </c:pt>
                <c:pt idx="56">
                  <c:v>45323</c:v>
                </c:pt>
                <c:pt idx="57">
                  <c:v>45337</c:v>
                </c:pt>
                <c:pt idx="58">
                  <c:v>45351</c:v>
                </c:pt>
                <c:pt idx="59">
                  <c:v>45358</c:v>
                </c:pt>
                <c:pt idx="60">
                  <c:v>45365</c:v>
                </c:pt>
                <c:pt idx="61">
                  <c:v>45372</c:v>
                </c:pt>
                <c:pt idx="62">
                  <c:v>45400</c:v>
                </c:pt>
                <c:pt idx="63">
                  <c:v>45414</c:v>
                </c:pt>
                <c:pt idx="64">
                  <c:v>45477</c:v>
                </c:pt>
                <c:pt idx="65">
                  <c:v>45498</c:v>
                </c:pt>
                <c:pt idx="66">
                  <c:v>45519</c:v>
                </c:pt>
                <c:pt idx="67">
                  <c:v>45526</c:v>
                </c:pt>
                <c:pt idx="68">
                  <c:v>45603</c:v>
                </c:pt>
                <c:pt idx="69">
                  <c:v>45624</c:v>
                </c:pt>
                <c:pt idx="70">
                  <c:v>45637</c:v>
                </c:pt>
                <c:pt idx="71">
                  <c:v>45660</c:v>
                </c:pt>
                <c:pt idx="72">
                  <c:v>45666</c:v>
                </c:pt>
                <c:pt idx="73">
                  <c:v>45680</c:v>
                </c:pt>
                <c:pt idx="74">
                  <c:v>45707</c:v>
                </c:pt>
                <c:pt idx="75">
                  <c:v>45729</c:v>
                </c:pt>
                <c:pt idx="76">
                  <c:v>45762</c:v>
                </c:pt>
                <c:pt idx="77">
                  <c:v>45869</c:v>
                </c:pt>
                <c:pt idx="78">
                  <c:v>45919</c:v>
                </c:pt>
                <c:pt idx="79">
                  <c:v>45981</c:v>
                </c:pt>
                <c:pt idx="80">
                  <c:v>45996</c:v>
                </c:pt>
                <c:pt idx="81">
                  <c:v>46038</c:v>
                </c:pt>
                <c:pt idx="82">
                  <c:v>46065</c:v>
                </c:pt>
              </c:numCache>
            </c:numRef>
          </c:cat>
          <c:val>
            <c:numRef>
              <c:f>Database!$G$2:$G$84</c:f>
              <c:numCache>
                <c:formatCode>_-* #,##0_-;\-* #,##0_-;_-* "-"??_-;_-@_-</c:formatCode>
                <c:ptCount val="83"/>
                <c:pt idx="0">
                  <c:v>1896343.6903333331</c:v>
                </c:pt>
                <c:pt idx="1">
                  <c:v>2704742.6073333332</c:v>
                </c:pt>
                <c:pt idx="2">
                  <c:v>3101182.5136666675</c:v>
                </c:pt>
                <c:pt idx="3">
                  <c:v>4358966.8080000002</c:v>
                </c:pt>
                <c:pt idx="4">
                  <c:v>4796188.1906666653</c:v>
                </c:pt>
                <c:pt idx="5">
                  <c:v>5001827.2193333311</c:v>
                </c:pt>
                <c:pt idx="6">
                  <c:v>5153839.6319999984</c:v>
                </c:pt>
                <c:pt idx="7">
                  <c:v>5365436.0900000008</c:v>
                </c:pt>
                <c:pt idx="8">
                  <c:v>5564472.1866666675</c:v>
                </c:pt>
                <c:pt idx="9">
                  <c:v>19424.887666666666</c:v>
                </c:pt>
                <c:pt idx="10">
                  <c:v>1287160.7913333336</c:v>
                </c:pt>
                <c:pt idx="11">
                  <c:v>3029323.3836666653</c:v>
                </c:pt>
                <c:pt idx="12">
                  <c:v>3782090.1996666649</c:v>
                </c:pt>
                <c:pt idx="13">
                  <c:v>4704737.3463333305</c:v>
                </c:pt>
                <c:pt idx="14">
                  <c:v>4870962.5169999981</c:v>
                </c:pt>
                <c:pt idx="15">
                  <c:v>5816949.2969999956</c:v>
                </c:pt>
                <c:pt idx="16">
                  <c:v>6023530.3673333284</c:v>
                </c:pt>
                <c:pt idx="17">
                  <c:v>22605.028666666669</c:v>
                </c:pt>
                <c:pt idx="18">
                  <c:v>210871.11466666669</c:v>
                </c:pt>
                <c:pt idx="19">
                  <c:v>1731642.9443333338</c:v>
                </c:pt>
                <c:pt idx="20">
                  <c:v>2181661.2586666667</c:v>
                </c:pt>
                <c:pt idx="21">
                  <c:v>2428045.2396666673</c:v>
                </c:pt>
                <c:pt idx="22">
                  <c:v>2610070.2986666667</c:v>
                </c:pt>
                <c:pt idx="23">
                  <c:v>2705718.1216666675</c:v>
                </c:pt>
                <c:pt idx="24">
                  <c:v>3347515.7106666695</c:v>
                </c:pt>
                <c:pt idx="25">
                  <c:v>3498265.7913333355</c:v>
                </c:pt>
                <c:pt idx="26">
                  <c:v>3888268.1050000042</c:v>
                </c:pt>
                <c:pt idx="27">
                  <c:v>4259288.0663333377</c:v>
                </c:pt>
                <c:pt idx="28">
                  <c:v>4326005.1783333393</c:v>
                </c:pt>
                <c:pt idx="29">
                  <c:v>4674147.7526666773</c:v>
                </c:pt>
                <c:pt idx="30">
                  <c:v>1627.5260000000003</c:v>
                </c:pt>
                <c:pt idx="31">
                  <c:v>3676.695666666667</c:v>
                </c:pt>
                <c:pt idx="32">
                  <c:v>5114.4716666666664</c:v>
                </c:pt>
                <c:pt idx="33">
                  <c:v>5746.9716666666664</c:v>
                </c:pt>
                <c:pt idx="34">
                  <c:v>32548.327333333331</c:v>
                </c:pt>
                <c:pt idx="35">
                  <c:v>232335.98733333332</c:v>
                </c:pt>
                <c:pt idx="36">
                  <c:v>567719.08166666667</c:v>
                </c:pt>
                <c:pt idx="37">
                  <c:v>669775.5096666665</c:v>
                </c:pt>
                <c:pt idx="38">
                  <c:v>1096820.7186666669</c:v>
                </c:pt>
                <c:pt idx="39">
                  <c:v>1209736.0830000001</c:v>
                </c:pt>
                <c:pt idx="40">
                  <c:v>1910639.8693333338</c:v>
                </c:pt>
                <c:pt idx="41">
                  <c:v>2035286.1843333335</c:v>
                </c:pt>
                <c:pt idx="42">
                  <c:v>2545641.8323333324</c:v>
                </c:pt>
                <c:pt idx="43">
                  <c:v>3126466.1989999996</c:v>
                </c:pt>
                <c:pt idx="44">
                  <c:v>3503060.9233333315</c:v>
                </c:pt>
                <c:pt idx="45">
                  <c:v>3811268.6589999995</c:v>
                </c:pt>
                <c:pt idx="46">
                  <c:v>4193436.9426666666</c:v>
                </c:pt>
                <c:pt idx="47">
                  <c:v>4553668.1943333354</c:v>
                </c:pt>
                <c:pt idx="48">
                  <c:v>5051156.8910000036</c:v>
                </c:pt>
                <c:pt idx="49">
                  <c:v>5158685.333333333</c:v>
                </c:pt>
                <c:pt idx="50">
                  <c:v>7252284.8700000038</c:v>
                </c:pt>
                <c:pt idx="51">
                  <c:v>3287.41</c:v>
                </c:pt>
                <c:pt idx="52">
                  <c:v>3371</c:v>
                </c:pt>
                <c:pt idx="53">
                  <c:v>119444.68</c:v>
                </c:pt>
                <c:pt idx="54">
                  <c:v>365091.5</c:v>
                </c:pt>
                <c:pt idx="55">
                  <c:v>494029.22</c:v>
                </c:pt>
                <c:pt idx="56">
                  <c:v>628091.1</c:v>
                </c:pt>
                <c:pt idx="57">
                  <c:v>1054838.3999999999</c:v>
                </c:pt>
                <c:pt idx="58">
                  <c:v>1405022.16</c:v>
                </c:pt>
                <c:pt idx="59">
                  <c:v>1578201.25</c:v>
                </c:pt>
                <c:pt idx="60">
                  <c:v>1772864.28</c:v>
                </c:pt>
                <c:pt idx="61">
                  <c:v>2012507.47</c:v>
                </c:pt>
                <c:pt idx="62">
                  <c:v>2774856.51</c:v>
                </c:pt>
                <c:pt idx="63">
                  <c:v>3242243.86</c:v>
                </c:pt>
                <c:pt idx="64">
                  <c:v>4815162.47</c:v>
                </c:pt>
                <c:pt idx="65">
                  <c:v>5262936.21</c:v>
                </c:pt>
                <c:pt idx="66">
                  <c:v>5491080.1500000004</c:v>
                </c:pt>
                <c:pt idx="67">
                  <c:v>5572887.9000000004</c:v>
                </c:pt>
                <c:pt idx="68">
                  <c:v>2525.1799999999998</c:v>
                </c:pt>
                <c:pt idx="69">
                  <c:v>18085.330000000002</c:v>
                </c:pt>
                <c:pt idx="70">
                  <c:v>56360</c:v>
                </c:pt>
                <c:pt idx="71">
                  <c:v>178697.5</c:v>
                </c:pt>
                <c:pt idx="72">
                  <c:v>301035</c:v>
                </c:pt>
                <c:pt idx="73">
                  <c:v>828420.47000000044</c:v>
                </c:pt>
                <c:pt idx="74">
                  <c:v>1616325.15</c:v>
                </c:pt>
                <c:pt idx="75">
                  <c:v>2391896</c:v>
                </c:pt>
                <c:pt idx="76">
                  <c:v>3360979.3699999978</c:v>
                </c:pt>
                <c:pt idx="77">
                  <c:v>5794147.9299999988</c:v>
                </c:pt>
                <c:pt idx="78">
                  <c:v>6119654</c:v>
                </c:pt>
                <c:pt idx="79">
                  <c:v>52003</c:v>
                </c:pt>
                <c:pt idx="80">
                  <c:v>135896</c:v>
                </c:pt>
                <c:pt idx="81">
                  <c:v>1231665</c:v>
                </c:pt>
                <c:pt idx="82">
                  <c:v>2424349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B-41A7-9A36-C12747EBFBF7}"/>
            </c:ext>
          </c:extLst>
        </c:ser>
        <c:ser>
          <c:idx val="1"/>
          <c:order val="1"/>
          <c:tx>
            <c:strRef>
              <c:f>Database!$E$1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Database!$A$2:$A$84</c:f>
              <c:numCache>
                <c:formatCode>d\-mmm\-yy</c:formatCode>
                <c:ptCount val="83"/>
                <c:pt idx="0">
                  <c:v>43888</c:v>
                </c:pt>
                <c:pt idx="1">
                  <c:v>43921</c:v>
                </c:pt>
                <c:pt idx="2">
                  <c:v>43937</c:v>
                </c:pt>
                <c:pt idx="3">
                  <c:v>43993</c:v>
                </c:pt>
                <c:pt idx="4">
                  <c:v>44021</c:v>
                </c:pt>
                <c:pt idx="5">
                  <c:v>44042</c:v>
                </c:pt>
                <c:pt idx="6">
                  <c:v>44062</c:v>
                </c:pt>
                <c:pt idx="7">
                  <c:v>44091</c:v>
                </c:pt>
                <c:pt idx="8">
                  <c:v>44104</c:v>
                </c:pt>
                <c:pt idx="9">
                  <c:v>44169</c:v>
                </c:pt>
                <c:pt idx="10">
                  <c:v>44252</c:v>
                </c:pt>
                <c:pt idx="11">
                  <c:v>44316</c:v>
                </c:pt>
                <c:pt idx="12">
                  <c:v>44343</c:v>
                </c:pt>
                <c:pt idx="13">
                  <c:v>44371</c:v>
                </c:pt>
                <c:pt idx="14">
                  <c:v>44378</c:v>
                </c:pt>
                <c:pt idx="15">
                  <c:v>44434</c:v>
                </c:pt>
                <c:pt idx="16">
                  <c:v>44469</c:v>
                </c:pt>
                <c:pt idx="17">
                  <c:v>44518</c:v>
                </c:pt>
                <c:pt idx="18">
                  <c:v>44560</c:v>
                </c:pt>
                <c:pt idx="19">
                  <c:v>44637</c:v>
                </c:pt>
                <c:pt idx="20">
                  <c:v>44658</c:v>
                </c:pt>
                <c:pt idx="21">
                  <c:v>44672</c:v>
                </c:pt>
                <c:pt idx="22">
                  <c:v>44679</c:v>
                </c:pt>
                <c:pt idx="23">
                  <c:v>44686</c:v>
                </c:pt>
                <c:pt idx="24">
                  <c:v>44721</c:v>
                </c:pt>
                <c:pt idx="25">
                  <c:v>44734</c:v>
                </c:pt>
                <c:pt idx="26">
                  <c:v>44756</c:v>
                </c:pt>
                <c:pt idx="27">
                  <c:v>44791</c:v>
                </c:pt>
                <c:pt idx="28">
                  <c:v>44801</c:v>
                </c:pt>
                <c:pt idx="29">
                  <c:v>44833</c:v>
                </c:pt>
                <c:pt idx="30">
                  <c:v>44868</c:v>
                </c:pt>
                <c:pt idx="31">
                  <c:v>44875</c:v>
                </c:pt>
                <c:pt idx="32">
                  <c:v>44882</c:v>
                </c:pt>
                <c:pt idx="33">
                  <c:v>44896</c:v>
                </c:pt>
                <c:pt idx="34">
                  <c:v>44903</c:v>
                </c:pt>
                <c:pt idx="35">
                  <c:v>44931</c:v>
                </c:pt>
                <c:pt idx="36">
                  <c:v>44952</c:v>
                </c:pt>
                <c:pt idx="37">
                  <c:v>44959</c:v>
                </c:pt>
                <c:pt idx="38">
                  <c:v>44973</c:v>
                </c:pt>
                <c:pt idx="39">
                  <c:v>44980</c:v>
                </c:pt>
                <c:pt idx="40">
                  <c:v>45008</c:v>
                </c:pt>
                <c:pt idx="41">
                  <c:v>45015</c:v>
                </c:pt>
                <c:pt idx="42">
                  <c:v>45036</c:v>
                </c:pt>
                <c:pt idx="43">
                  <c:v>45057</c:v>
                </c:pt>
                <c:pt idx="44">
                  <c:v>45071</c:v>
                </c:pt>
                <c:pt idx="45">
                  <c:v>45085</c:v>
                </c:pt>
                <c:pt idx="46">
                  <c:v>45099</c:v>
                </c:pt>
                <c:pt idx="47">
                  <c:v>45113</c:v>
                </c:pt>
                <c:pt idx="48">
                  <c:v>45148</c:v>
                </c:pt>
                <c:pt idx="49">
                  <c:v>45169</c:v>
                </c:pt>
                <c:pt idx="50">
                  <c:v>45199</c:v>
                </c:pt>
                <c:pt idx="51">
                  <c:v>45246</c:v>
                </c:pt>
                <c:pt idx="52">
                  <c:v>45258</c:v>
                </c:pt>
                <c:pt idx="53">
                  <c:v>45289</c:v>
                </c:pt>
                <c:pt idx="54">
                  <c:v>45309</c:v>
                </c:pt>
                <c:pt idx="55">
                  <c:v>45316</c:v>
                </c:pt>
                <c:pt idx="56">
                  <c:v>45323</c:v>
                </c:pt>
                <c:pt idx="57">
                  <c:v>45337</c:v>
                </c:pt>
                <c:pt idx="58">
                  <c:v>45351</c:v>
                </c:pt>
                <c:pt idx="59">
                  <c:v>45358</c:v>
                </c:pt>
                <c:pt idx="60">
                  <c:v>45365</c:v>
                </c:pt>
                <c:pt idx="61">
                  <c:v>45372</c:v>
                </c:pt>
                <c:pt idx="62">
                  <c:v>45400</c:v>
                </c:pt>
                <c:pt idx="63">
                  <c:v>45414</c:v>
                </c:pt>
                <c:pt idx="64">
                  <c:v>45477</c:v>
                </c:pt>
                <c:pt idx="65">
                  <c:v>45498</c:v>
                </c:pt>
                <c:pt idx="66">
                  <c:v>45519</c:v>
                </c:pt>
                <c:pt idx="67">
                  <c:v>45526</c:v>
                </c:pt>
                <c:pt idx="68">
                  <c:v>45603</c:v>
                </c:pt>
                <c:pt idx="69">
                  <c:v>45624</c:v>
                </c:pt>
                <c:pt idx="70">
                  <c:v>45637</c:v>
                </c:pt>
                <c:pt idx="71">
                  <c:v>45660</c:v>
                </c:pt>
                <c:pt idx="72">
                  <c:v>45666</c:v>
                </c:pt>
                <c:pt idx="73">
                  <c:v>45680</c:v>
                </c:pt>
                <c:pt idx="74">
                  <c:v>45707</c:v>
                </c:pt>
                <c:pt idx="75">
                  <c:v>45729</c:v>
                </c:pt>
                <c:pt idx="76">
                  <c:v>45762</c:v>
                </c:pt>
                <c:pt idx="77">
                  <c:v>45869</c:v>
                </c:pt>
                <c:pt idx="78">
                  <c:v>45919</c:v>
                </c:pt>
                <c:pt idx="79">
                  <c:v>45981</c:v>
                </c:pt>
                <c:pt idx="80">
                  <c:v>45996</c:v>
                </c:pt>
                <c:pt idx="81">
                  <c:v>46038</c:v>
                </c:pt>
                <c:pt idx="82">
                  <c:v>46065</c:v>
                </c:pt>
              </c:numCache>
            </c:numRef>
          </c:cat>
          <c:val>
            <c:numRef>
              <c:f>Database!$E$2:$E$84</c:f>
              <c:numCache>
                <c:formatCode>_-* #,##0_-;\-* #,##0_-;_-* "-"??_-;_-@_-</c:formatCode>
                <c:ptCount val="83"/>
                <c:pt idx="0">
                  <c:v>3209242.0873333337</c:v>
                </c:pt>
                <c:pt idx="1">
                  <c:v>3887684.4799999995</c:v>
                </c:pt>
                <c:pt idx="2">
                  <c:v>4144717.3230000003</c:v>
                </c:pt>
                <c:pt idx="3">
                  <c:v>5058354.9863333311</c:v>
                </c:pt>
                <c:pt idx="4">
                  <c:v>5326085.1753333313</c:v>
                </c:pt>
                <c:pt idx="5">
                  <c:v>5479084.6099999985</c:v>
                </c:pt>
                <c:pt idx="6">
                  <c:v>5568304.7993333321</c:v>
                </c:pt>
                <c:pt idx="7">
                  <c:v>5653201.3106666664</c:v>
                </c:pt>
                <c:pt idx="8">
                  <c:v>5681743.7126666643</c:v>
                </c:pt>
                <c:pt idx="9">
                  <c:v>342150.14666666661</c:v>
                </c:pt>
                <c:pt idx="10">
                  <c:v>2333386.1176666659</c:v>
                </c:pt>
                <c:pt idx="11">
                  <c:v>4085070.15033333</c:v>
                </c:pt>
                <c:pt idx="12">
                  <c:v>4963802.1856666645</c:v>
                </c:pt>
                <c:pt idx="13">
                  <c:v>5438299.4306666674</c:v>
                </c:pt>
                <c:pt idx="14">
                  <c:v>5546925.7090000017</c:v>
                </c:pt>
                <c:pt idx="15">
                  <c:v>5987308.3650000067</c:v>
                </c:pt>
                <c:pt idx="16">
                  <c:v>6086962.5886666728</c:v>
                </c:pt>
                <c:pt idx="17">
                  <c:v>646035.7606666669</c:v>
                </c:pt>
                <c:pt idx="18">
                  <c:v>1177115.2366666673</c:v>
                </c:pt>
                <c:pt idx="19">
                  <c:v>3058485.4976666658</c:v>
                </c:pt>
                <c:pt idx="20">
                  <c:v>3332522.3249999997</c:v>
                </c:pt>
                <c:pt idx="21">
                  <c:v>3505782.9273333326</c:v>
                </c:pt>
                <c:pt idx="22">
                  <c:v>3657613.1493333322</c:v>
                </c:pt>
                <c:pt idx="23">
                  <c:v>3740112.3016666654</c:v>
                </c:pt>
                <c:pt idx="24">
                  <c:v>4126053.7659999998</c:v>
                </c:pt>
                <c:pt idx="25">
                  <c:v>4247146.5503333323</c:v>
                </c:pt>
                <c:pt idx="26">
                  <c:v>4468949.9329999965</c:v>
                </c:pt>
                <c:pt idx="27">
                  <c:v>4692864.7616666667</c:v>
                </c:pt>
                <c:pt idx="28">
                  <c:v>4710137.1636666665</c:v>
                </c:pt>
                <c:pt idx="29">
                  <c:v>4792803.3956666691</c:v>
                </c:pt>
                <c:pt idx="30">
                  <c:v>163172.48799999995</c:v>
                </c:pt>
                <c:pt idx="31">
                  <c:v>194137.65633333335</c:v>
                </c:pt>
                <c:pt idx="32">
                  <c:v>220615.46333333332</c:v>
                </c:pt>
                <c:pt idx="33">
                  <c:v>312910.38466666662</c:v>
                </c:pt>
                <c:pt idx="34">
                  <c:v>414812.78166666679</c:v>
                </c:pt>
                <c:pt idx="35">
                  <c:v>862622.12233333348</c:v>
                </c:pt>
                <c:pt idx="36">
                  <c:v>1185025.2586666669</c:v>
                </c:pt>
                <c:pt idx="37">
                  <c:v>1474318.5303333336</c:v>
                </c:pt>
                <c:pt idx="38">
                  <c:v>1955619.5969999996</c:v>
                </c:pt>
                <c:pt idx="39">
                  <c:v>2377446.3513333309</c:v>
                </c:pt>
                <c:pt idx="40">
                  <c:v>3076936.135999999</c:v>
                </c:pt>
                <c:pt idx="41">
                  <c:v>3200984.0139999986</c:v>
                </c:pt>
                <c:pt idx="42">
                  <c:v>3646063.3159999973</c:v>
                </c:pt>
                <c:pt idx="43">
                  <c:v>4061384.3439999949</c:v>
                </c:pt>
                <c:pt idx="44">
                  <c:v>4311121.9626666615</c:v>
                </c:pt>
                <c:pt idx="45">
                  <c:v>4505152.9066666607</c:v>
                </c:pt>
                <c:pt idx="46">
                  <c:v>4698242.851666661</c:v>
                </c:pt>
                <c:pt idx="47">
                  <c:v>4874445.4759999951</c:v>
                </c:pt>
                <c:pt idx="48">
                  <c:v>5239202.9896666668</c:v>
                </c:pt>
                <c:pt idx="49">
                  <c:v>5338986.9333333336</c:v>
                </c:pt>
                <c:pt idx="50">
                  <c:v>6967731.6599999936</c:v>
                </c:pt>
                <c:pt idx="51">
                  <c:v>333265.71999999991</c:v>
                </c:pt>
                <c:pt idx="52">
                  <c:v>416425</c:v>
                </c:pt>
                <c:pt idx="53">
                  <c:v>1060533.48</c:v>
                </c:pt>
                <c:pt idx="54">
                  <c:v>1442319.77</c:v>
                </c:pt>
                <c:pt idx="55">
                  <c:v>1665190.7</c:v>
                </c:pt>
                <c:pt idx="56">
                  <c:v>1902631.27</c:v>
                </c:pt>
                <c:pt idx="57">
                  <c:v>2259691.7400000002</c:v>
                </c:pt>
                <c:pt idx="58">
                  <c:v>2936086.98</c:v>
                </c:pt>
                <c:pt idx="59">
                  <c:v>3121618.4</c:v>
                </c:pt>
                <c:pt idx="60">
                  <c:v>3315412.1</c:v>
                </c:pt>
                <c:pt idx="61">
                  <c:v>3606377.02</c:v>
                </c:pt>
                <c:pt idx="62">
                  <c:v>4472587.3499999996</c:v>
                </c:pt>
                <c:pt idx="63">
                  <c:v>4768933.53</c:v>
                </c:pt>
                <c:pt idx="64">
                  <c:v>5891609.3600000003</c:v>
                </c:pt>
                <c:pt idx="65">
                  <c:v>6040171.25</c:v>
                </c:pt>
                <c:pt idx="66">
                  <c:v>6180092.2400000002</c:v>
                </c:pt>
                <c:pt idx="67">
                  <c:v>6196741.4400000004</c:v>
                </c:pt>
                <c:pt idx="68">
                  <c:v>249200.2</c:v>
                </c:pt>
                <c:pt idx="69">
                  <c:v>526892.76</c:v>
                </c:pt>
                <c:pt idx="70">
                  <c:v>795776</c:v>
                </c:pt>
                <c:pt idx="71">
                  <c:v>894000</c:v>
                </c:pt>
                <c:pt idx="72">
                  <c:v>1350667</c:v>
                </c:pt>
                <c:pt idx="73">
                  <c:v>1713977.6600000018</c:v>
                </c:pt>
                <c:pt idx="74">
                  <c:v>3354673.8700000006</c:v>
                </c:pt>
                <c:pt idx="75">
                  <c:v>3945116</c:v>
                </c:pt>
                <c:pt idx="76">
                  <c:v>4631005.2999999989</c:v>
                </c:pt>
                <c:pt idx="77">
                  <c:v>6168542.3000000035</c:v>
                </c:pt>
                <c:pt idx="78">
                  <c:v>6246627</c:v>
                </c:pt>
                <c:pt idx="79">
                  <c:v>445798</c:v>
                </c:pt>
                <c:pt idx="80">
                  <c:v>678308</c:v>
                </c:pt>
                <c:pt idx="81">
                  <c:v>2185543</c:v>
                </c:pt>
                <c:pt idx="82">
                  <c:v>3284501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B-41A7-9A36-C12747EBF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371679"/>
        <c:axId val="912111775"/>
      </c:lineChart>
      <c:dateAx>
        <c:axId val="64237167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11775"/>
        <c:crosses val="autoZero"/>
        <c:auto val="1"/>
        <c:lblOffset val="100"/>
        <c:baseTimeUnit val="days"/>
      </c:dateAx>
      <c:valAx>
        <c:axId val="9121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7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Carry</a:t>
            </a:r>
            <a:r>
              <a:rPr lang="en-US" baseline="0"/>
              <a:t> over </a:t>
            </a:r>
            <a:r>
              <a:rPr lang="en-US"/>
              <a:t>Stocks (60 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Database!$H$1</c:f>
              <c:strCache>
                <c:ptCount val="1"/>
                <c:pt idx="0">
                  <c:v>Stocks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Database!$A$2:$A$84</c:f>
              <c:numCache>
                <c:formatCode>d\-mmm\-yy</c:formatCode>
                <c:ptCount val="83"/>
                <c:pt idx="0">
                  <c:v>43888</c:v>
                </c:pt>
                <c:pt idx="1">
                  <c:v>43921</c:v>
                </c:pt>
                <c:pt idx="2">
                  <c:v>43937</c:v>
                </c:pt>
                <c:pt idx="3">
                  <c:v>43993</c:v>
                </c:pt>
                <c:pt idx="4">
                  <c:v>44021</c:v>
                </c:pt>
                <c:pt idx="5">
                  <c:v>44042</c:v>
                </c:pt>
                <c:pt idx="6">
                  <c:v>44062</c:v>
                </c:pt>
                <c:pt idx="7">
                  <c:v>44091</c:v>
                </c:pt>
                <c:pt idx="8">
                  <c:v>44104</c:v>
                </c:pt>
                <c:pt idx="9">
                  <c:v>44169</c:v>
                </c:pt>
                <c:pt idx="10">
                  <c:v>44252</c:v>
                </c:pt>
                <c:pt idx="11">
                  <c:v>44316</c:v>
                </c:pt>
                <c:pt idx="12">
                  <c:v>44343</c:v>
                </c:pt>
                <c:pt idx="13">
                  <c:v>44371</c:v>
                </c:pt>
                <c:pt idx="14">
                  <c:v>44378</c:v>
                </c:pt>
                <c:pt idx="15">
                  <c:v>44434</c:v>
                </c:pt>
                <c:pt idx="16">
                  <c:v>44469</c:v>
                </c:pt>
                <c:pt idx="17">
                  <c:v>44518</c:v>
                </c:pt>
                <c:pt idx="18">
                  <c:v>44560</c:v>
                </c:pt>
                <c:pt idx="19">
                  <c:v>44637</c:v>
                </c:pt>
                <c:pt idx="20">
                  <c:v>44658</c:v>
                </c:pt>
                <c:pt idx="21">
                  <c:v>44672</c:v>
                </c:pt>
                <c:pt idx="22">
                  <c:v>44679</c:v>
                </c:pt>
                <c:pt idx="23">
                  <c:v>44686</c:v>
                </c:pt>
                <c:pt idx="24">
                  <c:v>44721</c:v>
                </c:pt>
                <c:pt idx="25">
                  <c:v>44734</c:v>
                </c:pt>
                <c:pt idx="26">
                  <c:v>44756</c:v>
                </c:pt>
                <c:pt idx="27">
                  <c:v>44791</c:v>
                </c:pt>
                <c:pt idx="28">
                  <c:v>44801</c:v>
                </c:pt>
                <c:pt idx="29">
                  <c:v>44833</c:v>
                </c:pt>
                <c:pt idx="30">
                  <c:v>44868</c:v>
                </c:pt>
                <c:pt idx="31">
                  <c:v>44875</c:v>
                </c:pt>
                <c:pt idx="32">
                  <c:v>44882</c:v>
                </c:pt>
                <c:pt idx="33">
                  <c:v>44896</c:v>
                </c:pt>
                <c:pt idx="34">
                  <c:v>44903</c:v>
                </c:pt>
                <c:pt idx="35">
                  <c:v>44931</c:v>
                </c:pt>
                <c:pt idx="36">
                  <c:v>44952</c:v>
                </c:pt>
                <c:pt idx="37">
                  <c:v>44959</c:v>
                </c:pt>
                <c:pt idx="38">
                  <c:v>44973</c:v>
                </c:pt>
                <c:pt idx="39">
                  <c:v>44980</c:v>
                </c:pt>
                <c:pt idx="40">
                  <c:v>45008</c:v>
                </c:pt>
                <c:pt idx="41">
                  <c:v>45015</c:v>
                </c:pt>
                <c:pt idx="42">
                  <c:v>45036</c:v>
                </c:pt>
                <c:pt idx="43">
                  <c:v>45057</c:v>
                </c:pt>
                <c:pt idx="44">
                  <c:v>45071</c:v>
                </c:pt>
                <c:pt idx="45">
                  <c:v>45085</c:v>
                </c:pt>
                <c:pt idx="46">
                  <c:v>45099</c:v>
                </c:pt>
                <c:pt idx="47">
                  <c:v>45113</c:v>
                </c:pt>
                <c:pt idx="48">
                  <c:v>45148</c:v>
                </c:pt>
                <c:pt idx="49">
                  <c:v>45169</c:v>
                </c:pt>
                <c:pt idx="50">
                  <c:v>45199</c:v>
                </c:pt>
                <c:pt idx="51">
                  <c:v>45246</c:v>
                </c:pt>
                <c:pt idx="52">
                  <c:v>45258</c:v>
                </c:pt>
                <c:pt idx="53">
                  <c:v>45289</c:v>
                </c:pt>
                <c:pt idx="54">
                  <c:v>45309</c:v>
                </c:pt>
                <c:pt idx="55">
                  <c:v>45316</c:v>
                </c:pt>
                <c:pt idx="56">
                  <c:v>45323</c:v>
                </c:pt>
                <c:pt idx="57">
                  <c:v>45337</c:v>
                </c:pt>
                <c:pt idx="58">
                  <c:v>45351</c:v>
                </c:pt>
                <c:pt idx="59">
                  <c:v>45358</c:v>
                </c:pt>
                <c:pt idx="60">
                  <c:v>45365</c:v>
                </c:pt>
                <c:pt idx="61">
                  <c:v>45372</c:v>
                </c:pt>
                <c:pt idx="62">
                  <c:v>45400</c:v>
                </c:pt>
                <c:pt idx="63">
                  <c:v>45414</c:v>
                </c:pt>
                <c:pt idx="64">
                  <c:v>45477</c:v>
                </c:pt>
                <c:pt idx="65">
                  <c:v>45498</c:v>
                </c:pt>
                <c:pt idx="66">
                  <c:v>45519</c:v>
                </c:pt>
                <c:pt idx="67">
                  <c:v>45526</c:v>
                </c:pt>
                <c:pt idx="68">
                  <c:v>45603</c:v>
                </c:pt>
                <c:pt idx="69">
                  <c:v>45624</c:v>
                </c:pt>
                <c:pt idx="70">
                  <c:v>45637</c:v>
                </c:pt>
                <c:pt idx="71">
                  <c:v>45660</c:v>
                </c:pt>
                <c:pt idx="72">
                  <c:v>45666</c:v>
                </c:pt>
                <c:pt idx="73">
                  <c:v>45680</c:v>
                </c:pt>
                <c:pt idx="74">
                  <c:v>45707</c:v>
                </c:pt>
                <c:pt idx="75">
                  <c:v>45729</c:v>
                </c:pt>
                <c:pt idx="76">
                  <c:v>45762</c:v>
                </c:pt>
                <c:pt idx="77">
                  <c:v>45869</c:v>
                </c:pt>
                <c:pt idx="78">
                  <c:v>45919</c:v>
                </c:pt>
                <c:pt idx="79">
                  <c:v>45981</c:v>
                </c:pt>
                <c:pt idx="80">
                  <c:v>45996</c:v>
                </c:pt>
                <c:pt idx="81">
                  <c:v>46038</c:v>
                </c:pt>
                <c:pt idx="82">
                  <c:v>46065</c:v>
                </c:pt>
              </c:numCache>
            </c:numRef>
          </c:xVal>
          <c:yVal>
            <c:numRef>
              <c:f>Database!$H$2:$H$84</c:f>
              <c:numCache>
                <c:formatCode>_-* #,##0_-;\-* #,##0_-;_-* "-"??_-;_-@_-</c:formatCode>
                <c:ptCount val="83"/>
                <c:pt idx="0">
                  <c:v>317862.2460777777</c:v>
                </c:pt>
                <c:pt idx="1">
                  <c:v>317862.24607777817</c:v>
                </c:pt>
                <c:pt idx="2">
                  <c:v>317862.24607777817</c:v>
                </c:pt>
                <c:pt idx="3">
                  <c:v>317862.24607777753</c:v>
                </c:pt>
                <c:pt idx="4">
                  <c:v>317862.24607777753</c:v>
                </c:pt>
                <c:pt idx="5">
                  <c:v>317862.24607777753</c:v>
                </c:pt>
                <c:pt idx="6">
                  <c:v>317862.24607777753</c:v>
                </c:pt>
                <c:pt idx="7">
                  <c:v>317862.24607777817</c:v>
                </c:pt>
                <c:pt idx="8">
                  <c:v>317862.24607777753</c:v>
                </c:pt>
                <c:pt idx="9">
                  <c:v>300603.36833333335</c:v>
                </c:pt>
                <c:pt idx="10">
                  <c:v>300603.3683333334</c:v>
                </c:pt>
                <c:pt idx="11">
                  <c:v>300603.3683333334</c:v>
                </c:pt>
                <c:pt idx="12">
                  <c:v>300603.3683333334</c:v>
                </c:pt>
                <c:pt idx="13">
                  <c:v>301087.90294444439</c:v>
                </c:pt>
                <c:pt idx="14">
                  <c:v>301087.90294444363</c:v>
                </c:pt>
                <c:pt idx="15">
                  <c:v>301087.90294444509</c:v>
                </c:pt>
                <c:pt idx="16">
                  <c:v>301087.90294444439</c:v>
                </c:pt>
                <c:pt idx="17">
                  <c:v>368625.64446666668</c:v>
                </c:pt>
                <c:pt idx="18">
                  <c:v>368625.64446666662</c:v>
                </c:pt>
                <c:pt idx="19">
                  <c:v>368625.64446666662</c:v>
                </c:pt>
                <c:pt idx="20">
                  <c:v>368625.6444666668</c:v>
                </c:pt>
                <c:pt idx="21">
                  <c:v>368625.64446666645</c:v>
                </c:pt>
                <c:pt idx="22">
                  <c:v>368625.6444666668</c:v>
                </c:pt>
                <c:pt idx="23">
                  <c:v>368625.6444666668</c:v>
                </c:pt>
                <c:pt idx="24">
                  <c:v>368625.64446666645</c:v>
                </c:pt>
                <c:pt idx="25">
                  <c:v>368625.6444666668</c:v>
                </c:pt>
                <c:pt idx="26">
                  <c:v>368625.6444666668</c:v>
                </c:pt>
                <c:pt idx="27">
                  <c:v>368625.6444666668</c:v>
                </c:pt>
                <c:pt idx="28">
                  <c:v>368625.6444666668</c:v>
                </c:pt>
                <c:pt idx="29">
                  <c:v>368625.6444666668</c:v>
                </c:pt>
                <c:pt idx="30">
                  <c:v>298331.81882222218</c:v>
                </c:pt>
                <c:pt idx="31">
                  <c:v>298952.70024444442</c:v>
                </c:pt>
                <c:pt idx="32">
                  <c:v>298952.70024444442</c:v>
                </c:pt>
                <c:pt idx="33">
                  <c:v>298952.70024444442</c:v>
                </c:pt>
                <c:pt idx="34">
                  <c:v>298952.70024444448</c:v>
                </c:pt>
                <c:pt idx="35">
                  <c:v>298952.70024444442</c:v>
                </c:pt>
                <c:pt idx="36">
                  <c:v>298952.70024444436</c:v>
                </c:pt>
                <c:pt idx="37">
                  <c:v>298952.7002444446</c:v>
                </c:pt>
                <c:pt idx="38">
                  <c:v>298952.70024444436</c:v>
                </c:pt>
                <c:pt idx="39">
                  <c:v>298952.70024444436</c:v>
                </c:pt>
                <c:pt idx="40">
                  <c:v>298952.70024444454</c:v>
                </c:pt>
                <c:pt idx="41">
                  <c:v>298952.70024444471</c:v>
                </c:pt>
                <c:pt idx="42">
                  <c:v>298952.70024444454</c:v>
                </c:pt>
                <c:pt idx="43">
                  <c:v>298952.70024444454</c:v>
                </c:pt>
                <c:pt idx="44">
                  <c:v>298952.70024444454</c:v>
                </c:pt>
                <c:pt idx="45">
                  <c:v>298952.70024444454</c:v>
                </c:pt>
                <c:pt idx="46">
                  <c:v>298952.70024444419</c:v>
                </c:pt>
                <c:pt idx="47">
                  <c:v>298952.70024444419</c:v>
                </c:pt>
                <c:pt idx="48">
                  <c:v>298952.70024444419</c:v>
                </c:pt>
                <c:pt idx="49">
                  <c:v>298952.59444444464</c:v>
                </c:pt>
                <c:pt idx="50">
                  <c:v>389938.30466666643</c:v>
                </c:pt>
                <c:pt idx="51">
                  <c:v>497284.80933333322</c:v>
                </c:pt>
                <c:pt idx="52">
                  <c:v>497284.53333333333</c:v>
                </c:pt>
                <c:pt idx="53">
                  <c:v>497284.80933333345</c:v>
                </c:pt>
                <c:pt idx="54">
                  <c:v>497284.80933333334</c:v>
                </c:pt>
                <c:pt idx="55">
                  <c:v>497284.80933333345</c:v>
                </c:pt>
                <c:pt idx="56">
                  <c:v>497284.80933333334</c:v>
                </c:pt>
                <c:pt idx="57">
                  <c:v>497284.80933333345</c:v>
                </c:pt>
                <c:pt idx="58">
                  <c:v>497284.80933333345</c:v>
                </c:pt>
                <c:pt idx="59">
                  <c:v>497284.80933333322</c:v>
                </c:pt>
                <c:pt idx="60">
                  <c:v>497284.80933333345</c:v>
                </c:pt>
                <c:pt idx="61">
                  <c:v>497284.80933333345</c:v>
                </c:pt>
                <c:pt idx="62">
                  <c:v>497284.80933333363</c:v>
                </c:pt>
                <c:pt idx="63">
                  <c:v>497284.80933333363</c:v>
                </c:pt>
                <c:pt idx="64">
                  <c:v>497284.80933333363</c:v>
                </c:pt>
                <c:pt idx="65">
                  <c:v>502104.48233333306</c:v>
                </c:pt>
                <c:pt idx="66">
                  <c:v>502104.48233333306</c:v>
                </c:pt>
                <c:pt idx="67">
                  <c:v>502104.48233333306</c:v>
                </c:pt>
                <c:pt idx="68">
                  <c:v>225302.91699999999</c:v>
                </c:pt>
                <c:pt idx="69">
                  <c:v>236739.10733333329</c:v>
                </c:pt>
                <c:pt idx="70">
                  <c:v>236738.23333333334</c:v>
                </c:pt>
                <c:pt idx="71">
                  <c:v>236738.61666666667</c:v>
                </c:pt>
                <c:pt idx="72">
                  <c:v>236739</c:v>
                </c:pt>
                <c:pt idx="73">
                  <c:v>236739.10733333341</c:v>
                </c:pt>
                <c:pt idx="74">
                  <c:v>236739.10733333341</c:v>
                </c:pt>
                <c:pt idx="75">
                  <c:v>236739</c:v>
                </c:pt>
                <c:pt idx="76">
                  <c:v>236739.10733333341</c:v>
                </c:pt>
                <c:pt idx="77">
                  <c:v>236739.10733333309</c:v>
                </c:pt>
                <c:pt idx="78">
                  <c:v>236739</c:v>
                </c:pt>
                <c:pt idx="79">
                  <c:v>138853.29999999999</c:v>
                </c:pt>
                <c:pt idx="80">
                  <c:v>133896.79999999999</c:v>
                </c:pt>
                <c:pt idx="81">
                  <c:v>133896.03333333333</c:v>
                </c:pt>
                <c:pt idx="82">
                  <c:v>133896.03333333333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B7-4D60-A0E1-6B8F6A7FA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642975"/>
        <c:axId val="834885167"/>
      </c:scatterChart>
      <c:valAx>
        <c:axId val="66064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85167"/>
        <c:crosses val="autoZero"/>
        <c:crossBetween val="midCat"/>
      </c:valAx>
      <c:valAx>
        <c:axId val="83488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4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Honduras Sales/crop Size in %</a:t>
            </a:r>
            <a:endParaRPr lang="en-NL" sz="120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6.9297989722655509E-2"/>
          <c:y val="0.12280685776915809"/>
          <c:w val="0.91143337752978404"/>
          <c:h val="0.83507928834454415"/>
        </c:manualLayout>
      </c:layout>
      <c:lineChart>
        <c:grouping val="standard"/>
        <c:varyColors val="0"/>
        <c:ser>
          <c:idx val="0"/>
          <c:order val="0"/>
          <c:tx>
            <c:strRef>
              <c:f>'Sales &amp; Crop Size'!$N$24:$O$24</c:f>
              <c:strCache>
                <c:ptCount val="2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Size'!$P$24:$Z$24</c:f>
              <c:numCache>
                <c:formatCode>0.0%</c:formatCode>
                <c:ptCount val="11"/>
                <c:pt idx="0">
                  <c:v>5.2638484102564095E-2</c:v>
                </c:pt>
                <c:pt idx="1">
                  <c:v>5.2638484102564095E-2</c:v>
                </c:pt>
                <c:pt idx="2">
                  <c:v>0.20581048187179482</c:v>
                </c:pt>
                <c:pt idx="3">
                  <c:v>0.35898247964102553</c:v>
                </c:pt>
                <c:pt idx="4">
                  <c:v>0.49372740523076897</c:v>
                </c:pt>
                <c:pt idx="5">
                  <c:v>0.62847233082051235</c:v>
                </c:pt>
                <c:pt idx="6">
                  <c:v>0.76366187471794833</c:v>
                </c:pt>
                <c:pt idx="7">
                  <c:v>0.836661450871795</c:v>
                </c:pt>
                <c:pt idx="8">
                  <c:v>0.85337318600000023</c:v>
                </c:pt>
                <c:pt idx="9">
                  <c:v>0.92112436384615493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1-4A1F-9829-F31115A764A7}"/>
            </c:ext>
          </c:extLst>
        </c:ser>
        <c:ser>
          <c:idx val="1"/>
          <c:order val="1"/>
          <c:tx>
            <c:strRef>
              <c:f>'Sales &amp; Crop Size'!$N$25:$O$25</c:f>
              <c:strCache>
                <c:ptCount val="2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Size'!$P$25:$Z$25</c:f>
              <c:numCache>
                <c:formatCode>0.0%</c:formatCode>
                <c:ptCount val="11"/>
                <c:pt idx="0">
                  <c:v>0.13184403278911569</c:v>
                </c:pt>
                <c:pt idx="1">
                  <c:v>0.24022759931972801</c:v>
                </c:pt>
                <c:pt idx="2">
                  <c:v>0.37</c:v>
                </c:pt>
                <c:pt idx="3">
                  <c:v>0.5</c:v>
                </c:pt>
                <c:pt idx="4">
                  <c:v>0.62418071380952367</c:v>
                </c:pt>
                <c:pt idx="5">
                  <c:v>0.71400805453514726</c:v>
                </c:pt>
                <c:pt idx="6">
                  <c:v>0.76328822482993175</c:v>
                </c:pt>
                <c:pt idx="7">
                  <c:v>0.85440819554421754</c:v>
                </c:pt>
                <c:pt idx="8">
                  <c:v>0.91203059857142788</c:v>
                </c:pt>
                <c:pt idx="9">
                  <c:v>0.95948999238095234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1-4A1F-9829-F31115A764A7}"/>
            </c:ext>
          </c:extLst>
        </c:ser>
        <c:ser>
          <c:idx val="2"/>
          <c:order val="2"/>
          <c:tx>
            <c:strRef>
              <c:f>'Sales &amp; Crop Size'!$N$26:$O$26</c:f>
              <c:strCache>
                <c:ptCount val="2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Size'!$P$26:$Z$26</c:f>
              <c:numCache>
                <c:formatCode>0.0%</c:formatCode>
                <c:ptCount val="11"/>
                <c:pt idx="0">
                  <c:v>3.5025794404040404E-2</c:v>
                </c:pt>
                <c:pt idx="1">
                  <c:v>6.6156651484848492E-2</c:v>
                </c:pt>
                <c:pt idx="2">
                  <c:v>0.18614976190909094</c:v>
                </c:pt>
                <c:pt idx="3">
                  <c:v>0.35196269567676747</c:v>
                </c:pt>
                <c:pt idx="4">
                  <c:v>0.57072001363636349</c:v>
                </c:pt>
                <c:pt idx="5">
                  <c:v>0.66292060290909038</c:v>
                </c:pt>
                <c:pt idx="6">
                  <c:v>0.76113693696969609</c:v>
                </c:pt>
                <c:pt idx="7">
                  <c:v>0.8366723416666656</c:v>
                </c:pt>
                <c:pt idx="8">
                  <c:v>0.88626281381818095</c:v>
                </c:pt>
                <c:pt idx="9">
                  <c:v>0.95258236175757605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1-4A1F-9829-F31115A764A7}"/>
            </c:ext>
          </c:extLst>
        </c:ser>
        <c:ser>
          <c:idx val="3"/>
          <c:order val="3"/>
          <c:tx>
            <c:strRef>
              <c:f>'Sales &amp; Crop Size'!$N$27:$O$27</c:f>
              <c:strCache>
                <c:ptCount val="2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Size'!$P$27:$Z$27</c:f>
              <c:numCache>
                <c:formatCode>0.0%</c:formatCode>
                <c:ptCount val="11"/>
                <c:pt idx="0">
                  <c:v>0.06</c:v>
                </c:pt>
                <c:pt idx="1">
                  <c:v>0.16593380979591837</c:v>
                </c:pt>
                <c:pt idx="2">
                  <c:v>0.24310456057823132</c:v>
                </c:pt>
                <c:pt idx="3">
                  <c:v>0.37021185888888891</c:v>
                </c:pt>
                <c:pt idx="4">
                  <c:v>0.52380583437641726</c:v>
                </c:pt>
                <c:pt idx="5">
                  <c:v>0.69979257857142851</c:v>
                </c:pt>
                <c:pt idx="6">
                  <c:v>0.74615966795918376</c:v>
                </c:pt>
                <c:pt idx="7">
                  <c:v>0.83979914355442187</c:v>
                </c:pt>
                <c:pt idx="8">
                  <c:v>0.93343861914965998</c:v>
                </c:pt>
                <c:pt idx="9">
                  <c:v>0.96825569605442185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D1-4A1F-9829-F31115A764A7}"/>
            </c:ext>
          </c:extLst>
        </c:ser>
        <c:ser>
          <c:idx val="4"/>
          <c:order val="4"/>
          <c:tx>
            <c:strRef>
              <c:f>'Sales &amp; Crop Size'!$N$28:$O$28</c:f>
              <c:strCache>
                <c:ptCount val="2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Size'!$P$28:$Z$28</c:f>
              <c:numCache>
                <c:formatCode>0.0%</c:formatCode>
                <c:ptCount val="11"/>
                <c:pt idx="0">
                  <c:v>7.0000000000000007E-2</c:v>
                </c:pt>
                <c:pt idx="1">
                  <c:v>0.16</c:v>
                </c:pt>
                <c:pt idx="2">
                  <c:v>0.33</c:v>
                </c:pt>
                <c:pt idx="3">
                  <c:v>0.49</c:v>
                </c:pt>
                <c:pt idx="4">
                  <c:v>0.65</c:v>
                </c:pt>
                <c:pt idx="5">
                  <c:v>0.75</c:v>
                </c:pt>
                <c:pt idx="6">
                  <c:v>0.79600000000000004</c:v>
                </c:pt>
                <c:pt idx="7">
                  <c:v>0.84200000000000008</c:v>
                </c:pt>
                <c:pt idx="8">
                  <c:v>0.89</c:v>
                </c:pt>
                <c:pt idx="9">
                  <c:v>0.94500000000000006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D1-4A1F-9829-F31115A764A7}"/>
            </c:ext>
          </c:extLst>
        </c:ser>
        <c:ser>
          <c:idx val="5"/>
          <c:order val="5"/>
          <c:tx>
            <c:strRef>
              <c:f>'Sales &amp; Crop Size'!$N$29:$O$29</c:f>
              <c:strCache>
                <c:ptCount val="2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Size'!$P$29:$Z$29</c:f>
              <c:numCache>
                <c:formatCode>0.0%</c:formatCode>
                <c:ptCount val="11"/>
                <c:pt idx="0">
                  <c:v>7.1999999999999995E-2</c:v>
                </c:pt>
                <c:pt idx="1">
                  <c:v>0.21</c:v>
                </c:pt>
                <c:pt idx="2">
                  <c:v>0.38</c:v>
                </c:pt>
                <c:pt idx="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9-4622-A3AD-FB0B0592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945743"/>
        <c:axId val="633652863"/>
      </c:lineChart>
      <c:catAx>
        <c:axId val="66194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52863"/>
        <c:crosses val="autoZero"/>
        <c:auto val="1"/>
        <c:lblAlgn val="ctr"/>
        <c:lblOffset val="100"/>
        <c:noMultiLvlLbl val="0"/>
      </c:catAx>
      <c:valAx>
        <c:axId val="633652863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Stocks in 60 KG Bags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Database!$H$1</c:f>
              <c:strCache>
                <c:ptCount val="1"/>
                <c:pt idx="0">
                  <c:v>Stocks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Database!$A$2:$A$84</c:f>
              <c:numCache>
                <c:formatCode>d\-mmm\-yy</c:formatCode>
                <c:ptCount val="83"/>
                <c:pt idx="0">
                  <c:v>43888</c:v>
                </c:pt>
                <c:pt idx="1">
                  <c:v>43921</c:v>
                </c:pt>
                <c:pt idx="2">
                  <c:v>43937</c:v>
                </c:pt>
                <c:pt idx="3">
                  <c:v>43993</c:v>
                </c:pt>
                <c:pt idx="4">
                  <c:v>44021</c:v>
                </c:pt>
                <c:pt idx="5">
                  <c:v>44042</c:v>
                </c:pt>
                <c:pt idx="6">
                  <c:v>44062</c:v>
                </c:pt>
                <c:pt idx="7">
                  <c:v>44091</c:v>
                </c:pt>
                <c:pt idx="8">
                  <c:v>44104</c:v>
                </c:pt>
                <c:pt idx="9">
                  <c:v>44169</c:v>
                </c:pt>
                <c:pt idx="10">
                  <c:v>44252</c:v>
                </c:pt>
                <c:pt idx="11">
                  <c:v>44316</c:v>
                </c:pt>
                <c:pt idx="12">
                  <c:v>44343</c:v>
                </c:pt>
                <c:pt idx="13">
                  <c:v>44371</c:v>
                </c:pt>
                <c:pt idx="14">
                  <c:v>44378</c:v>
                </c:pt>
                <c:pt idx="15">
                  <c:v>44434</c:v>
                </c:pt>
                <c:pt idx="16">
                  <c:v>44469</c:v>
                </c:pt>
                <c:pt idx="17">
                  <c:v>44518</c:v>
                </c:pt>
                <c:pt idx="18">
                  <c:v>44560</c:v>
                </c:pt>
                <c:pt idx="19">
                  <c:v>44637</c:v>
                </c:pt>
                <c:pt idx="20">
                  <c:v>44658</c:v>
                </c:pt>
                <c:pt idx="21">
                  <c:v>44672</c:v>
                </c:pt>
                <c:pt idx="22">
                  <c:v>44679</c:v>
                </c:pt>
                <c:pt idx="23">
                  <c:v>44686</c:v>
                </c:pt>
                <c:pt idx="24">
                  <c:v>44721</c:v>
                </c:pt>
                <c:pt idx="25">
                  <c:v>44734</c:v>
                </c:pt>
                <c:pt idx="26">
                  <c:v>44756</c:v>
                </c:pt>
                <c:pt idx="27">
                  <c:v>44791</c:v>
                </c:pt>
                <c:pt idx="28">
                  <c:v>44801</c:v>
                </c:pt>
                <c:pt idx="29">
                  <c:v>44833</c:v>
                </c:pt>
                <c:pt idx="30">
                  <c:v>44868</c:v>
                </c:pt>
                <c:pt idx="31">
                  <c:v>44875</c:v>
                </c:pt>
                <c:pt idx="32">
                  <c:v>44882</c:v>
                </c:pt>
                <c:pt idx="33">
                  <c:v>44896</c:v>
                </c:pt>
                <c:pt idx="34">
                  <c:v>44903</c:v>
                </c:pt>
                <c:pt idx="35">
                  <c:v>44931</c:v>
                </c:pt>
                <c:pt idx="36">
                  <c:v>44952</c:v>
                </c:pt>
                <c:pt idx="37">
                  <c:v>44959</c:v>
                </c:pt>
                <c:pt idx="38">
                  <c:v>44973</c:v>
                </c:pt>
                <c:pt idx="39">
                  <c:v>44980</c:v>
                </c:pt>
                <c:pt idx="40">
                  <c:v>45008</c:v>
                </c:pt>
                <c:pt idx="41">
                  <c:v>45015</c:v>
                </c:pt>
                <c:pt idx="42">
                  <c:v>45036</c:v>
                </c:pt>
                <c:pt idx="43">
                  <c:v>45057</c:v>
                </c:pt>
                <c:pt idx="44">
                  <c:v>45071</c:v>
                </c:pt>
                <c:pt idx="45">
                  <c:v>45085</c:v>
                </c:pt>
                <c:pt idx="46">
                  <c:v>45099</c:v>
                </c:pt>
                <c:pt idx="47">
                  <c:v>45113</c:v>
                </c:pt>
                <c:pt idx="48">
                  <c:v>45148</c:v>
                </c:pt>
                <c:pt idx="49">
                  <c:v>45169</c:v>
                </c:pt>
                <c:pt idx="50">
                  <c:v>45199</c:v>
                </c:pt>
                <c:pt idx="51">
                  <c:v>45246</c:v>
                </c:pt>
                <c:pt idx="52">
                  <c:v>45258</c:v>
                </c:pt>
                <c:pt idx="53">
                  <c:v>45289</c:v>
                </c:pt>
                <c:pt idx="54">
                  <c:v>45309</c:v>
                </c:pt>
                <c:pt idx="55">
                  <c:v>45316</c:v>
                </c:pt>
                <c:pt idx="56">
                  <c:v>45323</c:v>
                </c:pt>
                <c:pt idx="57">
                  <c:v>45337</c:v>
                </c:pt>
                <c:pt idx="58">
                  <c:v>45351</c:v>
                </c:pt>
                <c:pt idx="59">
                  <c:v>45358</c:v>
                </c:pt>
                <c:pt idx="60">
                  <c:v>45365</c:v>
                </c:pt>
                <c:pt idx="61">
                  <c:v>45372</c:v>
                </c:pt>
                <c:pt idx="62">
                  <c:v>45400</c:v>
                </c:pt>
                <c:pt idx="63">
                  <c:v>45414</c:v>
                </c:pt>
                <c:pt idx="64">
                  <c:v>45477</c:v>
                </c:pt>
                <c:pt idx="65">
                  <c:v>45498</c:v>
                </c:pt>
                <c:pt idx="66">
                  <c:v>45519</c:v>
                </c:pt>
                <c:pt idx="67">
                  <c:v>45526</c:v>
                </c:pt>
                <c:pt idx="68">
                  <c:v>45603</c:v>
                </c:pt>
                <c:pt idx="69">
                  <c:v>45624</c:v>
                </c:pt>
                <c:pt idx="70">
                  <c:v>45637</c:v>
                </c:pt>
                <c:pt idx="71">
                  <c:v>45660</c:v>
                </c:pt>
                <c:pt idx="72">
                  <c:v>45666</c:v>
                </c:pt>
                <c:pt idx="73">
                  <c:v>45680</c:v>
                </c:pt>
                <c:pt idx="74">
                  <c:v>45707</c:v>
                </c:pt>
                <c:pt idx="75">
                  <c:v>45729</c:v>
                </c:pt>
                <c:pt idx="76">
                  <c:v>45762</c:v>
                </c:pt>
                <c:pt idx="77">
                  <c:v>45869</c:v>
                </c:pt>
                <c:pt idx="78">
                  <c:v>45919</c:v>
                </c:pt>
                <c:pt idx="79">
                  <c:v>45981</c:v>
                </c:pt>
                <c:pt idx="80">
                  <c:v>45996</c:v>
                </c:pt>
                <c:pt idx="81">
                  <c:v>46038</c:v>
                </c:pt>
                <c:pt idx="82">
                  <c:v>46065</c:v>
                </c:pt>
              </c:numCache>
            </c:numRef>
          </c:cat>
          <c:val>
            <c:numRef>
              <c:f>Database!$H$2:$H$84</c:f>
              <c:numCache>
                <c:formatCode>_-* #,##0_-;\-* #,##0_-;_-* "-"??_-;_-@_-</c:formatCode>
                <c:ptCount val="83"/>
                <c:pt idx="0">
                  <c:v>317862.2460777777</c:v>
                </c:pt>
                <c:pt idx="1">
                  <c:v>317862.24607777817</c:v>
                </c:pt>
                <c:pt idx="2">
                  <c:v>317862.24607777817</c:v>
                </c:pt>
                <c:pt idx="3">
                  <c:v>317862.24607777753</c:v>
                </c:pt>
                <c:pt idx="4">
                  <c:v>317862.24607777753</c:v>
                </c:pt>
                <c:pt idx="5">
                  <c:v>317862.24607777753</c:v>
                </c:pt>
                <c:pt idx="6">
                  <c:v>317862.24607777753</c:v>
                </c:pt>
                <c:pt idx="7">
                  <c:v>317862.24607777817</c:v>
                </c:pt>
                <c:pt idx="8">
                  <c:v>317862.24607777753</c:v>
                </c:pt>
                <c:pt idx="9">
                  <c:v>300603.36833333335</c:v>
                </c:pt>
                <c:pt idx="10">
                  <c:v>300603.3683333334</c:v>
                </c:pt>
                <c:pt idx="11">
                  <c:v>300603.3683333334</c:v>
                </c:pt>
                <c:pt idx="12">
                  <c:v>300603.3683333334</c:v>
                </c:pt>
                <c:pt idx="13">
                  <c:v>301087.90294444439</c:v>
                </c:pt>
                <c:pt idx="14">
                  <c:v>301087.90294444363</c:v>
                </c:pt>
                <c:pt idx="15">
                  <c:v>301087.90294444509</c:v>
                </c:pt>
                <c:pt idx="16">
                  <c:v>301087.90294444439</c:v>
                </c:pt>
                <c:pt idx="17">
                  <c:v>368625.64446666668</c:v>
                </c:pt>
                <c:pt idx="18">
                  <c:v>368625.64446666662</c:v>
                </c:pt>
                <c:pt idx="19">
                  <c:v>368625.64446666662</c:v>
                </c:pt>
                <c:pt idx="20">
                  <c:v>368625.6444666668</c:v>
                </c:pt>
                <c:pt idx="21">
                  <c:v>368625.64446666645</c:v>
                </c:pt>
                <c:pt idx="22">
                  <c:v>368625.6444666668</c:v>
                </c:pt>
                <c:pt idx="23">
                  <c:v>368625.6444666668</c:v>
                </c:pt>
                <c:pt idx="24">
                  <c:v>368625.64446666645</c:v>
                </c:pt>
                <c:pt idx="25">
                  <c:v>368625.6444666668</c:v>
                </c:pt>
                <c:pt idx="26">
                  <c:v>368625.6444666668</c:v>
                </c:pt>
                <c:pt idx="27">
                  <c:v>368625.6444666668</c:v>
                </c:pt>
                <c:pt idx="28">
                  <c:v>368625.6444666668</c:v>
                </c:pt>
                <c:pt idx="29">
                  <c:v>368625.6444666668</c:v>
                </c:pt>
                <c:pt idx="30">
                  <c:v>298331.81882222218</c:v>
                </c:pt>
                <c:pt idx="31">
                  <c:v>298952.70024444442</c:v>
                </c:pt>
                <c:pt idx="32">
                  <c:v>298952.70024444442</c:v>
                </c:pt>
                <c:pt idx="33">
                  <c:v>298952.70024444442</c:v>
                </c:pt>
                <c:pt idx="34">
                  <c:v>298952.70024444448</c:v>
                </c:pt>
                <c:pt idx="35">
                  <c:v>298952.70024444442</c:v>
                </c:pt>
                <c:pt idx="36">
                  <c:v>298952.70024444436</c:v>
                </c:pt>
                <c:pt idx="37">
                  <c:v>298952.7002444446</c:v>
                </c:pt>
                <c:pt idx="38">
                  <c:v>298952.70024444436</c:v>
                </c:pt>
                <c:pt idx="39">
                  <c:v>298952.70024444436</c:v>
                </c:pt>
                <c:pt idx="40">
                  <c:v>298952.70024444454</c:v>
                </c:pt>
                <c:pt idx="41">
                  <c:v>298952.70024444471</c:v>
                </c:pt>
                <c:pt idx="42">
                  <c:v>298952.70024444454</c:v>
                </c:pt>
                <c:pt idx="43">
                  <c:v>298952.70024444454</c:v>
                </c:pt>
                <c:pt idx="44">
                  <c:v>298952.70024444454</c:v>
                </c:pt>
                <c:pt idx="45">
                  <c:v>298952.70024444454</c:v>
                </c:pt>
                <c:pt idx="46">
                  <c:v>298952.70024444419</c:v>
                </c:pt>
                <c:pt idx="47">
                  <c:v>298952.70024444419</c:v>
                </c:pt>
                <c:pt idx="48">
                  <c:v>298952.70024444419</c:v>
                </c:pt>
                <c:pt idx="49">
                  <c:v>298952.59444444464</c:v>
                </c:pt>
                <c:pt idx="50">
                  <c:v>389938.30466666643</c:v>
                </c:pt>
                <c:pt idx="51">
                  <c:v>497284.80933333322</c:v>
                </c:pt>
                <c:pt idx="52">
                  <c:v>497284.53333333333</c:v>
                </c:pt>
                <c:pt idx="53">
                  <c:v>497284.80933333345</c:v>
                </c:pt>
                <c:pt idx="54">
                  <c:v>497284.80933333334</c:v>
                </c:pt>
                <c:pt idx="55">
                  <c:v>497284.80933333345</c:v>
                </c:pt>
                <c:pt idx="56">
                  <c:v>497284.80933333334</c:v>
                </c:pt>
                <c:pt idx="57">
                  <c:v>497284.80933333345</c:v>
                </c:pt>
                <c:pt idx="58">
                  <c:v>497284.80933333345</c:v>
                </c:pt>
                <c:pt idx="59">
                  <c:v>497284.80933333322</c:v>
                </c:pt>
                <c:pt idx="60">
                  <c:v>497284.80933333345</c:v>
                </c:pt>
                <c:pt idx="61">
                  <c:v>497284.80933333345</c:v>
                </c:pt>
                <c:pt idx="62">
                  <c:v>497284.80933333363</c:v>
                </c:pt>
                <c:pt idx="63">
                  <c:v>497284.80933333363</c:v>
                </c:pt>
                <c:pt idx="64">
                  <c:v>497284.80933333363</c:v>
                </c:pt>
                <c:pt idx="65">
                  <c:v>502104.48233333306</c:v>
                </c:pt>
                <c:pt idx="66">
                  <c:v>502104.48233333306</c:v>
                </c:pt>
                <c:pt idx="67">
                  <c:v>502104.48233333306</c:v>
                </c:pt>
                <c:pt idx="68">
                  <c:v>225302.91699999999</c:v>
                </c:pt>
                <c:pt idx="69">
                  <c:v>236739.10733333329</c:v>
                </c:pt>
                <c:pt idx="70">
                  <c:v>236738.23333333334</c:v>
                </c:pt>
                <c:pt idx="71">
                  <c:v>236738.61666666667</c:v>
                </c:pt>
                <c:pt idx="72">
                  <c:v>236739</c:v>
                </c:pt>
                <c:pt idx="73">
                  <c:v>236739.10733333341</c:v>
                </c:pt>
                <c:pt idx="74">
                  <c:v>236739.10733333341</c:v>
                </c:pt>
                <c:pt idx="75">
                  <c:v>236739</c:v>
                </c:pt>
                <c:pt idx="76">
                  <c:v>236739.10733333341</c:v>
                </c:pt>
                <c:pt idx="77">
                  <c:v>236739.10733333309</c:v>
                </c:pt>
                <c:pt idx="78">
                  <c:v>236739</c:v>
                </c:pt>
                <c:pt idx="79">
                  <c:v>138853.29999999999</c:v>
                </c:pt>
                <c:pt idx="80">
                  <c:v>133896.79999999999</c:v>
                </c:pt>
                <c:pt idx="81">
                  <c:v>133896.03333333333</c:v>
                </c:pt>
                <c:pt idx="82">
                  <c:v>133896.03333333333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E-46D6-9A98-E43D88DF1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642975"/>
        <c:axId val="834885167"/>
      </c:lineChart>
      <c:dateAx>
        <c:axId val="66064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85167"/>
        <c:crosses val="autoZero"/>
        <c:auto val="1"/>
        <c:lblOffset val="100"/>
        <c:baseTimeUnit val="days"/>
      </c:dateAx>
      <c:valAx>
        <c:axId val="83488516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429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4">
                    <a:lumMod val="20000"/>
                    <a:lumOff val="80000"/>
                  </a:schemeClr>
                </a:solidFill>
              </a:rPr>
              <a:t>Honduras Cumulative Sales</a:t>
            </a:r>
            <a:r>
              <a:rPr lang="en-GB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in Lempira (in Million)</a:t>
            </a:r>
            <a:endParaRPr lang="en-NL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'Value (Lempira)'!$L$21</c:f>
              <c:strCache>
                <c:ptCount val="1"/>
                <c:pt idx="0">
                  <c:v>18/19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(Lempira)'!$L$22:$L$33</c:f>
              <c:numCache>
                <c:formatCode>_-* #,##0_-;\-* #,##0_-;_-* "-"??_-;_-@_-</c:formatCode>
                <c:ptCount val="12"/>
                <c:pt idx="0">
                  <c:v>299.18884601137194</c:v>
                </c:pt>
                <c:pt idx="1">
                  <c:v>654.64253837437195</c:v>
                </c:pt>
                <c:pt idx="2">
                  <c:v>1864.851467796216</c:v>
                </c:pt>
                <c:pt idx="3">
                  <c:v>4023.4888590914061</c:v>
                </c:pt>
                <c:pt idx="4">
                  <c:v>6923.102148255206</c:v>
                </c:pt>
                <c:pt idx="5">
                  <c:v>9716.6653728603978</c:v>
                </c:pt>
                <c:pt idx="6">
                  <c:v>12845.075919032332</c:v>
                </c:pt>
                <c:pt idx="7">
                  <c:v>15921.543534427077</c:v>
                </c:pt>
                <c:pt idx="8">
                  <c:v>19101.642484891261</c:v>
                </c:pt>
                <c:pt idx="9">
                  <c:v>21451.416146097545</c:v>
                </c:pt>
                <c:pt idx="10">
                  <c:v>22384.043917702696</c:v>
                </c:pt>
                <c:pt idx="11">
                  <c:v>23180.826566331743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1-480B-9073-8104C3C6A76A}"/>
            </c:ext>
          </c:extLst>
        </c:ser>
        <c:ser>
          <c:idx val="1"/>
          <c:order val="1"/>
          <c:tx>
            <c:strRef>
              <c:f>'Value (Lempira)'!$M$21</c:f>
              <c:strCache>
                <c:ptCount val="1"/>
                <c:pt idx="0">
                  <c:v>19/20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(Lempira)'!$M$22:$M$33</c:f>
              <c:numCache>
                <c:formatCode>_-* #,##0_-;\-* #,##0_-;_-* "-"??_-;_-@_-</c:formatCode>
                <c:ptCount val="12"/>
                <c:pt idx="0">
                  <c:v>216.0797463978368</c:v>
                </c:pt>
                <c:pt idx="1">
                  <c:v>546.90239243339147</c:v>
                </c:pt>
                <c:pt idx="2">
                  <c:v>1819.7145169768298</c:v>
                </c:pt>
                <c:pt idx="3">
                  <c:v>4869.219504792879</c:v>
                </c:pt>
                <c:pt idx="4">
                  <c:v>7842.5824163375191</c:v>
                </c:pt>
                <c:pt idx="5">
                  <c:v>10965.41227073042</c:v>
                </c:pt>
                <c:pt idx="6">
                  <c:v>13687.599932805602</c:v>
                </c:pt>
                <c:pt idx="7">
                  <c:v>16993.989679751332</c:v>
                </c:pt>
                <c:pt idx="8">
                  <c:v>19636.817204059345</c:v>
                </c:pt>
                <c:pt idx="9">
                  <c:v>20862.374015300062</c:v>
                </c:pt>
                <c:pt idx="10">
                  <c:v>21447.402574539581</c:v>
                </c:pt>
                <c:pt idx="11">
                  <c:v>22013.822872970726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80B-9073-8104C3C6A76A}"/>
            </c:ext>
          </c:extLst>
        </c:ser>
        <c:ser>
          <c:idx val="2"/>
          <c:order val="2"/>
          <c:tx>
            <c:strRef>
              <c:f>'Value (Lempira)'!$N$21</c:f>
              <c:strCache>
                <c:ptCount val="1"/>
                <c:pt idx="0">
                  <c:v>20/21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(Lempira)'!$N$22:$N$33</c:f>
              <c:numCache>
                <c:formatCode>_-* #,##0_-;\-* #,##0_-;_-* "-"??_-;_-@_-</c:formatCode>
                <c:ptCount val="12"/>
                <c:pt idx="0">
                  <c:v>80.31021373758216</c:v>
                </c:pt>
                <c:pt idx="1">
                  <c:v>269.95139630977411</c:v>
                </c:pt>
                <c:pt idx="2">
                  <c:v>1113.9310260710142</c:v>
                </c:pt>
                <c:pt idx="3">
                  <c:v>3192.3976200839143</c:v>
                </c:pt>
                <c:pt idx="4">
                  <c:v>6094.2547747792669</c:v>
                </c:pt>
                <c:pt idx="5">
                  <c:v>9877.4959029353558</c:v>
                </c:pt>
                <c:pt idx="6">
                  <c:v>13384.391197585928</c:v>
                </c:pt>
                <c:pt idx="7">
                  <c:v>17430.196720278698</c:v>
                </c:pt>
                <c:pt idx="8">
                  <c:v>21291.922527652714</c:v>
                </c:pt>
                <c:pt idx="9">
                  <c:v>24543.762004919779</c:v>
                </c:pt>
                <c:pt idx="10">
                  <c:v>26667.347453146926</c:v>
                </c:pt>
                <c:pt idx="11">
                  <c:v>27893.952919488067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1-480B-9073-8104C3C6A76A}"/>
            </c:ext>
          </c:extLst>
        </c:ser>
        <c:ser>
          <c:idx val="3"/>
          <c:order val="3"/>
          <c:tx>
            <c:strRef>
              <c:f>'Value (Lempira)'!$O$21</c:f>
              <c:strCache>
                <c:ptCount val="1"/>
                <c:pt idx="0">
                  <c:v>21/22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(Lempira)'!$O$22:$O$33</c:f>
              <c:numCache>
                <c:formatCode>_-* #,##0_-;\-* #,##0_-;_-* "-"??_-;_-@_-</c:formatCode>
                <c:ptCount val="12"/>
                <c:pt idx="0">
                  <c:v>379.08553631600637</c:v>
                </c:pt>
                <c:pt idx="1">
                  <c:v>998.97028978146909</c:v>
                </c:pt>
                <c:pt idx="2">
                  <c:v>3016.77373885621</c:v>
                </c:pt>
                <c:pt idx="3">
                  <c:v>6830.6217549713201</c:v>
                </c:pt>
                <c:pt idx="4">
                  <c:v>10707.602158456131</c:v>
                </c:pt>
                <c:pt idx="5">
                  <c:v>16389.853421197928</c:v>
                </c:pt>
                <c:pt idx="6">
                  <c:v>20937.882187280477</c:v>
                </c:pt>
                <c:pt idx="7">
                  <c:v>25063.464534150044</c:v>
                </c:pt>
                <c:pt idx="8">
                  <c:v>29493.82656152406</c:v>
                </c:pt>
                <c:pt idx="9">
                  <c:v>32426.974246111738</c:v>
                </c:pt>
                <c:pt idx="10">
                  <c:v>34127.680488915168</c:v>
                </c:pt>
                <c:pt idx="11">
                  <c:v>35328.669657876286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1-480B-9073-8104C3C6A76A}"/>
            </c:ext>
          </c:extLst>
        </c:ser>
        <c:ser>
          <c:idx val="4"/>
          <c:order val="4"/>
          <c:tx>
            <c:strRef>
              <c:f>'Value (Lempira)'!$P$21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(Lempira)'!$P$22:$P$33</c:f>
              <c:numCache>
                <c:formatCode>_-* #,##0_-;\-* #,##0_-;_-* "-"??_-;_-@_-</c:formatCode>
                <c:ptCount val="12"/>
                <c:pt idx="0">
                  <c:v>288.77644969766271</c:v>
                </c:pt>
                <c:pt idx="1">
                  <c:v>672.55011471368573</c:v>
                </c:pt>
                <c:pt idx="2">
                  <c:v>1937.3943125596434</c:v>
                </c:pt>
                <c:pt idx="3">
                  <c:v>5126.7902236006867</c:v>
                </c:pt>
                <c:pt idx="4">
                  <c:v>8631.5538319360021</c:v>
                </c:pt>
                <c:pt idx="5">
                  <c:v>12732.718608782932</c:v>
                </c:pt>
                <c:pt idx="6">
                  <c:v>17660.847790918517</c:v>
                </c:pt>
                <c:pt idx="7">
                  <c:v>23139.995024816344</c:v>
                </c:pt>
                <c:pt idx="8">
                  <c:v>27342.739424619485</c:v>
                </c:pt>
                <c:pt idx="9">
                  <c:v>31412.150161805814</c:v>
                </c:pt>
                <c:pt idx="10">
                  <c:v>34283.887670823024</c:v>
                </c:pt>
                <c:pt idx="11">
                  <c:v>35479.059542932024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1-480B-9073-8104C3C6A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099055"/>
        <c:axId val="496827823"/>
      </c:lineChart>
      <c:catAx>
        <c:axId val="87409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27823"/>
        <c:crosses val="autoZero"/>
        <c:auto val="1"/>
        <c:lblAlgn val="ctr"/>
        <c:lblOffset val="100"/>
        <c:noMultiLvlLbl val="0"/>
      </c:catAx>
      <c:valAx>
        <c:axId val="4968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09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4">
                    <a:lumMod val="20000"/>
                    <a:lumOff val="80000"/>
                  </a:schemeClr>
                </a:solidFill>
              </a:rPr>
              <a:t>Honduras montlhly</a:t>
            </a:r>
            <a:r>
              <a:rPr lang="en-GB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sales (in Mill Lempira)</a:t>
            </a:r>
            <a:endParaRPr lang="en-NL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'Value (Lempira)'!$L$6</c:f>
              <c:strCache>
                <c:ptCount val="1"/>
                <c:pt idx="0">
                  <c:v>18/19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(Lempira)'!$L$7:$L$18</c:f>
              <c:numCache>
                <c:formatCode>General</c:formatCode>
                <c:ptCount val="12"/>
                <c:pt idx="0">
                  <c:v>299.18884601137194</c:v>
                </c:pt>
                <c:pt idx="1">
                  <c:v>355.45369236299996</c:v>
                </c:pt>
                <c:pt idx="2">
                  <c:v>1210.208929421844</c:v>
                </c:pt>
                <c:pt idx="3">
                  <c:v>2158.6373912951899</c:v>
                </c:pt>
                <c:pt idx="4">
                  <c:v>2899.6132891638003</c:v>
                </c:pt>
                <c:pt idx="5">
                  <c:v>2793.5632246051923</c:v>
                </c:pt>
                <c:pt idx="6">
                  <c:v>3128.4105461719332</c:v>
                </c:pt>
                <c:pt idx="7">
                  <c:v>3076.4676153947448</c:v>
                </c:pt>
                <c:pt idx="8">
                  <c:v>3180.0989504641834</c:v>
                </c:pt>
                <c:pt idx="9">
                  <c:v>2349.773661206284</c:v>
                </c:pt>
                <c:pt idx="10">
                  <c:v>932.62777160515157</c:v>
                </c:pt>
                <c:pt idx="11">
                  <c:v>796.78264862904769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F-4DE4-BBFA-B69EF3D593D9}"/>
            </c:ext>
          </c:extLst>
        </c:ser>
        <c:ser>
          <c:idx val="1"/>
          <c:order val="1"/>
          <c:tx>
            <c:strRef>
              <c:f>'Value (Lempira)'!$M$6</c:f>
              <c:strCache>
                <c:ptCount val="1"/>
                <c:pt idx="0">
                  <c:v>19/20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(Lempira)'!$M$7:$M$18</c:f>
              <c:numCache>
                <c:formatCode>0</c:formatCode>
                <c:ptCount val="12"/>
                <c:pt idx="0">
                  <c:v>216.0797463978368</c:v>
                </c:pt>
                <c:pt idx="1">
                  <c:v>330.82264603555461</c:v>
                </c:pt>
                <c:pt idx="2">
                  <c:v>1272.8121245434384</c:v>
                </c:pt>
                <c:pt idx="3">
                  <c:v>3049.5049878160494</c:v>
                </c:pt>
                <c:pt idx="4">
                  <c:v>2973.3629115446402</c:v>
                </c:pt>
                <c:pt idx="5">
                  <c:v>3122.8298543928995</c:v>
                </c:pt>
                <c:pt idx="6">
                  <c:v>2722.1876620751827</c:v>
                </c:pt>
                <c:pt idx="7">
                  <c:v>3306.3897469457288</c:v>
                </c:pt>
                <c:pt idx="8">
                  <c:v>2642.8275243080129</c:v>
                </c:pt>
                <c:pt idx="9">
                  <c:v>1225.5568112407179</c:v>
                </c:pt>
                <c:pt idx="10">
                  <c:v>585.02855923952006</c:v>
                </c:pt>
                <c:pt idx="11">
                  <c:v>566.42029843114494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F-4DE4-BBFA-B69EF3D593D9}"/>
            </c:ext>
          </c:extLst>
        </c:ser>
        <c:ser>
          <c:idx val="2"/>
          <c:order val="2"/>
          <c:tx>
            <c:strRef>
              <c:f>'Value (Lempira)'!$N$6</c:f>
              <c:strCache>
                <c:ptCount val="1"/>
                <c:pt idx="0">
                  <c:v>20/21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(Lempira)'!$N$7:$N$18</c:f>
              <c:numCache>
                <c:formatCode>0.0</c:formatCode>
                <c:ptCount val="12"/>
                <c:pt idx="0">
                  <c:v>80.31021373758216</c:v>
                </c:pt>
                <c:pt idx="1">
                  <c:v>189.64118257219195</c:v>
                </c:pt>
                <c:pt idx="2">
                  <c:v>843.97962976124006</c:v>
                </c:pt>
                <c:pt idx="3">
                  <c:v>2078.4665940129003</c:v>
                </c:pt>
                <c:pt idx="4">
                  <c:v>2901.8571546953526</c:v>
                </c:pt>
                <c:pt idx="5">
                  <c:v>3783.241128156089</c:v>
                </c:pt>
                <c:pt idx="6">
                  <c:v>3506.8952946505719</c:v>
                </c:pt>
                <c:pt idx="7">
                  <c:v>4045.8055226927718</c:v>
                </c:pt>
                <c:pt idx="8">
                  <c:v>3861.725807374014</c:v>
                </c:pt>
                <c:pt idx="9">
                  <c:v>3251.8394772670667</c:v>
                </c:pt>
                <c:pt idx="10">
                  <c:v>2123.5854482271466</c:v>
                </c:pt>
                <c:pt idx="11">
                  <c:v>1226.6054663411401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5F-4DE4-BBFA-B69EF3D593D9}"/>
            </c:ext>
          </c:extLst>
        </c:ser>
        <c:ser>
          <c:idx val="3"/>
          <c:order val="3"/>
          <c:tx>
            <c:strRef>
              <c:f>'Value (Lempira)'!$O$6</c:f>
              <c:strCache>
                <c:ptCount val="1"/>
                <c:pt idx="0">
                  <c:v>21/22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(Lempira)'!$O$7:$O$18</c:f>
              <c:numCache>
                <c:formatCode>0</c:formatCode>
                <c:ptCount val="12"/>
                <c:pt idx="0">
                  <c:v>379.08553631600637</c:v>
                </c:pt>
                <c:pt idx="1">
                  <c:v>619.88475346546272</c:v>
                </c:pt>
                <c:pt idx="2">
                  <c:v>2017.8034490747409</c:v>
                </c:pt>
                <c:pt idx="3">
                  <c:v>3813.8480161151101</c:v>
                </c:pt>
                <c:pt idx="4">
                  <c:v>3876.9804034848107</c:v>
                </c:pt>
                <c:pt idx="5">
                  <c:v>5682.2512627417982</c:v>
                </c:pt>
                <c:pt idx="6">
                  <c:v>4548.0287660825497</c:v>
                </c:pt>
                <c:pt idx="7">
                  <c:v>4125.5823468695671</c:v>
                </c:pt>
                <c:pt idx="8">
                  <c:v>4430.3620273740171</c:v>
                </c:pt>
                <c:pt idx="9">
                  <c:v>2933.14768458768</c:v>
                </c:pt>
                <c:pt idx="10">
                  <c:v>1700.7062428034324</c:v>
                </c:pt>
                <c:pt idx="11">
                  <c:v>1200.98916896112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5F-4DE4-BBFA-B69EF3D593D9}"/>
            </c:ext>
          </c:extLst>
        </c:ser>
        <c:ser>
          <c:idx val="4"/>
          <c:order val="4"/>
          <c:tx>
            <c:strRef>
              <c:f>'Value (Lempira)'!$P$6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(Lempira)'!$P$7:$P$18</c:f>
              <c:numCache>
                <c:formatCode>_-* #,##0_-;\-* #,##0_-;_-* "-"??_-;_-@_-</c:formatCode>
                <c:ptCount val="12"/>
                <c:pt idx="0">
                  <c:v>288.77644969766271</c:v>
                </c:pt>
                <c:pt idx="1">
                  <c:v>383.77366501602302</c:v>
                </c:pt>
                <c:pt idx="2">
                  <c:v>1264.8441978459575</c:v>
                </c:pt>
                <c:pt idx="3">
                  <c:v>3189.3959110410437</c:v>
                </c:pt>
                <c:pt idx="4">
                  <c:v>3504.7636083353154</c:v>
                </c:pt>
                <c:pt idx="5">
                  <c:v>4101.1647768469293</c:v>
                </c:pt>
                <c:pt idx="6">
                  <c:v>4928.1291821355862</c:v>
                </c:pt>
                <c:pt idx="7">
                  <c:v>5479.1472338978265</c:v>
                </c:pt>
                <c:pt idx="8">
                  <c:v>4202.7443998031422</c:v>
                </c:pt>
                <c:pt idx="9">
                  <c:v>4069.4107371863297</c:v>
                </c:pt>
                <c:pt idx="10">
                  <c:v>2871.73750901721</c:v>
                </c:pt>
                <c:pt idx="11">
                  <c:v>1195.1718721089999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5F-4DE4-BBFA-B69EF3D59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010592"/>
        <c:axId val="643008367"/>
      </c:lineChart>
      <c:catAx>
        <c:axId val="4130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08367"/>
        <c:crosses val="autoZero"/>
        <c:auto val="1"/>
        <c:lblAlgn val="ctr"/>
        <c:lblOffset val="100"/>
        <c:noMultiLvlLbl val="0"/>
      </c:catAx>
      <c:valAx>
        <c:axId val="64300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0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Honduras Purchase &amp; sales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Database!$G$1</c:f>
              <c:strCache>
                <c:ptCount val="1"/>
                <c:pt idx="0">
                  <c:v>Purchase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Database!$A$2:$A$84</c:f>
              <c:numCache>
                <c:formatCode>d\-mmm\-yy</c:formatCode>
                <c:ptCount val="83"/>
                <c:pt idx="0">
                  <c:v>43888</c:v>
                </c:pt>
                <c:pt idx="1">
                  <c:v>43921</c:v>
                </c:pt>
                <c:pt idx="2">
                  <c:v>43937</c:v>
                </c:pt>
                <c:pt idx="3">
                  <c:v>43993</c:v>
                </c:pt>
                <c:pt idx="4">
                  <c:v>44021</c:v>
                </c:pt>
                <c:pt idx="5">
                  <c:v>44042</c:v>
                </c:pt>
                <c:pt idx="6">
                  <c:v>44062</c:v>
                </c:pt>
                <c:pt idx="7">
                  <c:v>44091</c:v>
                </c:pt>
                <c:pt idx="8">
                  <c:v>44104</c:v>
                </c:pt>
                <c:pt idx="9">
                  <c:v>44169</c:v>
                </c:pt>
                <c:pt idx="10">
                  <c:v>44252</c:v>
                </c:pt>
                <c:pt idx="11">
                  <c:v>44316</c:v>
                </c:pt>
                <c:pt idx="12">
                  <c:v>44343</c:v>
                </c:pt>
                <c:pt idx="13">
                  <c:v>44371</c:v>
                </c:pt>
                <c:pt idx="14">
                  <c:v>44378</c:v>
                </c:pt>
                <c:pt idx="15">
                  <c:v>44434</c:v>
                </c:pt>
                <c:pt idx="16">
                  <c:v>44469</c:v>
                </c:pt>
                <c:pt idx="17">
                  <c:v>44518</c:v>
                </c:pt>
                <c:pt idx="18">
                  <c:v>44560</c:v>
                </c:pt>
                <c:pt idx="19">
                  <c:v>44637</c:v>
                </c:pt>
                <c:pt idx="20">
                  <c:v>44658</c:v>
                </c:pt>
                <c:pt idx="21">
                  <c:v>44672</c:v>
                </c:pt>
                <c:pt idx="22">
                  <c:v>44679</c:v>
                </c:pt>
                <c:pt idx="23">
                  <c:v>44686</c:v>
                </c:pt>
                <c:pt idx="24">
                  <c:v>44721</c:v>
                </c:pt>
                <c:pt idx="25">
                  <c:v>44734</c:v>
                </c:pt>
                <c:pt idx="26">
                  <c:v>44756</c:v>
                </c:pt>
                <c:pt idx="27">
                  <c:v>44791</c:v>
                </c:pt>
                <c:pt idx="28">
                  <c:v>44801</c:v>
                </c:pt>
                <c:pt idx="29">
                  <c:v>44833</c:v>
                </c:pt>
                <c:pt idx="30">
                  <c:v>44868</c:v>
                </c:pt>
                <c:pt idx="31">
                  <c:v>44875</c:v>
                </c:pt>
                <c:pt idx="32">
                  <c:v>44882</c:v>
                </c:pt>
                <c:pt idx="33">
                  <c:v>44896</c:v>
                </c:pt>
                <c:pt idx="34">
                  <c:v>44903</c:v>
                </c:pt>
                <c:pt idx="35">
                  <c:v>44931</c:v>
                </c:pt>
                <c:pt idx="36">
                  <c:v>44952</c:v>
                </c:pt>
                <c:pt idx="37">
                  <c:v>44959</c:v>
                </c:pt>
                <c:pt idx="38">
                  <c:v>44973</c:v>
                </c:pt>
                <c:pt idx="39">
                  <c:v>44980</c:v>
                </c:pt>
                <c:pt idx="40">
                  <c:v>45008</c:v>
                </c:pt>
                <c:pt idx="41">
                  <c:v>45015</c:v>
                </c:pt>
                <c:pt idx="42">
                  <c:v>45036</c:v>
                </c:pt>
                <c:pt idx="43">
                  <c:v>45057</c:v>
                </c:pt>
                <c:pt idx="44">
                  <c:v>45071</c:v>
                </c:pt>
                <c:pt idx="45">
                  <c:v>45085</c:v>
                </c:pt>
                <c:pt idx="46">
                  <c:v>45099</c:v>
                </c:pt>
                <c:pt idx="47">
                  <c:v>45113</c:v>
                </c:pt>
                <c:pt idx="48">
                  <c:v>45148</c:v>
                </c:pt>
                <c:pt idx="49">
                  <c:v>45169</c:v>
                </c:pt>
                <c:pt idx="50">
                  <c:v>45199</c:v>
                </c:pt>
                <c:pt idx="51">
                  <c:v>45246</c:v>
                </c:pt>
                <c:pt idx="52">
                  <c:v>45258</c:v>
                </c:pt>
                <c:pt idx="53">
                  <c:v>45289</c:v>
                </c:pt>
                <c:pt idx="54">
                  <c:v>45309</c:v>
                </c:pt>
                <c:pt idx="55">
                  <c:v>45316</c:v>
                </c:pt>
                <c:pt idx="56">
                  <c:v>45323</c:v>
                </c:pt>
                <c:pt idx="57">
                  <c:v>45337</c:v>
                </c:pt>
                <c:pt idx="58">
                  <c:v>45351</c:v>
                </c:pt>
                <c:pt idx="59">
                  <c:v>45358</c:v>
                </c:pt>
                <c:pt idx="60">
                  <c:v>45365</c:v>
                </c:pt>
                <c:pt idx="61">
                  <c:v>45372</c:v>
                </c:pt>
                <c:pt idx="62">
                  <c:v>45400</c:v>
                </c:pt>
                <c:pt idx="63">
                  <c:v>45414</c:v>
                </c:pt>
                <c:pt idx="64">
                  <c:v>45477</c:v>
                </c:pt>
                <c:pt idx="65">
                  <c:v>45498</c:v>
                </c:pt>
                <c:pt idx="66">
                  <c:v>45519</c:v>
                </c:pt>
                <c:pt idx="67">
                  <c:v>45526</c:v>
                </c:pt>
                <c:pt idx="68">
                  <c:v>45603</c:v>
                </c:pt>
                <c:pt idx="69">
                  <c:v>45624</c:v>
                </c:pt>
                <c:pt idx="70">
                  <c:v>45637</c:v>
                </c:pt>
                <c:pt idx="71">
                  <c:v>45660</c:v>
                </c:pt>
                <c:pt idx="72">
                  <c:v>45666</c:v>
                </c:pt>
                <c:pt idx="73">
                  <c:v>45680</c:v>
                </c:pt>
                <c:pt idx="74">
                  <c:v>45707</c:v>
                </c:pt>
                <c:pt idx="75">
                  <c:v>45729</c:v>
                </c:pt>
                <c:pt idx="76">
                  <c:v>45762</c:v>
                </c:pt>
                <c:pt idx="77">
                  <c:v>45869</c:v>
                </c:pt>
                <c:pt idx="78">
                  <c:v>45919</c:v>
                </c:pt>
                <c:pt idx="79">
                  <c:v>45981</c:v>
                </c:pt>
                <c:pt idx="80">
                  <c:v>45996</c:v>
                </c:pt>
                <c:pt idx="81">
                  <c:v>46038</c:v>
                </c:pt>
                <c:pt idx="82">
                  <c:v>46065</c:v>
                </c:pt>
              </c:numCache>
            </c:numRef>
          </c:cat>
          <c:val>
            <c:numRef>
              <c:f>Database!$G$2:$G$84</c:f>
              <c:numCache>
                <c:formatCode>_-* #,##0_-;\-* #,##0_-;_-* "-"??_-;_-@_-</c:formatCode>
                <c:ptCount val="83"/>
                <c:pt idx="0">
                  <c:v>1896343.6903333331</c:v>
                </c:pt>
                <c:pt idx="1">
                  <c:v>2704742.6073333332</c:v>
                </c:pt>
                <c:pt idx="2">
                  <c:v>3101182.5136666675</c:v>
                </c:pt>
                <c:pt idx="3">
                  <c:v>4358966.8080000002</c:v>
                </c:pt>
                <c:pt idx="4">
                  <c:v>4796188.1906666653</c:v>
                </c:pt>
                <c:pt idx="5">
                  <c:v>5001827.2193333311</c:v>
                </c:pt>
                <c:pt idx="6">
                  <c:v>5153839.6319999984</c:v>
                </c:pt>
                <c:pt idx="7">
                  <c:v>5365436.0900000008</c:v>
                </c:pt>
                <c:pt idx="8">
                  <c:v>5564472.1866666675</c:v>
                </c:pt>
                <c:pt idx="9">
                  <c:v>19424.887666666666</c:v>
                </c:pt>
                <c:pt idx="10">
                  <c:v>1287160.7913333336</c:v>
                </c:pt>
                <c:pt idx="11">
                  <c:v>3029323.3836666653</c:v>
                </c:pt>
                <c:pt idx="12">
                  <c:v>3782090.1996666649</c:v>
                </c:pt>
                <c:pt idx="13">
                  <c:v>4704737.3463333305</c:v>
                </c:pt>
                <c:pt idx="14">
                  <c:v>4870962.5169999981</c:v>
                </c:pt>
                <c:pt idx="15">
                  <c:v>5816949.2969999956</c:v>
                </c:pt>
                <c:pt idx="16">
                  <c:v>6023530.3673333284</c:v>
                </c:pt>
                <c:pt idx="17">
                  <c:v>22605.028666666669</c:v>
                </c:pt>
                <c:pt idx="18">
                  <c:v>210871.11466666669</c:v>
                </c:pt>
                <c:pt idx="19">
                  <c:v>1731642.9443333338</c:v>
                </c:pt>
                <c:pt idx="20">
                  <c:v>2181661.2586666667</c:v>
                </c:pt>
                <c:pt idx="21">
                  <c:v>2428045.2396666673</c:v>
                </c:pt>
                <c:pt idx="22">
                  <c:v>2610070.2986666667</c:v>
                </c:pt>
                <c:pt idx="23">
                  <c:v>2705718.1216666675</c:v>
                </c:pt>
                <c:pt idx="24">
                  <c:v>3347515.7106666695</c:v>
                </c:pt>
                <c:pt idx="25">
                  <c:v>3498265.7913333355</c:v>
                </c:pt>
                <c:pt idx="26">
                  <c:v>3888268.1050000042</c:v>
                </c:pt>
                <c:pt idx="27">
                  <c:v>4259288.0663333377</c:v>
                </c:pt>
                <c:pt idx="28">
                  <c:v>4326005.1783333393</c:v>
                </c:pt>
                <c:pt idx="29">
                  <c:v>4674147.7526666773</c:v>
                </c:pt>
                <c:pt idx="30">
                  <c:v>1627.5260000000003</c:v>
                </c:pt>
                <c:pt idx="31">
                  <c:v>3676.695666666667</c:v>
                </c:pt>
                <c:pt idx="32">
                  <c:v>5114.4716666666664</c:v>
                </c:pt>
                <c:pt idx="33">
                  <c:v>5746.9716666666664</c:v>
                </c:pt>
                <c:pt idx="34">
                  <c:v>32548.327333333331</c:v>
                </c:pt>
                <c:pt idx="35">
                  <c:v>232335.98733333332</c:v>
                </c:pt>
                <c:pt idx="36">
                  <c:v>567719.08166666667</c:v>
                </c:pt>
                <c:pt idx="37">
                  <c:v>669775.5096666665</c:v>
                </c:pt>
                <c:pt idx="38">
                  <c:v>1096820.7186666669</c:v>
                </c:pt>
                <c:pt idx="39">
                  <c:v>1209736.0830000001</c:v>
                </c:pt>
                <c:pt idx="40">
                  <c:v>1910639.8693333338</c:v>
                </c:pt>
                <c:pt idx="41">
                  <c:v>2035286.1843333335</c:v>
                </c:pt>
                <c:pt idx="42">
                  <c:v>2545641.8323333324</c:v>
                </c:pt>
                <c:pt idx="43">
                  <c:v>3126466.1989999996</c:v>
                </c:pt>
                <c:pt idx="44">
                  <c:v>3503060.9233333315</c:v>
                </c:pt>
                <c:pt idx="45">
                  <c:v>3811268.6589999995</c:v>
                </c:pt>
                <c:pt idx="46">
                  <c:v>4193436.9426666666</c:v>
                </c:pt>
                <c:pt idx="47">
                  <c:v>4553668.1943333354</c:v>
                </c:pt>
                <c:pt idx="48">
                  <c:v>5051156.8910000036</c:v>
                </c:pt>
                <c:pt idx="49">
                  <c:v>5158685.333333333</c:v>
                </c:pt>
                <c:pt idx="50">
                  <c:v>7252284.8700000038</c:v>
                </c:pt>
                <c:pt idx="51">
                  <c:v>3287.41</c:v>
                </c:pt>
                <c:pt idx="52">
                  <c:v>3371</c:v>
                </c:pt>
                <c:pt idx="53">
                  <c:v>119444.68</c:v>
                </c:pt>
                <c:pt idx="54">
                  <c:v>365091.5</c:v>
                </c:pt>
                <c:pt idx="55">
                  <c:v>494029.22</c:v>
                </c:pt>
                <c:pt idx="56">
                  <c:v>628091.1</c:v>
                </c:pt>
                <c:pt idx="57">
                  <c:v>1054838.3999999999</c:v>
                </c:pt>
                <c:pt idx="58">
                  <c:v>1405022.16</c:v>
                </c:pt>
                <c:pt idx="59">
                  <c:v>1578201.25</c:v>
                </c:pt>
                <c:pt idx="60">
                  <c:v>1772864.28</c:v>
                </c:pt>
                <c:pt idx="61">
                  <c:v>2012507.47</c:v>
                </c:pt>
                <c:pt idx="62">
                  <c:v>2774856.51</c:v>
                </c:pt>
                <c:pt idx="63">
                  <c:v>3242243.86</c:v>
                </c:pt>
                <c:pt idx="64">
                  <c:v>4815162.47</c:v>
                </c:pt>
                <c:pt idx="65">
                  <c:v>5262936.21</c:v>
                </c:pt>
                <c:pt idx="66">
                  <c:v>5491080.1500000004</c:v>
                </c:pt>
                <c:pt idx="67">
                  <c:v>5572887.9000000004</c:v>
                </c:pt>
                <c:pt idx="68">
                  <c:v>2525.1799999999998</c:v>
                </c:pt>
                <c:pt idx="69">
                  <c:v>18085.330000000002</c:v>
                </c:pt>
                <c:pt idx="70">
                  <c:v>56360</c:v>
                </c:pt>
                <c:pt idx="71">
                  <c:v>178697.5</c:v>
                </c:pt>
                <c:pt idx="72">
                  <c:v>301035</c:v>
                </c:pt>
                <c:pt idx="73">
                  <c:v>828420.47000000044</c:v>
                </c:pt>
                <c:pt idx="74">
                  <c:v>1616325.15</c:v>
                </c:pt>
                <c:pt idx="75">
                  <c:v>2391896</c:v>
                </c:pt>
                <c:pt idx="76">
                  <c:v>3360979.3699999978</c:v>
                </c:pt>
                <c:pt idx="77">
                  <c:v>5794147.9299999988</c:v>
                </c:pt>
                <c:pt idx="78">
                  <c:v>6119654</c:v>
                </c:pt>
                <c:pt idx="79">
                  <c:v>52003</c:v>
                </c:pt>
                <c:pt idx="80">
                  <c:v>135896</c:v>
                </c:pt>
                <c:pt idx="81">
                  <c:v>1231665</c:v>
                </c:pt>
                <c:pt idx="82">
                  <c:v>2424349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6-4E12-999C-835B01E771B5}"/>
            </c:ext>
          </c:extLst>
        </c:ser>
        <c:ser>
          <c:idx val="1"/>
          <c:order val="1"/>
          <c:tx>
            <c:strRef>
              <c:f>Database!$E$1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Database!$A$2:$A$84</c:f>
              <c:numCache>
                <c:formatCode>d\-mmm\-yy</c:formatCode>
                <c:ptCount val="83"/>
                <c:pt idx="0">
                  <c:v>43888</c:v>
                </c:pt>
                <c:pt idx="1">
                  <c:v>43921</c:v>
                </c:pt>
                <c:pt idx="2">
                  <c:v>43937</c:v>
                </c:pt>
                <c:pt idx="3">
                  <c:v>43993</c:v>
                </c:pt>
                <c:pt idx="4">
                  <c:v>44021</c:v>
                </c:pt>
                <c:pt idx="5">
                  <c:v>44042</c:v>
                </c:pt>
                <c:pt idx="6">
                  <c:v>44062</c:v>
                </c:pt>
                <c:pt idx="7">
                  <c:v>44091</c:v>
                </c:pt>
                <c:pt idx="8">
                  <c:v>44104</c:v>
                </c:pt>
                <c:pt idx="9">
                  <c:v>44169</c:v>
                </c:pt>
                <c:pt idx="10">
                  <c:v>44252</c:v>
                </c:pt>
                <c:pt idx="11">
                  <c:v>44316</c:v>
                </c:pt>
                <c:pt idx="12">
                  <c:v>44343</c:v>
                </c:pt>
                <c:pt idx="13">
                  <c:v>44371</c:v>
                </c:pt>
                <c:pt idx="14">
                  <c:v>44378</c:v>
                </c:pt>
                <c:pt idx="15">
                  <c:v>44434</c:v>
                </c:pt>
                <c:pt idx="16">
                  <c:v>44469</c:v>
                </c:pt>
                <c:pt idx="17">
                  <c:v>44518</c:v>
                </c:pt>
                <c:pt idx="18">
                  <c:v>44560</c:v>
                </c:pt>
                <c:pt idx="19">
                  <c:v>44637</c:v>
                </c:pt>
                <c:pt idx="20">
                  <c:v>44658</c:v>
                </c:pt>
                <c:pt idx="21">
                  <c:v>44672</c:v>
                </c:pt>
                <c:pt idx="22">
                  <c:v>44679</c:v>
                </c:pt>
                <c:pt idx="23">
                  <c:v>44686</c:v>
                </c:pt>
                <c:pt idx="24">
                  <c:v>44721</c:v>
                </c:pt>
                <c:pt idx="25">
                  <c:v>44734</c:v>
                </c:pt>
                <c:pt idx="26">
                  <c:v>44756</c:v>
                </c:pt>
                <c:pt idx="27">
                  <c:v>44791</c:v>
                </c:pt>
                <c:pt idx="28">
                  <c:v>44801</c:v>
                </c:pt>
                <c:pt idx="29">
                  <c:v>44833</c:v>
                </c:pt>
                <c:pt idx="30">
                  <c:v>44868</c:v>
                </c:pt>
                <c:pt idx="31">
                  <c:v>44875</c:v>
                </c:pt>
                <c:pt idx="32">
                  <c:v>44882</c:v>
                </c:pt>
                <c:pt idx="33">
                  <c:v>44896</c:v>
                </c:pt>
                <c:pt idx="34">
                  <c:v>44903</c:v>
                </c:pt>
                <c:pt idx="35">
                  <c:v>44931</c:v>
                </c:pt>
                <c:pt idx="36">
                  <c:v>44952</c:v>
                </c:pt>
                <c:pt idx="37">
                  <c:v>44959</c:v>
                </c:pt>
                <c:pt idx="38">
                  <c:v>44973</c:v>
                </c:pt>
                <c:pt idx="39">
                  <c:v>44980</c:v>
                </c:pt>
                <c:pt idx="40">
                  <c:v>45008</c:v>
                </c:pt>
                <c:pt idx="41">
                  <c:v>45015</c:v>
                </c:pt>
                <c:pt idx="42">
                  <c:v>45036</c:v>
                </c:pt>
                <c:pt idx="43">
                  <c:v>45057</c:v>
                </c:pt>
                <c:pt idx="44">
                  <c:v>45071</c:v>
                </c:pt>
                <c:pt idx="45">
                  <c:v>45085</c:v>
                </c:pt>
                <c:pt idx="46">
                  <c:v>45099</c:v>
                </c:pt>
                <c:pt idx="47">
                  <c:v>45113</c:v>
                </c:pt>
                <c:pt idx="48">
                  <c:v>45148</c:v>
                </c:pt>
                <c:pt idx="49">
                  <c:v>45169</c:v>
                </c:pt>
                <c:pt idx="50">
                  <c:v>45199</c:v>
                </c:pt>
                <c:pt idx="51">
                  <c:v>45246</c:v>
                </c:pt>
                <c:pt idx="52">
                  <c:v>45258</c:v>
                </c:pt>
                <c:pt idx="53">
                  <c:v>45289</c:v>
                </c:pt>
                <c:pt idx="54">
                  <c:v>45309</c:v>
                </c:pt>
                <c:pt idx="55">
                  <c:v>45316</c:v>
                </c:pt>
                <c:pt idx="56">
                  <c:v>45323</c:v>
                </c:pt>
                <c:pt idx="57">
                  <c:v>45337</c:v>
                </c:pt>
                <c:pt idx="58">
                  <c:v>45351</c:v>
                </c:pt>
                <c:pt idx="59">
                  <c:v>45358</c:v>
                </c:pt>
                <c:pt idx="60">
                  <c:v>45365</c:v>
                </c:pt>
                <c:pt idx="61">
                  <c:v>45372</c:v>
                </c:pt>
                <c:pt idx="62">
                  <c:v>45400</c:v>
                </c:pt>
                <c:pt idx="63">
                  <c:v>45414</c:v>
                </c:pt>
                <c:pt idx="64">
                  <c:v>45477</c:v>
                </c:pt>
                <c:pt idx="65">
                  <c:v>45498</c:v>
                </c:pt>
                <c:pt idx="66">
                  <c:v>45519</c:v>
                </c:pt>
                <c:pt idx="67">
                  <c:v>45526</c:v>
                </c:pt>
                <c:pt idx="68">
                  <c:v>45603</c:v>
                </c:pt>
                <c:pt idx="69">
                  <c:v>45624</c:v>
                </c:pt>
                <c:pt idx="70">
                  <c:v>45637</c:v>
                </c:pt>
                <c:pt idx="71">
                  <c:v>45660</c:v>
                </c:pt>
                <c:pt idx="72">
                  <c:v>45666</c:v>
                </c:pt>
                <c:pt idx="73">
                  <c:v>45680</c:v>
                </c:pt>
                <c:pt idx="74">
                  <c:v>45707</c:v>
                </c:pt>
                <c:pt idx="75">
                  <c:v>45729</c:v>
                </c:pt>
                <c:pt idx="76">
                  <c:v>45762</c:v>
                </c:pt>
                <c:pt idx="77">
                  <c:v>45869</c:v>
                </c:pt>
                <c:pt idx="78">
                  <c:v>45919</c:v>
                </c:pt>
                <c:pt idx="79">
                  <c:v>45981</c:v>
                </c:pt>
                <c:pt idx="80">
                  <c:v>45996</c:v>
                </c:pt>
                <c:pt idx="81">
                  <c:v>46038</c:v>
                </c:pt>
                <c:pt idx="82">
                  <c:v>46065</c:v>
                </c:pt>
              </c:numCache>
            </c:numRef>
          </c:cat>
          <c:val>
            <c:numRef>
              <c:f>Database!$E$2:$E$84</c:f>
              <c:numCache>
                <c:formatCode>_-* #,##0_-;\-* #,##0_-;_-* "-"??_-;_-@_-</c:formatCode>
                <c:ptCount val="83"/>
                <c:pt idx="0">
                  <c:v>3209242.0873333337</c:v>
                </c:pt>
                <c:pt idx="1">
                  <c:v>3887684.4799999995</c:v>
                </c:pt>
                <c:pt idx="2">
                  <c:v>4144717.3230000003</c:v>
                </c:pt>
                <c:pt idx="3">
                  <c:v>5058354.9863333311</c:v>
                </c:pt>
                <c:pt idx="4">
                  <c:v>5326085.1753333313</c:v>
                </c:pt>
                <c:pt idx="5">
                  <c:v>5479084.6099999985</c:v>
                </c:pt>
                <c:pt idx="6">
                  <c:v>5568304.7993333321</c:v>
                </c:pt>
                <c:pt idx="7">
                  <c:v>5653201.3106666664</c:v>
                </c:pt>
                <c:pt idx="8">
                  <c:v>5681743.7126666643</c:v>
                </c:pt>
                <c:pt idx="9">
                  <c:v>342150.14666666661</c:v>
                </c:pt>
                <c:pt idx="10">
                  <c:v>2333386.1176666659</c:v>
                </c:pt>
                <c:pt idx="11">
                  <c:v>4085070.15033333</c:v>
                </c:pt>
                <c:pt idx="12">
                  <c:v>4963802.1856666645</c:v>
                </c:pt>
                <c:pt idx="13">
                  <c:v>5438299.4306666674</c:v>
                </c:pt>
                <c:pt idx="14">
                  <c:v>5546925.7090000017</c:v>
                </c:pt>
                <c:pt idx="15">
                  <c:v>5987308.3650000067</c:v>
                </c:pt>
                <c:pt idx="16">
                  <c:v>6086962.5886666728</c:v>
                </c:pt>
                <c:pt idx="17">
                  <c:v>646035.7606666669</c:v>
                </c:pt>
                <c:pt idx="18">
                  <c:v>1177115.2366666673</c:v>
                </c:pt>
                <c:pt idx="19">
                  <c:v>3058485.4976666658</c:v>
                </c:pt>
                <c:pt idx="20">
                  <c:v>3332522.3249999997</c:v>
                </c:pt>
                <c:pt idx="21">
                  <c:v>3505782.9273333326</c:v>
                </c:pt>
                <c:pt idx="22">
                  <c:v>3657613.1493333322</c:v>
                </c:pt>
                <c:pt idx="23">
                  <c:v>3740112.3016666654</c:v>
                </c:pt>
                <c:pt idx="24">
                  <c:v>4126053.7659999998</c:v>
                </c:pt>
                <c:pt idx="25">
                  <c:v>4247146.5503333323</c:v>
                </c:pt>
                <c:pt idx="26">
                  <c:v>4468949.9329999965</c:v>
                </c:pt>
                <c:pt idx="27">
                  <c:v>4692864.7616666667</c:v>
                </c:pt>
                <c:pt idx="28">
                  <c:v>4710137.1636666665</c:v>
                </c:pt>
                <c:pt idx="29">
                  <c:v>4792803.3956666691</c:v>
                </c:pt>
                <c:pt idx="30">
                  <c:v>163172.48799999995</c:v>
                </c:pt>
                <c:pt idx="31">
                  <c:v>194137.65633333335</c:v>
                </c:pt>
                <c:pt idx="32">
                  <c:v>220615.46333333332</c:v>
                </c:pt>
                <c:pt idx="33">
                  <c:v>312910.38466666662</c:v>
                </c:pt>
                <c:pt idx="34">
                  <c:v>414812.78166666679</c:v>
                </c:pt>
                <c:pt idx="35">
                  <c:v>862622.12233333348</c:v>
                </c:pt>
                <c:pt idx="36">
                  <c:v>1185025.2586666669</c:v>
                </c:pt>
                <c:pt idx="37">
                  <c:v>1474318.5303333336</c:v>
                </c:pt>
                <c:pt idx="38">
                  <c:v>1955619.5969999996</c:v>
                </c:pt>
                <c:pt idx="39">
                  <c:v>2377446.3513333309</c:v>
                </c:pt>
                <c:pt idx="40">
                  <c:v>3076936.135999999</c:v>
                </c:pt>
                <c:pt idx="41">
                  <c:v>3200984.0139999986</c:v>
                </c:pt>
                <c:pt idx="42">
                  <c:v>3646063.3159999973</c:v>
                </c:pt>
                <c:pt idx="43">
                  <c:v>4061384.3439999949</c:v>
                </c:pt>
                <c:pt idx="44">
                  <c:v>4311121.9626666615</c:v>
                </c:pt>
                <c:pt idx="45">
                  <c:v>4505152.9066666607</c:v>
                </c:pt>
                <c:pt idx="46">
                  <c:v>4698242.851666661</c:v>
                </c:pt>
                <c:pt idx="47">
                  <c:v>4874445.4759999951</c:v>
                </c:pt>
                <c:pt idx="48">
                  <c:v>5239202.9896666668</c:v>
                </c:pt>
                <c:pt idx="49">
                  <c:v>5338986.9333333336</c:v>
                </c:pt>
                <c:pt idx="50">
                  <c:v>6967731.6599999936</c:v>
                </c:pt>
                <c:pt idx="51">
                  <c:v>333265.71999999991</c:v>
                </c:pt>
                <c:pt idx="52">
                  <c:v>416425</c:v>
                </c:pt>
                <c:pt idx="53">
                  <c:v>1060533.48</c:v>
                </c:pt>
                <c:pt idx="54">
                  <c:v>1442319.77</c:v>
                </c:pt>
                <c:pt idx="55">
                  <c:v>1665190.7</c:v>
                </c:pt>
                <c:pt idx="56">
                  <c:v>1902631.27</c:v>
                </c:pt>
                <c:pt idx="57">
                  <c:v>2259691.7400000002</c:v>
                </c:pt>
                <c:pt idx="58">
                  <c:v>2936086.98</c:v>
                </c:pt>
                <c:pt idx="59">
                  <c:v>3121618.4</c:v>
                </c:pt>
                <c:pt idx="60">
                  <c:v>3315412.1</c:v>
                </c:pt>
                <c:pt idx="61">
                  <c:v>3606377.02</c:v>
                </c:pt>
                <c:pt idx="62">
                  <c:v>4472587.3499999996</c:v>
                </c:pt>
                <c:pt idx="63">
                  <c:v>4768933.53</c:v>
                </c:pt>
                <c:pt idx="64">
                  <c:v>5891609.3600000003</c:v>
                </c:pt>
                <c:pt idx="65">
                  <c:v>6040171.25</c:v>
                </c:pt>
                <c:pt idx="66">
                  <c:v>6180092.2400000002</c:v>
                </c:pt>
                <c:pt idx="67">
                  <c:v>6196741.4400000004</c:v>
                </c:pt>
                <c:pt idx="68">
                  <c:v>249200.2</c:v>
                </c:pt>
                <c:pt idx="69">
                  <c:v>526892.76</c:v>
                </c:pt>
                <c:pt idx="70">
                  <c:v>795776</c:v>
                </c:pt>
                <c:pt idx="71">
                  <c:v>894000</c:v>
                </c:pt>
                <c:pt idx="72">
                  <c:v>1350667</c:v>
                </c:pt>
                <c:pt idx="73">
                  <c:v>1713977.6600000018</c:v>
                </c:pt>
                <c:pt idx="74">
                  <c:v>3354673.8700000006</c:v>
                </c:pt>
                <c:pt idx="75">
                  <c:v>3945116</c:v>
                </c:pt>
                <c:pt idx="76">
                  <c:v>4631005.2999999989</c:v>
                </c:pt>
                <c:pt idx="77">
                  <c:v>6168542.3000000035</c:v>
                </c:pt>
                <c:pt idx="78">
                  <c:v>6246627</c:v>
                </c:pt>
                <c:pt idx="79">
                  <c:v>445798</c:v>
                </c:pt>
                <c:pt idx="80">
                  <c:v>678308</c:v>
                </c:pt>
                <c:pt idx="81">
                  <c:v>2185543</c:v>
                </c:pt>
                <c:pt idx="82">
                  <c:v>3284501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6-4E12-999C-835B01E77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371679"/>
        <c:axId val="912111775"/>
      </c:lineChart>
      <c:dateAx>
        <c:axId val="64237167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11775"/>
        <c:crosses val="autoZero"/>
        <c:auto val="1"/>
        <c:lblOffset val="100"/>
        <c:baseTimeUnit val="days"/>
      </c:dateAx>
      <c:valAx>
        <c:axId val="9121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7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Honduras</a:t>
            </a:r>
            <a:r>
              <a:rPr lang="en-US" baseline="0"/>
              <a:t> </a:t>
            </a:r>
            <a:r>
              <a:rPr lang="en-US"/>
              <a:t>Stocks (60 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Database!$H$1</c:f>
              <c:strCache>
                <c:ptCount val="1"/>
                <c:pt idx="0">
                  <c:v>Stocks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Database!$A$2:$A$84</c:f>
              <c:numCache>
                <c:formatCode>d\-mmm\-yy</c:formatCode>
                <c:ptCount val="83"/>
                <c:pt idx="0">
                  <c:v>43888</c:v>
                </c:pt>
                <c:pt idx="1">
                  <c:v>43921</c:v>
                </c:pt>
                <c:pt idx="2">
                  <c:v>43937</c:v>
                </c:pt>
                <c:pt idx="3">
                  <c:v>43993</c:v>
                </c:pt>
                <c:pt idx="4">
                  <c:v>44021</c:v>
                </c:pt>
                <c:pt idx="5">
                  <c:v>44042</c:v>
                </c:pt>
                <c:pt idx="6">
                  <c:v>44062</c:v>
                </c:pt>
                <c:pt idx="7">
                  <c:v>44091</c:v>
                </c:pt>
                <c:pt idx="8">
                  <c:v>44104</c:v>
                </c:pt>
                <c:pt idx="9">
                  <c:v>44169</c:v>
                </c:pt>
                <c:pt idx="10">
                  <c:v>44252</c:v>
                </c:pt>
                <c:pt idx="11">
                  <c:v>44316</c:v>
                </c:pt>
                <c:pt idx="12">
                  <c:v>44343</c:v>
                </c:pt>
                <c:pt idx="13">
                  <c:v>44371</c:v>
                </c:pt>
                <c:pt idx="14">
                  <c:v>44378</c:v>
                </c:pt>
                <c:pt idx="15">
                  <c:v>44434</c:v>
                </c:pt>
                <c:pt idx="16">
                  <c:v>44469</c:v>
                </c:pt>
                <c:pt idx="17">
                  <c:v>44518</c:v>
                </c:pt>
                <c:pt idx="18">
                  <c:v>44560</c:v>
                </c:pt>
                <c:pt idx="19">
                  <c:v>44637</c:v>
                </c:pt>
                <c:pt idx="20">
                  <c:v>44658</c:v>
                </c:pt>
                <c:pt idx="21">
                  <c:v>44672</c:v>
                </c:pt>
                <c:pt idx="22">
                  <c:v>44679</c:v>
                </c:pt>
                <c:pt idx="23">
                  <c:v>44686</c:v>
                </c:pt>
                <c:pt idx="24">
                  <c:v>44721</c:v>
                </c:pt>
                <c:pt idx="25">
                  <c:v>44734</c:v>
                </c:pt>
                <c:pt idx="26">
                  <c:v>44756</c:v>
                </c:pt>
                <c:pt idx="27">
                  <c:v>44791</c:v>
                </c:pt>
                <c:pt idx="28">
                  <c:v>44801</c:v>
                </c:pt>
                <c:pt idx="29">
                  <c:v>44833</c:v>
                </c:pt>
                <c:pt idx="30">
                  <c:v>44868</c:v>
                </c:pt>
                <c:pt idx="31">
                  <c:v>44875</c:v>
                </c:pt>
                <c:pt idx="32">
                  <c:v>44882</c:v>
                </c:pt>
                <c:pt idx="33">
                  <c:v>44896</c:v>
                </c:pt>
                <c:pt idx="34">
                  <c:v>44903</c:v>
                </c:pt>
                <c:pt idx="35">
                  <c:v>44931</c:v>
                </c:pt>
                <c:pt idx="36">
                  <c:v>44952</c:v>
                </c:pt>
                <c:pt idx="37">
                  <c:v>44959</c:v>
                </c:pt>
                <c:pt idx="38">
                  <c:v>44973</c:v>
                </c:pt>
                <c:pt idx="39">
                  <c:v>44980</c:v>
                </c:pt>
                <c:pt idx="40">
                  <c:v>45008</c:v>
                </c:pt>
                <c:pt idx="41">
                  <c:v>45015</c:v>
                </c:pt>
                <c:pt idx="42">
                  <c:v>45036</c:v>
                </c:pt>
                <c:pt idx="43">
                  <c:v>45057</c:v>
                </c:pt>
                <c:pt idx="44">
                  <c:v>45071</c:v>
                </c:pt>
                <c:pt idx="45">
                  <c:v>45085</c:v>
                </c:pt>
                <c:pt idx="46">
                  <c:v>45099</c:v>
                </c:pt>
                <c:pt idx="47">
                  <c:v>45113</c:v>
                </c:pt>
                <c:pt idx="48">
                  <c:v>45148</c:v>
                </c:pt>
                <c:pt idx="49">
                  <c:v>45169</c:v>
                </c:pt>
                <c:pt idx="50">
                  <c:v>45199</c:v>
                </c:pt>
                <c:pt idx="51">
                  <c:v>45246</c:v>
                </c:pt>
                <c:pt idx="52">
                  <c:v>45258</c:v>
                </c:pt>
                <c:pt idx="53">
                  <c:v>45289</c:v>
                </c:pt>
                <c:pt idx="54">
                  <c:v>45309</c:v>
                </c:pt>
                <c:pt idx="55">
                  <c:v>45316</c:v>
                </c:pt>
                <c:pt idx="56">
                  <c:v>45323</c:v>
                </c:pt>
                <c:pt idx="57">
                  <c:v>45337</c:v>
                </c:pt>
                <c:pt idx="58">
                  <c:v>45351</c:v>
                </c:pt>
                <c:pt idx="59">
                  <c:v>45358</c:v>
                </c:pt>
                <c:pt idx="60">
                  <c:v>45365</c:v>
                </c:pt>
                <c:pt idx="61">
                  <c:v>45372</c:v>
                </c:pt>
                <c:pt idx="62">
                  <c:v>45400</c:v>
                </c:pt>
                <c:pt idx="63">
                  <c:v>45414</c:v>
                </c:pt>
                <c:pt idx="64">
                  <c:v>45477</c:v>
                </c:pt>
                <c:pt idx="65">
                  <c:v>45498</c:v>
                </c:pt>
                <c:pt idx="66">
                  <c:v>45519</c:v>
                </c:pt>
                <c:pt idx="67">
                  <c:v>45526</c:v>
                </c:pt>
                <c:pt idx="68">
                  <c:v>45603</c:v>
                </c:pt>
                <c:pt idx="69">
                  <c:v>45624</c:v>
                </c:pt>
                <c:pt idx="70">
                  <c:v>45637</c:v>
                </c:pt>
                <c:pt idx="71">
                  <c:v>45660</c:v>
                </c:pt>
                <c:pt idx="72">
                  <c:v>45666</c:v>
                </c:pt>
                <c:pt idx="73">
                  <c:v>45680</c:v>
                </c:pt>
                <c:pt idx="74">
                  <c:v>45707</c:v>
                </c:pt>
                <c:pt idx="75">
                  <c:v>45729</c:v>
                </c:pt>
                <c:pt idx="76">
                  <c:v>45762</c:v>
                </c:pt>
                <c:pt idx="77">
                  <c:v>45869</c:v>
                </c:pt>
                <c:pt idx="78">
                  <c:v>45919</c:v>
                </c:pt>
                <c:pt idx="79">
                  <c:v>45981</c:v>
                </c:pt>
                <c:pt idx="80">
                  <c:v>45996</c:v>
                </c:pt>
                <c:pt idx="81">
                  <c:v>46038</c:v>
                </c:pt>
                <c:pt idx="82">
                  <c:v>46065</c:v>
                </c:pt>
              </c:numCache>
            </c:numRef>
          </c:xVal>
          <c:yVal>
            <c:numRef>
              <c:f>Database!$H$2:$H$84</c:f>
              <c:numCache>
                <c:formatCode>_-* #,##0_-;\-* #,##0_-;_-* "-"??_-;_-@_-</c:formatCode>
                <c:ptCount val="83"/>
                <c:pt idx="0">
                  <c:v>317862.2460777777</c:v>
                </c:pt>
                <c:pt idx="1">
                  <c:v>317862.24607777817</c:v>
                </c:pt>
                <c:pt idx="2">
                  <c:v>317862.24607777817</c:v>
                </c:pt>
                <c:pt idx="3">
                  <c:v>317862.24607777753</c:v>
                </c:pt>
                <c:pt idx="4">
                  <c:v>317862.24607777753</c:v>
                </c:pt>
                <c:pt idx="5">
                  <c:v>317862.24607777753</c:v>
                </c:pt>
                <c:pt idx="6">
                  <c:v>317862.24607777753</c:v>
                </c:pt>
                <c:pt idx="7">
                  <c:v>317862.24607777817</c:v>
                </c:pt>
                <c:pt idx="8">
                  <c:v>317862.24607777753</c:v>
                </c:pt>
                <c:pt idx="9">
                  <c:v>300603.36833333335</c:v>
                </c:pt>
                <c:pt idx="10">
                  <c:v>300603.3683333334</c:v>
                </c:pt>
                <c:pt idx="11">
                  <c:v>300603.3683333334</c:v>
                </c:pt>
                <c:pt idx="12">
                  <c:v>300603.3683333334</c:v>
                </c:pt>
                <c:pt idx="13">
                  <c:v>301087.90294444439</c:v>
                </c:pt>
                <c:pt idx="14">
                  <c:v>301087.90294444363</c:v>
                </c:pt>
                <c:pt idx="15">
                  <c:v>301087.90294444509</c:v>
                </c:pt>
                <c:pt idx="16">
                  <c:v>301087.90294444439</c:v>
                </c:pt>
                <c:pt idx="17">
                  <c:v>368625.64446666668</c:v>
                </c:pt>
                <c:pt idx="18">
                  <c:v>368625.64446666662</c:v>
                </c:pt>
                <c:pt idx="19">
                  <c:v>368625.64446666662</c:v>
                </c:pt>
                <c:pt idx="20">
                  <c:v>368625.6444666668</c:v>
                </c:pt>
                <c:pt idx="21">
                  <c:v>368625.64446666645</c:v>
                </c:pt>
                <c:pt idx="22">
                  <c:v>368625.6444666668</c:v>
                </c:pt>
                <c:pt idx="23">
                  <c:v>368625.6444666668</c:v>
                </c:pt>
                <c:pt idx="24">
                  <c:v>368625.64446666645</c:v>
                </c:pt>
                <c:pt idx="25">
                  <c:v>368625.6444666668</c:v>
                </c:pt>
                <c:pt idx="26">
                  <c:v>368625.6444666668</c:v>
                </c:pt>
                <c:pt idx="27">
                  <c:v>368625.6444666668</c:v>
                </c:pt>
                <c:pt idx="28">
                  <c:v>368625.6444666668</c:v>
                </c:pt>
                <c:pt idx="29">
                  <c:v>368625.6444666668</c:v>
                </c:pt>
                <c:pt idx="30">
                  <c:v>298331.81882222218</c:v>
                </c:pt>
                <c:pt idx="31">
                  <c:v>298952.70024444442</c:v>
                </c:pt>
                <c:pt idx="32">
                  <c:v>298952.70024444442</c:v>
                </c:pt>
                <c:pt idx="33">
                  <c:v>298952.70024444442</c:v>
                </c:pt>
                <c:pt idx="34">
                  <c:v>298952.70024444448</c:v>
                </c:pt>
                <c:pt idx="35">
                  <c:v>298952.70024444442</c:v>
                </c:pt>
                <c:pt idx="36">
                  <c:v>298952.70024444436</c:v>
                </c:pt>
                <c:pt idx="37">
                  <c:v>298952.7002444446</c:v>
                </c:pt>
                <c:pt idx="38">
                  <c:v>298952.70024444436</c:v>
                </c:pt>
                <c:pt idx="39">
                  <c:v>298952.70024444436</c:v>
                </c:pt>
                <c:pt idx="40">
                  <c:v>298952.70024444454</c:v>
                </c:pt>
                <c:pt idx="41">
                  <c:v>298952.70024444471</c:v>
                </c:pt>
                <c:pt idx="42">
                  <c:v>298952.70024444454</c:v>
                </c:pt>
                <c:pt idx="43">
                  <c:v>298952.70024444454</c:v>
                </c:pt>
                <c:pt idx="44">
                  <c:v>298952.70024444454</c:v>
                </c:pt>
                <c:pt idx="45">
                  <c:v>298952.70024444454</c:v>
                </c:pt>
                <c:pt idx="46">
                  <c:v>298952.70024444419</c:v>
                </c:pt>
                <c:pt idx="47">
                  <c:v>298952.70024444419</c:v>
                </c:pt>
                <c:pt idx="48">
                  <c:v>298952.70024444419</c:v>
                </c:pt>
                <c:pt idx="49">
                  <c:v>298952.59444444464</c:v>
                </c:pt>
                <c:pt idx="50">
                  <c:v>389938.30466666643</c:v>
                </c:pt>
                <c:pt idx="51">
                  <c:v>497284.80933333322</c:v>
                </c:pt>
                <c:pt idx="52">
                  <c:v>497284.53333333333</c:v>
                </c:pt>
                <c:pt idx="53">
                  <c:v>497284.80933333345</c:v>
                </c:pt>
                <c:pt idx="54">
                  <c:v>497284.80933333334</c:v>
                </c:pt>
                <c:pt idx="55">
                  <c:v>497284.80933333345</c:v>
                </c:pt>
                <c:pt idx="56">
                  <c:v>497284.80933333334</c:v>
                </c:pt>
                <c:pt idx="57">
                  <c:v>497284.80933333345</c:v>
                </c:pt>
                <c:pt idx="58">
                  <c:v>497284.80933333345</c:v>
                </c:pt>
                <c:pt idx="59">
                  <c:v>497284.80933333322</c:v>
                </c:pt>
                <c:pt idx="60">
                  <c:v>497284.80933333345</c:v>
                </c:pt>
                <c:pt idx="61">
                  <c:v>497284.80933333345</c:v>
                </c:pt>
                <c:pt idx="62">
                  <c:v>497284.80933333363</c:v>
                </c:pt>
                <c:pt idx="63">
                  <c:v>497284.80933333363</c:v>
                </c:pt>
                <c:pt idx="64">
                  <c:v>497284.80933333363</c:v>
                </c:pt>
                <c:pt idx="65">
                  <c:v>502104.48233333306</c:v>
                </c:pt>
                <c:pt idx="66">
                  <c:v>502104.48233333306</c:v>
                </c:pt>
                <c:pt idx="67">
                  <c:v>502104.48233333306</c:v>
                </c:pt>
                <c:pt idx="68">
                  <c:v>225302.91699999999</c:v>
                </c:pt>
                <c:pt idx="69">
                  <c:v>236739.10733333329</c:v>
                </c:pt>
                <c:pt idx="70">
                  <c:v>236738.23333333334</c:v>
                </c:pt>
                <c:pt idx="71">
                  <c:v>236738.61666666667</c:v>
                </c:pt>
                <c:pt idx="72">
                  <c:v>236739</c:v>
                </c:pt>
                <c:pt idx="73">
                  <c:v>236739.10733333341</c:v>
                </c:pt>
                <c:pt idx="74">
                  <c:v>236739.10733333341</c:v>
                </c:pt>
                <c:pt idx="75">
                  <c:v>236739</c:v>
                </c:pt>
                <c:pt idx="76">
                  <c:v>236739.10733333341</c:v>
                </c:pt>
                <c:pt idx="77">
                  <c:v>236739.10733333309</c:v>
                </c:pt>
                <c:pt idx="78">
                  <c:v>236739</c:v>
                </c:pt>
                <c:pt idx="79">
                  <c:v>138853.29999999999</c:v>
                </c:pt>
                <c:pt idx="80">
                  <c:v>133896.79999999999</c:v>
                </c:pt>
                <c:pt idx="81">
                  <c:v>133896.03333333333</c:v>
                </c:pt>
                <c:pt idx="82">
                  <c:v>133896.03333333333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C-4508-BC14-B9A7DC80E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642975"/>
        <c:axId val="834885167"/>
      </c:scatterChart>
      <c:valAx>
        <c:axId val="66064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85167"/>
        <c:crosses val="autoZero"/>
        <c:crossBetween val="midCat"/>
      </c:valAx>
      <c:valAx>
        <c:axId val="83488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4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4">
                    <a:lumMod val="20000"/>
                    <a:lumOff val="80000"/>
                  </a:schemeClr>
                </a:solidFill>
              </a:rPr>
              <a:t>Honduras montlhly</a:t>
            </a:r>
            <a:r>
              <a:rPr lang="en-GB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sales (in Mill Lempira)</a:t>
            </a:r>
            <a:endParaRPr lang="en-NL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'Value (Lempira)'!$L$6</c:f>
              <c:strCache>
                <c:ptCount val="1"/>
                <c:pt idx="0">
                  <c:v>18/19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(Lempira)'!$L$7:$L$18</c:f>
              <c:numCache>
                <c:formatCode>General</c:formatCode>
                <c:ptCount val="12"/>
                <c:pt idx="0">
                  <c:v>299.18884601137194</c:v>
                </c:pt>
                <c:pt idx="1">
                  <c:v>355.45369236299996</c:v>
                </c:pt>
                <c:pt idx="2">
                  <c:v>1210.208929421844</c:v>
                </c:pt>
                <c:pt idx="3">
                  <c:v>2158.6373912951899</c:v>
                </c:pt>
                <c:pt idx="4">
                  <c:v>2899.6132891638003</c:v>
                </c:pt>
                <c:pt idx="5">
                  <c:v>2793.5632246051923</c:v>
                </c:pt>
                <c:pt idx="6">
                  <c:v>3128.4105461719332</c:v>
                </c:pt>
                <c:pt idx="7">
                  <c:v>3076.4676153947448</c:v>
                </c:pt>
                <c:pt idx="8">
                  <c:v>3180.0989504641834</c:v>
                </c:pt>
                <c:pt idx="9">
                  <c:v>2349.773661206284</c:v>
                </c:pt>
                <c:pt idx="10">
                  <c:v>932.62777160515157</c:v>
                </c:pt>
                <c:pt idx="11">
                  <c:v>796.78264862904769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3-4C13-9017-18FF3D5A53DD}"/>
            </c:ext>
          </c:extLst>
        </c:ser>
        <c:ser>
          <c:idx val="1"/>
          <c:order val="1"/>
          <c:tx>
            <c:strRef>
              <c:f>'Value (Lempira)'!$M$6</c:f>
              <c:strCache>
                <c:ptCount val="1"/>
                <c:pt idx="0">
                  <c:v>19/20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(Lempira)'!$M$7:$M$18</c:f>
              <c:numCache>
                <c:formatCode>0</c:formatCode>
                <c:ptCount val="12"/>
                <c:pt idx="0">
                  <c:v>216.0797463978368</c:v>
                </c:pt>
                <c:pt idx="1">
                  <c:v>330.82264603555461</c:v>
                </c:pt>
                <c:pt idx="2">
                  <c:v>1272.8121245434384</c:v>
                </c:pt>
                <c:pt idx="3">
                  <c:v>3049.5049878160494</c:v>
                </c:pt>
                <c:pt idx="4">
                  <c:v>2973.3629115446402</c:v>
                </c:pt>
                <c:pt idx="5">
                  <c:v>3122.8298543928995</c:v>
                </c:pt>
                <c:pt idx="6">
                  <c:v>2722.1876620751827</c:v>
                </c:pt>
                <c:pt idx="7">
                  <c:v>3306.3897469457288</c:v>
                </c:pt>
                <c:pt idx="8">
                  <c:v>2642.8275243080129</c:v>
                </c:pt>
                <c:pt idx="9">
                  <c:v>1225.5568112407179</c:v>
                </c:pt>
                <c:pt idx="10">
                  <c:v>585.02855923952006</c:v>
                </c:pt>
                <c:pt idx="11">
                  <c:v>566.42029843114494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3-4C13-9017-18FF3D5A53DD}"/>
            </c:ext>
          </c:extLst>
        </c:ser>
        <c:ser>
          <c:idx val="2"/>
          <c:order val="2"/>
          <c:tx>
            <c:strRef>
              <c:f>'Value (Lempira)'!$N$6</c:f>
              <c:strCache>
                <c:ptCount val="1"/>
                <c:pt idx="0">
                  <c:v>20/21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(Lempira)'!$N$7:$N$18</c:f>
              <c:numCache>
                <c:formatCode>0.0</c:formatCode>
                <c:ptCount val="12"/>
                <c:pt idx="0">
                  <c:v>80.31021373758216</c:v>
                </c:pt>
                <c:pt idx="1">
                  <c:v>189.64118257219195</c:v>
                </c:pt>
                <c:pt idx="2">
                  <c:v>843.97962976124006</c:v>
                </c:pt>
                <c:pt idx="3">
                  <c:v>2078.4665940129003</c:v>
                </c:pt>
                <c:pt idx="4">
                  <c:v>2901.8571546953526</c:v>
                </c:pt>
                <c:pt idx="5">
                  <c:v>3783.241128156089</c:v>
                </c:pt>
                <c:pt idx="6">
                  <c:v>3506.8952946505719</c:v>
                </c:pt>
                <c:pt idx="7">
                  <c:v>4045.8055226927718</c:v>
                </c:pt>
                <c:pt idx="8">
                  <c:v>3861.725807374014</c:v>
                </c:pt>
                <c:pt idx="9">
                  <c:v>3251.8394772670667</c:v>
                </c:pt>
                <c:pt idx="10">
                  <c:v>2123.5854482271466</c:v>
                </c:pt>
                <c:pt idx="11">
                  <c:v>1226.6054663411401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33-4C13-9017-18FF3D5A53DD}"/>
            </c:ext>
          </c:extLst>
        </c:ser>
        <c:ser>
          <c:idx val="3"/>
          <c:order val="3"/>
          <c:tx>
            <c:strRef>
              <c:f>'Value (Lempira)'!$O$6</c:f>
              <c:strCache>
                <c:ptCount val="1"/>
                <c:pt idx="0">
                  <c:v>21/22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(Lempira)'!$O$7:$O$18</c:f>
              <c:numCache>
                <c:formatCode>0</c:formatCode>
                <c:ptCount val="12"/>
                <c:pt idx="0">
                  <c:v>379.08553631600637</c:v>
                </c:pt>
                <c:pt idx="1">
                  <c:v>619.88475346546272</c:v>
                </c:pt>
                <c:pt idx="2">
                  <c:v>2017.8034490747409</c:v>
                </c:pt>
                <c:pt idx="3">
                  <c:v>3813.8480161151101</c:v>
                </c:pt>
                <c:pt idx="4">
                  <c:v>3876.9804034848107</c:v>
                </c:pt>
                <c:pt idx="5">
                  <c:v>5682.2512627417982</c:v>
                </c:pt>
                <c:pt idx="6">
                  <c:v>4548.0287660825497</c:v>
                </c:pt>
                <c:pt idx="7">
                  <c:v>4125.5823468695671</c:v>
                </c:pt>
                <c:pt idx="8">
                  <c:v>4430.3620273740171</c:v>
                </c:pt>
                <c:pt idx="9">
                  <c:v>2933.14768458768</c:v>
                </c:pt>
                <c:pt idx="10">
                  <c:v>1700.7062428034324</c:v>
                </c:pt>
                <c:pt idx="11">
                  <c:v>1200.98916896112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33-4C13-9017-18FF3D5A53DD}"/>
            </c:ext>
          </c:extLst>
        </c:ser>
        <c:ser>
          <c:idx val="4"/>
          <c:order val="4"/>
          <c:tx>
            <c:strRef>
              <c:f>'Value (Lempira)'!$P$6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(Lempira)'!$P$7:$P$18</c:f>
              <c:numCache>
                <c:formatCode>_-* #,##0_-;\-* #,##0_-;_-* "-"??_-;_-@_-</c:formatCode>
                <c:ptCount val="12"/>
                <c:pt idx="0">
                  <c:v>288.77644969766271</c:v>
                </c:pt>
                <c:pt idx="1">
                  <c:v>383.77366501602302</c:v>
                </c:pt>
                <c:pt idx="2">
                  <c:v>1264.8441978459575</c:v>
                </c:pt>
                <c:pt idx="3">
                  <c:v>3189.3959110410437</c:v>
                </c:pt>
                <c:pt idx="4">
                  <c:v>3504.7636083353154</c:v>
                </c:pt>
                <c:pt idx="5">
                  <c:v>4101.1647768469293</c:v>
                </c:pt>
                <c:pt idx="6">
                  <c:v>4928.1291821355862</c:v>
                </c:pt>
                <c:pt idx="7">
                  <c:v>5479.1472338978265</c:v>
                </c:pt>
                <c:pt idx="8">
                  <c:v>4202.7443998031422</c:v>
                </c:pt>
                <c:pt idx="9">
                  <c:v>4069.4107371863297</c:v>
                </c:pt>
                <c:pt idx="10">
                  <c:v>2871.73750901721</c:v>
                </c:pt>
                <c:pt idx="11">
                  <c:v>1195.1718721089999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33-4C13-9017-18FF3D5A53DD}"/>
            </c:ext>
          </c:extLst>
        </c:ser>
        <c:ser>
          <c:idx val="5"/>
          <c:order val="5"/>
          <c:tx>
            <c:strRef>
              <c:f>'Value (Lempira)'!$Q$6</c:f>
              <c:strCache>
                <c:ptCount val="1"/>
                <c:pt idx="0">
                  <c:v>23/24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(Lempira)'!$K$7:$K$18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(Lempira)'!$Q$7:$Q$18</c:f>
              <c:numCache>
                <c:formatCode>_-* #,##0_-;\-* #,##0_-;_-* "-"??_-;_-@_-</c:formatCode>
                <c:ptCount val="12"/>
                <c:pt idx="0">
                  <c:v>147.50024341581758</c:v>
                </c:pt>
                <c:pt idx="1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33-4C13-9017-18FF3D5A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010592"/>
        <c:axId val="643008367"/>
      </c:lineChart>
      <c:catAx>
        <c:axId val="4130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08367"/>
        <c:crosses val="autoZero"/>
        <c:auto val="1"/>
        <c:lblAlgn val="ctr"/>
        <c:lblOffset val="100"/>
        <c:noMultiLvlLbl val="0"/>
      </c:catAx>
      <c:valAx>
        <c:axId val="64300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0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4">
                    <a:lumMod val="20000"/>
                    <a:lumOff val="80000"/>
                  </a:schemeClr>
                </a:solidFill>
              </a:rPr>
              <a:t>Honduras Sales</a:t>
            </a:r>
            <a:r>
              <a:rPr lang="en-GB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in Lempira (in Million)</a:t>
            </a:r>
            <a:endParaRPr lang="en-NL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'Value (Lempira)'!$L$21</c:f>
              <c:strCache>
                <c:ptCount val="1"/>
                <c:pt idx="0">
                  <c:v>18/19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(Lempira)'!$L$22:$L$33</c:f>
              <c:numCache>
                <c:formatCode>_-* #,##0_-;\-* #,##0_-;_-* "-"??_-;_-@_-</c:formatCode>
                <c:ptCount val="12"/>
                <c:pt idx="0">
                  <c:v>299.18884601137194</c:v>
                </c:pt>
                <c:pt idx="1">
                  <c:v>654.64253837437195</c:v>
                </c:pt>
                <c:pt idx="2">
                  <c:v>1864.851467796216</c:v>
                </c:pt>
                <c:pt idx="3">
                  <c:v>4023.4888590914061</c:v>
                </c:pt>
                <c:pt idx="4">
                  <c:v>6923.102148255206</c:v>
                </c:pt>
                <c:pt idx="5">
                  <c:v>9716.6653728603978</c:v>
                </c:pt>
                <c:pt idx="6">
                  <c:v>12845.075919032332</c:v>
                </c:pt>
                <c:pt idx="7">
                  <c:v>15921.543534427077</c:v>
                </c:pt>
                <c:pt idx="8">
                  <c:v>19101.642484891261</c:v>
                </c:pt>
                <c:pt idx="9">
                  <c:v>21451.416146097545</c:v>
                </c:pt>
                <c:pt idx="10">
                  <c:v>22384.043917702696</c:v>
                </c:pt>
                <c:pt idx="11">
                  <c:v>23180.826566331743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8-44C2-9C08-7DAE860C0D30}"/>
            </c:ext>
          </c:extLst>
        </c:ser>
        <c:ser>
          <c:idx val="1"/>
          <c:order val="1"/>
          <c:tx>
            <c:strRef>
              <c:f>'Value (Lempira)'!$M$21</c:f>
              <c:strCache>
                <c:ptCount val="1"/>
                <c:pt idx="0">
                  <c:v>19/20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(Lempira)'!$M$22:$M$33</c:f>
              <c:numCache>
                <c:formatCode>_-* #,##0_-;\-* #,##0_-;_-* "-"??_-;_-@_-</c:formatCode>
                <c:ptCount val="12"/>
                <c:pt idx="0">
                  <c:v>216.0797463978368</c:v>
                </c:pt>
                <c:pt idx="1">
                  <c:v>546.90239243339147</c:v>
                </c:pt>
                <c:pt idx="2">
                  <c:v>1819.7145169768298</c:v>
                </c:pt>
                <c:pt idx="3">
                  <c:v>4869.219504792879</c:v>
                </c:pt>
                <c:pt idx="4">
                  <c:v>7842.5824163375191</c:v>
                </c:pt>
                <c:pt idx="5">
                  <c:v>10965.41227073042</c:v>
                </c:pt>
                <c:pt idx="6">
                  <c:v>13687.599932805602</c:v>
                </c:pt>
                <c:pt idx="7">
                  <c:v>16993.989679751332</c:v>
                </c:pt>
                <c:pt idx="8">
                  <c:v>19636.817204059345</c:v>
                </c:pt>
                <c:pt idx="9">
                  <c:v>20862.374015300062</c:v>
                </c:pt>
                <c:pt idx="10">
                  <c:v>21447.402574539581</c:v>
                </c:pt>
                <c:pt idx="11">
                  <c:v>22013.822872970726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8-44C2-9C08-7DAE860C0D30}"/>
            </c:ext>
          </c:extLst>
        </c:ser>
        <c:ser>
          <c:idx val="2"/>
          <c:order val="2"/>
          <c:tx>
            <c:strRef>
              <c:f>'Value (Lempira)'!$N$21</c:f>
              <c:strCache>
                <c:ptCount val="1"/>
                <c:pt idx="0">
                  <c:v>20/21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(Lempira)'!$N$22:$N$33</c:f>
              <c:numCache>
                <c:formatCode>_-* #,##0_-;\-* #,##0_-;_-* "-"??_-;_-@_-</c:formatCode>
                <c:ptCount val="12"/>
                <c:pt idx="0">
                  <c:v>80.31021373758216</c:v>
                </c:pt>
                <c:pt idx="1">
                  <c:v>269.95139630977411</c:v>
                </c:pt>
                <c:pt idx="2">
                  <c:v>1113.9310260710142</c:v>
                </c:pt>
                <c:pt idx="3">
                  <c:v>3192.3976200839143</c:v>
                </c:pt>
                <c:pt idx="4">
                  <c:v>6094.2547747792669</c:v>
                </c:pt>
                <c:pt idx="5">
                  <c:v>9877.4959029353558</c:v>
                </c:pt>
                <c:pt idx="6">
                  <c:v>13384.391197585928</c:v>
                </c:pt>
                <c:pt idx="7">
                  <c:v>17430.196720278698</c:v>
                </c:pt>
                <c:pt idx="8">
                  <c:v>21291.922527652714</c:v>
                </c:pt>
                <c:pt idx="9">
                  <c:v>24543.762004919779</c:v>
                </c:pt>
                <c:pt idx="10">
                  <c:v>26667.347453146926</c:v>
                </c:pt>
                <c:pt idx="11">
                  <c:v>27893.952919488067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8-44C2-9C08-7DAE860C0D30}"/>
            </c:ext>
          </c:extLst>
        </c:ser>
        <c:ser>
          <c:idx val="3"/>
          <c:order val="3"/>
          <c:tx>
            <c:strRef>
              <c:f>'Value (Lempira)'!$O$21</c:f>
              <c:strCache>
                <c:ptCount val="1"/>
                <c:pt idx="0">
                  <c:v>21/22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(Lempira)'!$O$22:$O$33</c:f>
              <c:numCache>
                <c:formatCode>_-* #,##0_-;\-* #,##0_-;_-* "-"??_-;_-@_-</c:formatCode>
                <c:ptCount val="12"/>
                <c:pt idx="0">
                  <c:v>379.08553631600637</c:v>
                </c:pt>
                <c:pt idx="1">
                  <c:v>998.97028978146909</c:v>
                </c:pt>
                <c:pt idx="2">
                  <c:v>3016.77373885621</c:v>
                </c:pt>
                <c:pt idx="3">
                  <c:v>6830.6217549713201</c:v>
                </c:pt>
                <c:pt idx="4">
                  <c:v>10707.602158456131</c:v>
                </c:pt>
                <c:pt idx="5">
                  <c:v>16389.853421197928</c:v>
                </c:pt>
                <c:pt idx="6">
                  <c:v>20937.882187280477</c:v>
                </c:pt>
                <c:pt idx="7">
                  <c:v>25063.464534150044</c:v>
                </c:pt>
                <c:pt idx="8">
                  <c:v>29493.82656152406</c:v>
                </c:pt>
                <c:pt idx="9">
                  <c:v>32426.974246111738</c:v>
                </c:pt>
                <c:pt idx="10">
                  <c:v>34127.680488915168</c:v>
                </c:pt>
                <c:pt idx="11">
                  <c:v>35328.669657876286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78-44C2-9C08-7DAE860C0D30}"/>
            </c:ext>
          </c:extLst>
        </c:ser>
        <c:ser>
          <c:idx val="4"/>
          <c:order val="4"/>
          <c:tx>
            <c:strRef>
              <c:f>'Value (Lempira)'!$P$21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(Lempira)'!$P$22:$P$33</c:f>
              <c:numCache>
                <c:formatCode>_-* #,##0_-;\-* #,##0_-;_-* "-"??_-;_-@_-</c:formatCode>
                <c:ptCount val="12"/>
                <c:pt idx="0">
                  <c:v>288.77644969766271</c:v>
                </c:pt>
                <c:pt idx="1">
                  <c:v>672.55011471368573</c:v>
                </c:pt>
                <c:pt idx="2">
                  <c:v>1937.3943125596434</c:v>
                </c:pt>
                <c:pt idx="3">
                  <c:v>5126.7902236006867</c:v>
                </c:pt>
                <c:pt idx="4">
                  <c:v>8631.5538319360021</c:v>
                </c:pt>
                <c:pt idx="5">
                  <c:v>12732.718608782932</c:v>
                </c:pt>
                <c:pt idx="6">
                  <c:v>17660.847790918517</c:v>
                </c:pt>
                <c:pt idx="7">
                  <c:v>23139.995024816344</c:v>
                </c:pt>
                <c:pt idx="8">
                  <c:v>27342.739424619485</c:v>
                </c:pt>
                <c:pt idx="9">
                  <c:v>31412.150161805814</c:v>
                </c:pt>
                <c:pt idx="10">
                  <c:v>34283.887670823024</c:v>
                </c:pt>
                <c:pt idx="11">
                  <c:v>35479.059542932024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78-44C2-9C08-7DAE860C0D30}"/>
            </c:ext>
          </c:extLst>
        </c:ser>
        <c:ser>
          <c:idx val="5"/>
          <c:order val="5"/>
          <c:tx>
            <c:strRef>
              <c:f>'Value (Lempira)'!$Q$21</c:f>
              <c:strCache>
                <c:ptCount val="1"/>
                <c:pt idx="0">
                  <c:v>23/24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'Value (Lempira)'!$K$22:$K$33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'Value (Lempira)'!$Q$22:$Q$33</c:f>
              <c:numCache>
                <c:formatCode>_-* #,##0_-;\-* #,##0_-;_-* "-"??_-;_-@_-</c:formatCode>
                <c:ptCount val="12"/>
                <c:pt idx="0">
                  <c:v>147.50024341581758</c:v>
                </c:pt>
                <c:pt idx="1">
                  <c:v>512.50024341581752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78-44C2-9C08-7DAE860C0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099055"/>
        <c:axId val="496827823"/>
      </c:lineChart>
      <c:catAx>
        <c:axId val="87409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27823"/>
        <c:crosses val="autoZero"/>
        <c:auto val="1"/>
        <c:lblAlgn val="ctr"/>
        <c:lblOffset val="100"/>
        <c:noMultiLvlLbl val="0"/>
      </c:catAx>
      <c:valAx>
        <c:axId val="4968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09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Honduras Sales/crop Size in %</a:t>
            </a:r>
            <a:endParaRPr lang="en-NL" sz="120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&amp; Crop Size'!$N$24:$O$24</c:f>
              <c:strCache>
                <c:ptCount val="2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Size'!$P$24:$Z$24</c:f>
              <c:numCache>
                <c:formatCode>0.0%</c:formatCode>
                <c:ptCount val="11"/>
                <c:pt idx="0">
                  <c:v>5.2638484102564095E-2</c:v>
                </c:pt>
                <c:pt idx="1">
                  <c:v>5.2638484102564095E-2</c:v>
                </c:pt>
                <c:pt idx="2">
                  <c:v>0.20581048187179482</c:v>
                </c:pt>
                <c:pt idx="3">
                  <c:v>0.35898247964102553</c:v>
                </c:pt>
                <c:pt idx="4">
                  <c:v>0.49372740523076897</c:v>
                </c:pt>
                <c:pt idx="5">
                  <c:v>0.62847233082051235</c:v>
                </c:pt>
                <c:pt idx="6">
                  <c:v>0.76366187471794833</c:v>
                </c:pt>
                <c:pt idx="7">
                  <c:v>0.836661450871795</c:v>
                </c:pt>
                <c:pt idx="8">
                  <c:v>0.85337318600000023</c:v>
                </c:pt>
                <c:pt idx="9">
                  <c:v>0.92112436384615493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B-4B8F-9119-60BEC444E45E}"/>
            </c:ext>
          </c:extLst>
        </c:ser>
        <c:ser>
          <c:idx val="1"/>
          <c:order val="1"/>
          <c:tx>
            <c:strRef>
              <c:f>'Sales &amp; Crop Size'!$N$25:$O$25</c:f>
              <c:strCache>
                <c:ptCount val="2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Size'!$P$25:$Z$25</c:f>
              <c:numCache>
                <c:formatCode>0.0%</c:formatCode>
                <c:ptCount val="11"/>
                <c:pt idx="0">
                  <c:v>0.13184403278911569</c:v>
                </c:pt>
                <c:pt idx="1">
                  <c:v>0.24022759931972801</c:v>
                </c:pt>
                <c:pt idx="2">
                  <c:v>0.37</c:v>
                </c:pt>
                <c:pt idx="3">
                  <c:v>0.5</c:v>
                </c:pt>
                <c:pt idx="4">
                  <c:v>0.62418071380952367</c:v>
                </c:pt>
                <c:pt idx="5">
                  <c:v>0.71400805453514726</c:v>
                </c:pt>
                <c:pt idx="6">
                  <c:v>0.76328822482993175</c:v>
                </c:pt>
                <c:pt idx="7">
                  <c:v>0.85440819554421754</c:v>
                </c:pt>
                <c:pt idx="8">
                  <c:v>0.91203059857142788</c:v>
                </c:pt>
                <c:pt idx="9">
                  <c:v>0.95948999238095234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DB-4B8F-9119-60BEC444E45E}"/>
            </c:ext>
          </c:extLst>
        </c:ser>
        <c:ser>
          <c:idx val="2"/>
          <c:order val="2"/>
          <c:tx>
            <c:strRef>
              <c:f>'Sales &amp; Crop Size'!$N$26:$O$26</c:f>
              <c:strCache>
                <c:ptCount val="2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Size'!$P$26:$Z$26</c:f>
              <c:numCache>
                <c:formatCode>0.0%</c:formatCode>
                <c:ptCount val="11"/>
                <c:pt idx="0">
                  <c:v>3.5025794404040404E-2</c:v>
                </c:pt>
                <c:pt idx="1">
                  <c:v>6.6156651484848492E-2</c:v>
                </c:pt>
                <c:pt idx="2">
                  <c:v>0.18614976190909094</c:v>
                </c:pt>
                <c:pt idx="3">
                  <c:v>0.35196269567676747</c:v>
                </c:pt>
                <c:pt idx="4">
                  <c:v>0.57072001363636349</c:v>
                </c:pt>
                <c:pt idx="5">
                  <c:v>0.66292060290909038</c:v>
                </c:pt>
                <c:pt idx="6">
                  <c:v>0.76113693696969609</c:v>
                </c:pt>
                <c:pt idx="7">
                  <c:v>0.8366723416666656</c:v>
                </c:pt>
                <c:pt idx="8">
                  <c:v>0.88626281381818095</c:v>
                </c:pt>
                <c:pt idx="9">
                  <c:v>0.95258236175757605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DB-4B8F-9119-60BEC444E45E}"/>
            </c:ext>
          </c:extLst>
        </c:ser>
        <c:ser>
          <c:idx val="3"/>
          <c:order val="3"/>
          <c:tx>
            <c:strRef>
              <c:f>'Sales &amp; Crop Size'!$N$27:$O$27</c:f>
              <c:strCache>
                <c:ptCount val="2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'Sales &amp; Crop Size'!$P$23:$Z$23</c:f>
              <c:strCache>
                <c:ptCount val="11"/>
                <c:pt idx="0">
                  <c:v>Nov 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</c:strCache>
            </c:strRef>
          </c:cat>
          <c:val>
            <c:numRef>
              <c:f>'Sales &amp; Crop Size'!$P$27:$Z$27</c:f>
              <c:numCache>
                <c:formatCode>0.0%</c:formatCode>
                <c:ptCount val="11"/>
                <c:pt idx="0">
                  <c:v>0.06</c:v>
                </c:pt>
                <c:pt idx="1">
                  <c:v>0.16593380979591837</c:v>
                </c:pt>
                <c:pt idx="2">
                  <c:v>0.24310456057823132</c:v>
                </c:pt>
                <c:pt idx="3">
                  <c:v>0.37021185888888891</c:v>
                </c:pt>
                <c:pt idx="4">
                  <c:v>0.52380583437641726</c:v>
                </c:pt>
                <c:pt idx="5">
                  <c:v>0.69979257857142851</c:v>
                </c:pt>
                <c:pt idx="6">
                  <c:v>0.74615966795918376</c:v>
                </c:pt>
                <c:pt idx="7">
                  <c:v>0.83979914355442187</c:v>
                </c:pt>
                <c:pt idx="8">
                  <c:v>0.93343861914965998</c:v>
                </c:pt>
                <c:pt idx="9">
                  <c:v>0.96825569605442185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DB-4B8F-9119-60BEC444E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945743"/>
        <c:axId val="633652863"/>
      </c:lineChart>
      <c:catAx>
        <c:axId val="66194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52863"/>
        <c:crosses val="autoZero"/>
        <c:auto val="1"/>
        <c:lblAlgn val="ctr"/>
        <c:lblOffset val="100"/>
        <c:noMultiLvlLbl val="0"/>
      </c:catAx>
      <c:valAx>
        <c:axId val="63365286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Exports vs Crop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8"/>
          <c:w val="0.88072462817147856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'Internal SnD (2)'!$N$7</c:f>
              <c:strCache>
                <c:ptCount val="1"/>
                <c:pt idx="0">
                  <c:v>Crop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962817147856515E-2"/>
                  <c:y val="-0.14889982502187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'Internal SnD (2)'!$M$8:$M$15</c:f>
              <c:numCache>
                <c:formatCode>0.0</c:formatCode>
                <c:ptCount val="8"/>
                <c:pt idx="0">
                  <c:v>7.2147800000000002</c:v>
                </c:pt>
                <c:pt idx="1">
                  <c:v>6.8141059999999998</c:v>
                </c:pt>
                <c:pt idx="2">
                  <c:v>5.5043240000000004</c:v>
                </c:pt>
                <c:pt idx="3">
                  <c:v>5.8731989999999996</c:v>
                </c:pt>
                <c:pt idx="4">
                  <c:v>4.7006059999999996</c:v>
                </c:pt>
                <c:pt idx="5">
                  <c:v>5.3429626060000004</c:v>
                </c:pt>
                <c:pt idx="6">
                  <c:v>4.7997150720000006</c:v>
                </c:pt>
                <c:pt idx="7">
                  <c:v>4.9000000000000004</c:v>
                </c:pt>
              </c:numCache>
            </c:numRef>
          </c:xVal>
          <c:yVal>
            <c:numRef>
              <c:f>'Internal SnD (2)'!$N$8:$N$15</c:f>
              <c:numCache>
                <c:formatCode>General</c:formatCode>
                <c:ptCount val="8"/>
                <c:pt idx="0">
                  <c:v>7.8</c:v>
                </c:pt>
                <c:pt idx="1">
                  <c:v>7.4</c:v>
                </c:pt>
                <c:pt idx="2">
                  <c:v>6.1</c:v>
                </c:pt>
                <c:pt idx="3">
                  <c:v>6.5</c:v>
                </c:pt>
                <c:pt idx="4">
                  <c:v>4.9000000000000004</c:v>
                </c:pt>
                <c:pt idx="5">
                  <c:v>5.5</c:v>
                </c:pt>
                <c:pt idx="6">
                  <c:v>4.9000000000000004</c:v>
                </c:pt>
                <c:pt idx="7" formatCode="0.0">
                  <c:v>5.1468100000000012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99-4425-8D68-B9C35663C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083679"/>
        <c:axId val="2066091839"/>
      </c:scatterChart>
      <c:valAx>
        <c:axId val="206608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91839"/>
        <c:crosses val="autoZero"/>
        <c:crossBetween val="midCat"/>
      </c:valAx>
      <c:valAx>
        <c:axId val="206609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8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Berlin Sans FB" panose="020E0602020502020306" pitchFamily="34" charset="0"/>
              </a:rPr>
              <a:t>Production</a:t>
            </a:r>
          </a:p>
        </c:rich>
      </c:tx>
      <c:overlay val="0"/>
      <c:spPr>
        <a:solidFill>
          <a:schemeClr val="accent4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SnD'!$A$4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38-47B6-8D80-1FF48E6F4444}"/>
              </c:ext>
            </c:extLst>
          </c:dPt>
          <c:cat>
            <c:strRef>
              <c:f>'Internal SnD'!$B$3:$I$3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'Internal SnD'!$B$4:$I$4</c:f>
              <c:numCache>
                <c:formatCode>0.0</c:formatCode>
                <c:ptCount val="8"/>
                <c:pt idx="0">
                  <c:v>7.8</c:v>
                </c:pt>
                <c:pt idx="1">
                  <c:v>7.8</c:v>
                </c:pt>
                <c:pt idx="2">
                  <c:v>7.4</c:v>
                </c:pt>
                <c:pt idx="3">
                  <c:v>6.1</c:v>
                </c:pt>
                <c:pt idx="4">
                  <c:v>6.5</c:v>
                </c:pt>
                <c:pt idx="5">
                  <c:v>4.9000000000000004</c:v>
                </c:pt>
                <c:pt idx="6" formatCode="General">
                  <c:v>5.5</c:v>
                </c:pt>
                <c:pt idx="7" formatCode="General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A-4727-A30D-D7692D7F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61264"/>
        <c:axId val="159357375"/>
      </c:lineChart>
      <c:catAx>
        <c:axId val="8328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75"/>
        <c:crosses val="autoZero"/>
        <c:auto val="1"/>
        <c:lblAlgn val="ctr"/>
        <c:lblOffset val="100"/>
        <c:noMultiLvlLbl val="0"/>
      </c:catAx>
      <c:valAx>
        <c:axId val="159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Berlin Sans FB" panose="020E0602020502020306" pitchFamily="34" charset="0"/>
              </a:rPr>
              <a:t>Exports</a:t>
            </a:r>
          </a:p>
        </c:rich>
      </c:tx>
      <c:overlay val="0"/>
      <c:spPr>
        <a:solidFill>
          <a:schemeClr val="accent6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342496725045338E-2"/>
          <c:y val="0.1853504171987351"/>
          <c:w val="0.89307233478379422"/>
          <c:h val="0.66473109403485564"/>
        </c:manualLayout>
      </c:layout>
      <c:lineChart>
        <c:grouping val="standard"/>
        <c:varyColors val="0"/>
        <c:ser>
          <c:idx val="0"/>
          <c:order val="0"/>
          <c:tx>
            <c:strRef>
              <c:f>'Internal SnD'!$A$5</c:f>
              <c:strCache>
                <c:ptCount val="1"/>
                <c:pt idx="0">
                  <c:v>Exports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0A-4F0C-9772-1CB6FD38F0CF}"/>
              </c:ext>
            </c:extLst>
          </c:dPt>
          <c:cat>
            <c:strRef>
              <c:f>'Internal SnD'!$B$3:$I$3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'Internal SnD'!$B$5:$I$5</c:f>
              <c:numCache>
                <c:formatCode>0.0</c:formatCode>
                <c:ptCount val="8"/>
                <c:pt idx="0">
                  <c:v>7.1</c:v>
                </c:pt>
                <c:pt idx="1">
                  <c:v>7.2147800000000002</c:v>
                </c:pt>
                <c:pt idx="2">
                  <c:v>6.8141059999999998</c:v>
                </c:pt>
                <c:pt idx="3">
                  <c:v>5.5043240000000004</c:v>
                </c:pt>
                <c:pt idx="4">
                  <c:v>5.8731989999999996</c:v>
                </c:pt>
                <c:pt idx="5">
                  <c:v>4.7006059999999996</c:v>
                </c:pt>
                <c:pt idx="6">
                  <c:v>5.5163158193333333</c:v>
                </c:pt>
                <c:pt idx="7" formatCode="General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7-4819-9719-6BA2D7737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61264"/>
        <c:axId val="159357375"/>
      </c:lineChart>
      <c:catAx>
        <c:axId val="8328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75"/>
        <c:crosses val="autoZero"/>
        <c:auto val="1"/>
        <c:lblAlgn val="ctr"/>
        <c:lblOffset val="100"/>
        <c:noMultiLvlLbl val="0"/>
      </c:catAx>
      <c:valAx>
        <c:axId val="159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Berlin Sans FB" panose="020E0602020502020306" pitchFamily="34" charset="0"/>
              </a:rPr>
              <a:t>Imports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SnD'!$A$6</c:f>
              <c:strCache>
                <c:ptCount val="1"/>
                <c:pt idx="0">
                  <c:v>Imports</c:v>
                </c:pt>
              </c:strCache>
            </c:strRef>
          </c:tx>
          <c:spPr>
            <a:ln w="28575" cap="rnd">
              <a:solidFill>
                <a:srgbClr val="60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0779534332604654E-2"/>
                  <c:y val="6.3250476868752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A2-4191-9F54-2B42E3876751}"/>
                </c:ext>
              </c:extLst>
            </c:dLbl>
            <c:dLbl>
              <c:idx val="2"/>
              <c:layout>
                <c:manualLayout>
                  <c:x val="-2.6948835831511636E-3"/>
                  <c:y val="-6.900052022045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A2-4191-9F54-2B42E38767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'Internal SnD'!$B$3:$I$3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'Internal SnD'!$B$6:$I$6</c:f>
              <c:numCache>
                <c:formatCode>0.00</c:formatCode>
                <c:ptCount val="8"/>
                <c:pt idx="0" formatCode="0.0">
                  <c:v>0.01</c:v>
                </c:pt>
                <c:pt idx="1">
                  <c:v>1.4628462833333333E-2</c:v>
                </c:pt>
                <c:pt idx="2">
                  <c:v>1.6036322500000002E-2</c:v>
                </c:pt>
                <c:pt idx="3">
                  <c:v>1.4649849999999999E-2</c:v>
                </c:pt>
                <c:pt idx="4">
                  <c:v>9.8093994999999979E-3</c:v>
                </c:pt>
                <c:pt idx="5">
                  <c:v>1.5519325500000002E-2</c:v>
                </c:pt>
                <c:pt idx="6">
                  <c:v>2.871681555555556E-2</c:v>
                </c:pt>
                <c:pt idx="7" formatCode="General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D9-4474-8C2D-9CDC7D8DC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61264"/>
        <c:axId val="159357375"/>
      </c:lineChart>
      <c:catAx>
        <c:axId val="8328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75"/>
        <c:crosses val="autoZero"/>
        <c:auto val="1"/>
        <c:lblAlgn val="ctr"/>
        <c:lblOffset val="100"/>
        <c:noMultiLvlLbl val="0"/>
      </c:catAx>
      <c:valAx>
        <c:axId val="159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Berlin Sans FB" panose="020E0602020502020306" pitchFamily="34" charset="0"/>
                <a:ea typeface="+mn-ea"/>
                <a:cs typeface="+mn-cs"/>
              </a:rPr>
              <a:t>Net Exports</a:t>
            </a:r>
            <a:endParaRPr lang="en-US">
              <a:latin typeface="Berlin Sans FB" panose="020E0602020502020306" pitchFamily="34" charset="0"/>
            </a:endParaRPr>
          </a:p>
        </c:rich>
      </c:tx>
      <c:overlay val="0"/>
      <c:spPr>
        <a:solidFill>
          <a:schemeClr val="accent1">
            <a:lumMod val="50000"/>
          </a:schemeClr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SnD'!$A$7</c:f>
              <c:strCache>
                <c:ptCount val="1"/>
                <c:pt idx="0">
                  <c:v>Net Exports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9-4E4E-AD38-FCD8A3A6BA9C}"/>
              </c:ext>
            </c:extLst>
          </c:dPt>
          <c:cat>
            <c:strRef>
              <c:f>'Internal SnD'!$B$3:$I$3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'Internal SnD'!$B$7:$I$7</c:f>
              <c:numCache>
                <c:formatCode>0.0</c:formatCode>
                <c:ptCount val="8"/>
                <c:pt idx="0">
                  <c:v>7.09</c:v>
                </c:pt>
                <c:pt idx="1">
                  <c:v>7.2001515371666667</c:v>
                </c:pt>
                <c:pt idx="2">
                  <c:v>6.7980696775</c:v>
                </c:pt>
                <c:pt idx="3">
                  <c:v>5.4896741500000008</c:v>
                </c:pt>
                <c:pt idx="4">
                  <c:v>5.8633896004999997</c:v>
                </c:pt>
                <c:pt idx="5">
                  <c:v>4.6850866744999999</c:v>
                </c:pt>
                <c:pt idx="6">
                  <c:v>5.4875990037777775</c:v>
                </c:pt>
                <c:pt idx="7" formatCode="General">
                  <c:v>5.5699999999999994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3-4BB9-8A23-DB2189E40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61264"/>
        <c:axId val="159357375"/>
      </c:lineChart>
      <c:catAx>
        <c:axId val="8328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75"/>
        <c:crosses val="autoZero"/>
        <c:auto val="1"/>
        <c:lblAlgn val="ctr"/>
        <c:lblOffset val="100"/>
        <c:noMultiLvlLbl val="0"/>
      </c:catAx>
      <c:valAx>
        <c:axId val="159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Berlin Sans FB" panose="020E0602020502020306" pitchFamily="34" charset="0"/>
              </a:rPr>
              <a:t>Internal</a:t>
            </a:r>
            <a:r>
              <a:rPr lang="en-US" baseline="0">
                <a:solidFill>
                  <a:schemeClr val="bg1"/>
                </a:solidFill>
                <a:latin typeface="Berlin Sans FB" panose="020E0602020502020306" pitchFamily="34" charset="0"/>
              </a:rPr>
              <a:t> Consumption</a:t>
            </a:r>
            <a:endParaRPr lang="en-US">
              <a:solidFill>
                <a:schemeClr val="bg1"/>
              </a:solidFill>
              <a:latin typeface="Berlin Sans FB" panose="020E0602020502020306" pitchFamily="34" charset="0"/>
            </a:endParaRPr>
          </a:p>
        </c:rich>
      </c:tx>
      <c:overlay val="0"/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SnD'!$A$9</c:f>
              <c:strCache>
                <c:ptCount val="1"/>
                <c:pt idx="0">
                  <c:v>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'Internal SnD'!$B$3:$I$3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'Internal SnD'!$B$9:$I$9</c:f>
              <c:numCache>
                <c:formatCode>General</c:formatCode>
                <c:ptCount val="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6-440C-8888-732DDA17F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61264"/>
        <c:axId val="159357375"/>
      </c:lineChart>
      <c:catAx>
        <c:axId val="8328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75"/>
        <c:crosses val="autoZero"/>
        <c:auto val="1"/>
        <c:lblAlgn val="ctr"/>
        <c:lblOffset val="100"/>
        <c:noMultiLvlLbl val="0"/>
      </c:catAx>
      <c:valAx>
        <c:axId val="159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Berlin Sans FB" panose="020E0602020502020306" pitchFamily="34" charset="0"/>
              </a:rPr>
              <a:t>Stocks</a:t>
            </a:r>
          </a:p>
        </c:rich>
      </c:tx>
      <c:overlay val="0"/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SnD'!$A$10</c:f>
              <c:strCache>
                <c:ptCount val="1"/>
                <c:pt idx="0">
                  <c:v>Stocks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87-4387-8CAA-0E53323D0880}"/>
              </c:ext>
            </c:extLst>
          </c:dPt>
          <c:cat>
            <c:strRef>
              <c:f>'Internal SnD'!$B$3:$I$3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'Internal SnD'!$B$10:$I$10</c:f>
              <c:numCache>
                <c:formatCode>0.0</c:formatCode>
                <c:ptCount val="8"/>
                <c:pt idx="3">
                  <c:v>0.414603</c:v>
                </c:pt>
                <c:pt idx="4">
                  <c:v>0.39209100000000002</c:v>
                </c:pt>
                <c:pt idx="5">
                  <c:v>0.48081600000000002</c:v>
                </c:pt>
                <c:pt idx="6">
                  <c:v>0.38993800000000001</c:v>
                </c:pt>
                <c:pt idx="7">
                  <c:v>1.9938000000000455E-2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0-4BA3-85AA-DBAC99CF8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61264"/>
        <c:axId val="159357375"/>
      </c:lineChart>
      <c:catAx>
        <c:axId val="8328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75"/>
        <c:crosses val="autoZero"/>
        <c:auto val="1"/>
        <c:lblAlgn val="ctr"/>
        <c:lblOffset val="100"/>
        <c:noMultiLvlLbl val="0"/>
      </c:catAx>
      <c:valAx>
        <c:axId val="159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Berlin Sans FB" panose="020E0602020502020306" pitchFamily="34" charset="0"/>
              </a:rPr>
              <a:t>Stocks to Use</a:t>
            </a:r>
          </a:p>
        </c:rich>
      </c:tx>
      <c:overlay val="0"/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SnD'!$A$12</c:f>
              <c:strCache>
                <c:ptCount val="1"/>
                <c:pt idx="0">
                  <c:v>S/U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B-49D3-AB26-C8C20B85DED9}"/>
              </c:ext>
            </c:extLst>
          </c:dPt>
          <c:cat>
            <c:strRef>
              <c:f>'Internal SnD'!$B$3:$I$3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'Internal SnD'!$B$12:$I$12</c:f>
              <c:numCache>
                <c:formatCode>0%</c:formatCode>
                <c:ptCount val="8"/>
                <c:pt idx="3">
                  <c:v>0.69100499999999998</c:v>
                </c:pt>
                <c:pt idx="4">
                  <c:v>0.65348500000000009</c:v>
                </c:pt>
                <c:pt idx="5">
                  <c:v>0.80136000000000007</c:v>
                </c:pt>
                <c:pt idx="6">
                  <c:v>0.64989666666666668</c:v>
                </c:pt>
                <c:pt idx="7">
                  <c:v>3.3230000000000759E-2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A-4B7F-98A1-2973040B3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61264"/>
        <c:axId val="159357375"/>
      </c:lineChart>
      <c:catAx>
        <c:axId val="8328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7375"/>
        <c:crosses val="autoZero"/>
        <c:auto val="1"/>
        <c:lblAlgn val="ctr"/>
        <c:lblOffset val="100"/>
        <c:noMultiLvlLbl val="0"/>
      </c:catAx>
      <c:valAx>
        <c:axId val="159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2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17318</xdr:colOff>
      <xdr:row>16</xdr:row>
      <xdr:rowOff>78365</xdr:rowOff>
    </xdr:from>
    <xdr:to>
      <xdr:col>23</xdr:col>
      <xdr:colOff>160193</xdr:colOff>
      <xdr:row>30</xdr:row>
      <xdr:rowOff>144173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F937C-A0BB-E998-5156-1FF1742C8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234661</xdr:colOff>
      <xdr:row>42</xdr:row>
      <xdr:rowOff>19051</xdr:rowOff>
    </xdr:from>
    <xdr:to>
      <xdr:col>28</xdr:col>
      <xdr:colOff>637309</xdr:colOff>
      <xdr:row>78</xdr:row>
      <xdr:rowOff>117764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DF7A1A-4102-296D-7692-E769A5364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277585</xdr:colOff>
      <xdr:row>7</xdr:row>
      <xdr:rowOff>10884</xdr:rowOff>
    </xdr:from>
    <xdr:to>
      <xdr:col>12</xdr:col>
      <xdr:colOff>157844</xdr:colOff>
      <xdr:row>35</xdr:row>
      <xdr:rowOff>23403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97C11-5397-4554-A2F3-329DB1F1A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353785</xdr:colOff>
      <xdr:row>28</xdr:row>
      <xdr:rowOff>141515</xdr:rowOff>
    </xdr:from>
    <xdr:to>
      <xdr:col>18</xdr:col>
      <xdr:colOff>136072</xdr:colOff>
      <xdr:row>31</xdr:row>
      <xdr:rowOff>174171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1A601CC-2931-2EF6-21FC-6DF5C6A22ABF}"/>
            </a:ext>
          </a:extLst>
        </xdr:cNvPr>
        <xdr:cNvCxnSpPr/>
      </xdr:nvCxnSpPr>
      <xdr:spPr>
        <a:xfrm flipH="1">
          <a:off x="11457214" y="5393872"/>
          <a:ext cx="435429" cy="587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2</xdr:row>
      <xdr:rowOff>38100</xdr:rowOff>
    </xdr:from>
    <xdr:to>
      <xdr:col>17</xdr:col>
      <xdr:colOff>114300</xdr:colOff>
      <xdr:row>19</xdr:row>
      <xdr:rowOff>133350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C93355DC-C8C2-4CA9-B3CB-234981A18606}"/>
            </a:ext>
            <a:ext uri="{147F2762-F138-4A5C-976F-8EAC2B608ADB}">
              <a16:predDERef xmlns:a16="http://schemas.microsoft.com/office/drawing/2014/main" pred="{82212ED7-C3A5-4A6A-87DF-AF94DB1C1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120464</xdr:rowOff>
    </xdr:from>
    <xdr:to>
      <xdr:col>8</xdr:col>
      <xdr:colOff>447675</xdr:colOff>
      <xdr:row>54</xdr:row>
      <xdr:rowOff>149039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C7B57AEF-D76D-4526-8EBA-A7CAE3467CB8}"/>
            </a:ext>
            <a:ext uri="{147F2762-F138-4A5C-976F-8EAC2B608ADB}">
              <a16:predDERef xmlns:a16="http://schemas.microsoft.com/office/drawing/2014/main" pred="{C93355DC-C8C2-4CA9-B3CB-234981A18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198344</xdr:colOff>
      <xdr:row>38</xdr:row>
      <xdr:rowOff>112619</xdr:rowOff>
    </xdr:from>
    <xdr:to>
      <xdr:col>17</xdr:col>
      <xdr:colOff>198344</xdr:colOff>
      <xdr:row>54</xdr:row>
      <xdr:rowOff>150719</xdr:rowOff>
    </xdr:to>
    <xdr:graphicFrame macro="">
      <xdr:nvGraphicFramePr>
        <xdr:cNvPr id="24" name="Chart 4">
          <a:extLst>
            <a:ext uri="{FF2B5EF4-FFF2-40B4-BE49-F238E27FC236}">
              <a16:creationId xmlns:a16="http://schemas.microsoft.com/office/drawing/2014/main" id="{4A5E053C-1D9A-4938-8AA5-2D6C82A64810}"/>
            </a:ext>
            <a:ext uri="{147F2762-F138-4A5C-976F-8EAC2B608ADB}">
              <a16:predDERef xmlns:a16="http://schemas.microsoft.com/office/drawing/2014/main" pred="{C7B57AEF-D76D-4526-8EBA-A7CAE3467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323850</xdr:colOff>
      <xdr:row>2</xdr:row>
      <xdr:rowOff>47625</xdr:rowOff>
    </xdr:from>
    <xdr:to>
      <xdr:col>25</xdr:col>
      <xdr:colOff>523875</xdr:colOff>
      <xdr:row>19</xdr:row>
      <xdr:rowOff>180975</xdr:rowOff>
    </xdr:to>
    <xdr:graphicFrame macro="">
      <xdr:nvGraphicFramePr>
        <xdr:cNvPr id="28" name="Chart 5">
          <a:extLst>
            <a:ext uri="{FF2B5EF4-FFF2-40B4-BE49-F238E27FC236}">
              <a16:creationId xmlns:a16="http://schemas.microsoft.com/office/drawing/2014/main" id="{CE8D6AD9-5F15-4C95-9729-FF33169C9092}"/>
            </a:ext>
            <a:ext uri="{147F2762-F138-4A5C-976F-8EAC2B608ADB}">
              <a16:predDERef xmlns:a16="http://schemas.microsoft.com/office/drawing/2014/main" pred="{4A5E053C-1D9A-4938-8AA5-2D6C82A64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323850</xdr:colOff>
      <xdr:row>20</xdr:row>
      <xdr:rowOff>85725</xdr:rowOff>
    </xdr:from>
    <xdr:to>
      <xdr:col>25</xdr:col>
      <xdr:colOff>514350</xdr:colOff>
      <xdr:row>36</xdr:row>
      <xdr:rowOff>133350</xdr:rowOff>
    </xdr:to>
    <xdr:graphicFrame macro="">
      <xdr:nvGraphicFramePr>
        <xdr:cNvPr id="29" name="Chart 6">
          <a:extLst>
            <a:ext uri="{FF2B5EF4-FFF2-40B4-BE49-F238E27FC236}">
              <a16:creationId xmlns:a16="http://schemas.microsoft.com/office/drawing/2014/main" id="{6D6BD326-E67D-40CB-8E6D-4DEFCD2E5110}"/>
            </a:ext>
            <a:ext uri="{147F2762-F138-4A5C-976F-8EAC2B608ADB}">
              <a16:predDERef xmlns:a16="http://schemas.microsoft.com/office/drawing/2014/main" pred="{CE8D6AD9-5F15-4C95-9729-FF33169C9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484094</xdr:colOff>
      <xdr:row>21</xdr:row>
      <xdr:rowOff>44824</xdr:rowOff>
    </xdr:from>
    <xdr:to>
      <xdr:col>8</xdr:col>
      <xdr:colOff>142539</xdr:colOff>
      <xdr:row>35</xdr:row>
      <xdr:rowOff>171226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E0963-482E-4603-C5AC-C0378E8EE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125505</xdr:colOff>
      <xdr:row>21</xdr:row>
      <xdr:rowOff>62754</xdr:rowOff>
    </xdr:from>
    <xdr:to>
      <xdr:col>16</xdr:col>
      <xdr:colOff>550432</xdr:colOff>
      <xdr:row>35</xdr:row>
      <xdr:rowOff>8966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4DE30-919E-6635-1002-D87A6B2D8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210671</xdr:colOff>
      <xdr:row>1</xdr:row>
      <xdr:rowOff>103093</xdr:rowOff>
    </xdr:from>
    <xdr:to>
      <xdr:col>8</xdr:col>
      <xdr:colOff>510988</xdr:colOff>
      <xdr:row>18</xdr:row>
      <xdr:rowOff>143435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BE279D-06BE-48D9-9FC0-EFD0E4BB3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19051</xdr:rowOff>
    </xdr:from>
    <xdr:to>
      <xdr:col>10</xdr:col>
      <xdr:colOff>575071</xdr:colOff>
      <xdr:row>50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CE2A9-B328-42EE-99F7-4AF677B03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91051"/>
          <a:ext cx="7768351" cy="4583429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3</xdr:row>
      <xdr:rowOff>116205</xdr:rowOff>
    </xdr:from>
    <xdr:to>
      <xdr:col>21</xdr:col>
      <xdr:colOff>186690</xdr:colOff>
      <xdr:row>18</xdr:row>
      <xdr:rowOff>116205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9E826C-39DB-4EF2-A208-93A848460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53</xdr:row>
      <xdr:rowOff>6051</xdr:rowOff>
    </xdr:from>
    <xdr:to>
      <xdr:col>22</xdr:col>
      <xdr:colOff>632677</xdr:colOff>
      <xdr:row>87</xdr:row>
      <xdr:rowOff>143436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1C132B-6E6C-4A25-9FE0-F6BB04175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698691"/>
          <a:ext cx="15842197" cy="63553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1</xdr:row>
      <xdr:rowOff>80962</xdr:rowOff>
    </xdr:from>
    <xdr:to>
      <xdr:col>20</xdr:col>
      <xdr:colOff>352425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454E0-958C-400F-B43A-0503180A1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224118</xdr:colOff>
      <xdr:row>12</xdr:row>
      <xdr:rowOff>73398</xdr:rowOff>
    </xdr:from>
    <xdr:to>
      <xdr:col>4</xdr:col>
      <xdr:colOff>624168</xdr:colOff>
      <xdr:row>24</xdr:row>
      <xdr:rowOff>6724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3D62D0-4454-44CC-BE6B-654E42EA7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291913</xdr:colOff>
      <xdr:row>12</xdr:row>
      <xdr:rowOff>56030</xdr:rowOff>
    </xdr:from>
    <xdr:to>
      <xdr:col>12</xdr:col>
      <xdr:colOff>91888</xdr:colOff>
      <xdr:row>24</xdr:row>
      <xdr:rowOff>113180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E5D794-0059-4D80-9E38-6BB11C043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447675</xdr:colOff>
      <xdr:row>13</xdr:row>
      <xdr:rowOff>95249</xdr:rowOff>
    </xdr:from>
    <xdr:to>
      <xdr:col>20</xdr:col>
      <xdr:colOff>361950</xdr:colOff>
      <xdr:row>25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7EC6C8-3773-4FC0-8326-60B109C7A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25</xdr:row>
      <xdr:rowOff>57151</xdr:rowOff>
    </xdr:from>
    <xdr:to>
      <xdr:col>4</xdr:col>
      <xdr:colOff>561975</xdr:colOff>
      <xdr:row>36</xdr:row>
      <xdr:rowOff>19051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F66D30-4640-49D7-BDC3-782BBD921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123824</xdr:colOff>
      <xdr:row>26</xdr:row>
      <xdr:rowOff>57151</xdr:rowOff>
    </xdr:from>
    <xdr:to>
      <xdr:col>11</xdr:col>
      <xdr:colOff>547967</xdr:colOff>
      <xdr:row>36</xdr:row>
      <xdr:rowOff>171451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99C602-A45C-4CEF-BDAA-1BEE7713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514350</xdr:colOff>
      <xdr:row>26</xdr:row>
      <xdr:rowOff>171450</xdr:rowOff>
    </xdr:from>
    <xdr:to>
      <xdr:col>20</xdr:col>
      <xdr:colOff>476250</xdr:colOff>
      <xdr:row>37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7092DC-C2D6-4D7C-B0E9-63F90FE25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at Arya" refreshedDate="45636.589168634258" createdVersion="8" refreshedVersion="8" minRefreshableVersion="3" recordCount="70" xr:uid="{630ED50C-9B2B-4211-8DB3-3D0A0FF6119C}">
  <cacheSource type="worksheet">
    <worksheetSource name="Table3"/>
  </cacheSource>
  <cacheFields count="11">
    <cacheField name="Date" numFmtId="0">
      <sharedItems containsSemiMixedTypes="0" containsNonDate="0" containsDate="1" containsString="0" minDate="2020-02-27T00:00:00" maxDate="2024-11-29T00:00:00"/>
    </cacheField>
    <cacheField name="Crop (60Kg)" numFmtId="165">
      <sharedItems containsSemiMixedTypes="0" containsString="0" containsNumber="1" containsInteger="1" minValue="4900000" maxValue="6500000"/>
    </cacheField>
    <cacheField name="Crop (46 Kg)" numFmtId="165">
      <sharedItems containsSemiMixedTypes="0" containsString="0" containsNumber="1" minValue="6391304.3478260869" maxValue="8478260.8695652168"/>
    </cacheField>
    <cacheField name="Exportable Availability" numFmtId="165">
      <sharedItems containsSemiMixedTypes="0" containsString="0" containsNumber="1" minValue="296398.55" maxValue="7760900.0500000035"/>
    </cacheField>
    <cacheField name="Sales" numFmtId="165">
      <sharedItems containsSemiMixedTypes="0" containsString="0" containsNumber="1" minValue="163172.48799999995" maxValue="6967731.6599999936"/>
    </cacheField>
    <cacheField name="Exports" numFmtId="165">
      <sharedItems containsSemiMixedTypes="0" containsString="0" containsNumber="1" minValue="50001.716333333359" maxValue="6967731.6599999517"/>
    </cacheField>
    <cacheField name="Purchase" numFmtId="165">
      <sharedItems containsSemiMixedTypes="0" containsString="0" containsNumber="1" minValue="1627.5260000000003" maxValue="7252284.8700000038"/>
    </cacheField>
    <cacheField name="Stocks" numFmtId="165">
      <sharedItems containsSemiMixedTypes="0" containsString="0" containsNumber="1" minValue="225302.91699999999" maxValue="502104.48233333306"/>
    </cacheField>
    <cacheField name="Sales/EA" numFmtId="9">
      <sharedItems containsString="0" containsBlank="1" containsNumber="1" minValue="2.9667725090909081E-2" maxValue="1.2668603018181808"/>
    </cacheField>
    <cacheField name="Month" numFmtId="165">
      <sharedItems containsSemiMixedTypes="0" containsString="0" containsNumber="1" containsInteger="1" minValue="1" maxValue="12" count="11">
        <n v="2"/>
        <n v="3"/>
        <n v="4"/>
        <n v="6"/>
        <n v="7"/>
        <n v="8"/>
        <n v="9"/>
        <n v="12"/>
        <n v="5"/>
        <n v="11"/>
        <n v="1"/>
      </sharedItems>
    </cacheField>
    <cacheField name="Year" numFmtId="165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d v="2020-02-27T00:00:00"/>
    <n v="6100000"/>
    <n v="7956521.7391304346"/>
    <n v="2310946.6199999996"/>
    <n v="3209242.0873333337"/>
    <n v="2148169.4943333333"/>
    <n v="1896343.6903333331"/>
    <n v="317862.2460777777"/>
    <n v="0.52610526021857928"/>
    <x v="0"/>
    <x v="0"/>
  </r>
  <r>
    <d v="2020-03-31T00:00:00"/>
    <n v="6100000"/>
    <n v="7956521.7391304346"/>
    <n v="3119345.5370000005"/>
    <n v="3887684.4799999995"/>
    <n v="2911760.5549999997"/>
    <n v="2704742.6073333332"/>
    <n v="317862.24607777817"/>
    <n v="0.63732532459016389"/>
    <x v="1"/>
    <x v="0"/>
  </r>
  <r>
    <d v="2020-04-16T00:00:00"/>
    <n v="6100000"/>
    <n v="7956521.7391304346"/>
    <n v="3515785.4433333348"/>
    <n v="4144717.3230000003"/>
    <n v="3292685.3513333332"/>
    <n v="3101182.5136666675"/>
    <n v="317862.24607777817"/>
    <n v="0.67946185622950828"/>
    <x v="2"/>
    <x v="0"/>
  </r>
  <r>
    <d v="2020-06-11T00:00:00"/>
    <n v="6100000"/>
    <n v="7956521.7391304346"/>
    <n v="4773569.7376666665"/>
    <n v="5058354.9863333311"/>
    <n v="4571492.373999998"/>
    <n v="4358966.8080000002"/>
    <n v="317862.24607777753"/>
    <n v="0.82923852234972639"/>
    <x v="3"/>
    <x v="0"/>
  </r>
  <r>
    <d v="2020-07-09T00:00:00"/>
    <n v="6100000"/>
    <n v="7956521.7391304346"/>
    <n v="5210791.1203333316"/>
    <n v="5326085.1753333313"/>
    <n v="5029301.0259999968"/>
    <n v="4796188.1906666653"/>
    <n v="317862.24607777753"/>
    <n v="0.8731287172677592"/>
    <x v="4"/>
    <x v="0"/>
  </r>
  <r>
    <d v="2020-07-30T00:00:00"/>
    <n v="6100000"/>
    <n v="7956521.7391304346"/>
    <n v="5416430.1489999974"/>
    <n v="5479084.6099999985"/>
    <n v="5221885.9369999971"/>
    <n v="5001827.2193333311"/>
    <n v="317862.24607777753"/>
    <n v="0.89821059180327845"/>
    <x v="4"/>
    <x v="0"/>
  </r>
  <r>
    <d v="2020-08-19T00:00:00"/>
    <n v="6100000"/>
    <n v="7956521.7391304346"/>
    <n v="5568442.5616666647"/>
    <n v="5568304.7993333321"/>
    <n v="5348430.4650000008"/>
    <n v="5153839.6319999984"/>
    <n v="317862.24607777753"/>
    <n v="0.91283685234972656"/>
    <x v="5"/>
    <x v="0"/>
  </r>
  <r>
    <d v="2020-09-17T00:00:00"/>
    <n v="6100000"/>
    <n v="7956521.7391304346"/>
    <n v="5780039.019666668"/>
    <n v="5653201.3106666664"/>
    <n v="5469610.6033333326"/>
    <n v="5365436.0900000008"/>
    <n v="317862.24607777817"/>
    <n v="0.92675431322404367"/>
    <x v="6"/>
    <x v="0"/>
  </r>
  <r>
    <d v="2020-09-30T00:00:00"/>
    <n v="6100000"/>
    <n v="7956521.7391304346"/>
    <n v="5979075.1163333338"/>
    <n v="5681743.7126666643"/>
    <n v="5504324.8636666657"/>
    <n v="5564472.1866666675"/>
    <n v="317862.24607777753"/>
    <n v="0.9314333955191253"/>
    <x v="6"/>
    <x v="0"/>
  </r>
  <r>
    <d v="2020-12-04T00:00:00"/>
    <n v="6500000"/>
    <n v="8478260.8695652168"/>
    <n v="411516.23766666668"/>
    <n v="342150.14666666661"/>
    <n v="94247.583000000028"/>
    <n v="19424.887666666666"/>
    <n v="300603.36833333335"/>
    <n v="5.2638484102564095E-2"/>
    <x v="7"/>
    <x v="0"/>
  </r>
  <r>
    <d v="2021-02-25T00:00:00"/>
    <n v="6500000"/>
    <n v="8478260.8695652168"/>
    <n v="1679252.1413333337"/>
    <n v="2333386.1176666659"/>
    <n v="1505548.2446666684"/>
    <n v="1287160.7913333336"/>
    <n v="300603.3683333334"/>
    <n v="0.35898247964102553"/>
    <x v="0"/>
    <x v="1"/>
  </r>
  <r>
    <d v="2021-04-30T00:00:00"/>
    <n v="6500000"/>
    <n v="8478260.8695652168"/>
    <n v="3421414.7336666654"/>
    <n v="4085070.15033333"/>
    <n v="3120777.3866666704"/>
    <n v="3029323.3836666653"/>
    <n v="300603.3683333334"/>
    <n v="0.62847233082051235"/>
    <x v="2"/>
    <x v="1"/>
  </r>
  <r>
    <d v="2021-05-27T00:00:00"/>
    <n v="6500000"/>
    <n v="8478260.8695652168"/>
    <n v="4174181.549666665"/>
    <n v="4963802.1856666645"/>
    <n v="3911301.0410000025"/>
    <n v="3782090.1996666649"/>
    <n v="300603.3683333334"/>
    <n v="0.76366187471794833"/>
    <x v="8"/>
    <x v="1"/>
  </r>
  <r>
    <d v="2021-06-24T00:00:00"/>
    <n v="6500000"/>
    <n v="8478260.8695652168"/>
    <n v="5097460.6979999971"/>
    <n v="5438299.4306666674"/>
    <n v="4552783.530000004"/>
    <n v="4704737.3463333305"/>
    <n v="301087.90294444439"/>
    <n v="0.836661450871795"/>
    <x v="3"/>
    <x v="1"/>
  </r>
  <r>
    <d v="2021-07-01T00:00:00"/>
    <n v="6500000"/>
    <n v="8478260.8695652168"/>
    <n v="5263685.8686666638"/>
    <n v="5546925.7090000017"/>
    <n v="4736306.3643333316"/>
    <n v="4870962.5169999981"/>
    <n v="301087.90294444363"/>
    <n v="0.85337318600000023"/>
    <x v="4"/>
    <x v="1"/>
  </r>
  <r>
    <d v="2021-08-26T00:00:00"/>
    <n v="6500000"/>
    <n v="8478260.8695652168"/>
    <n v="6209672.6486666631"/>
    <n v="5987308.3650000067"/>
    <n v="5656762.2933333321"/>
    <n v="5816949.2969999956"/>
    <n v="301087.90294444509"/>
    <n v="0.92112436384615493"/>
    <x v="5"/>
    <x v="1"/>
  </r>
  <r>
    <d v="2021-09-30T00:00:00"/>
    <n v="6500000"/>
    <n v="8478260.8695652168"/>
    <n v="6416253.7189999949"/>
    <n v="6086962.5886666728"/>
    <n v="5877542.0763333291"/>
    <n v="6023530.3673333284"/>
    <n v="301087.90294444439"/>
    <n v="0.93645578287179587"/>
    <x v="6"/>
    <x v="1"/>
  </r>
  <r>
    <d v="2021-11-18T00:00:00"/>
    <n v="4900000"/>
    <n v="6391304.3478260869"/>
    <n v="503421.08666666667"/>
    <n v="646035.7606666669"/>
    <n v="156521.4783333333"/>
    <n v="22605.028666666669"/>
    <n v="368625.64446666668"/>
    <n v="0.13184403278911569"/>
    <x v="9"/>
    <x v="1"/>
  </r>
  <r>
    <d v="2021-12-30T00:00:00"/>
    <n v="4900000"/>
    <n v="6391304.3478260869"/>
    <n v="691687.17266666668"/>
    <n v="1177115.2366666673"/>
    <n v="571083.3376666666"/>
    <n v="210871.11466666669"/>
    <n v="368625.64446666662"/>
    <n v="0.24022759931972801"/>
    <x v="7"/>
    <x v="1"/>
  </r>
  <r>
    <d v="2022-03-17T00:00:00"/>
    <n v="4900000"/>
    <n v="6391304.3478260869"/>
    <n v="2212459.0023333337"/>
    <n v="3058485.4976666658"/>
    <n v="2099730.1910000006"/>
    <n v="1731642.9443333338"/>
    <n v="368625.64446666662"/>
    <n v="0.62418071380952367"/>
    <x v="1"/>
    <x v="2"/>
  </r>
  <r>
    <d v="2022-04-07T00:00:00"/>
    <n v="4900000"/>
    <n v="6391304.3478260869"/>
    <n v="2662477.3166666669"/>
    <n v="3332522.3249999997"/>
    <n v="2576029.263666667"/>
    <n v="2181661.2586666667"/>
    <n v="368625.6444666668"/>
    <n v="0.6801065969387754"/>
    <x v="2"/>
    <x v="2"/>
  </r>
  <r>
    <d v="2022-04-21T00:00:00"/>
    <n v="4900000"/>
    <n v="6391304.3478260869"/>
    <n v="2908861.297666667"/>
    <n v="3505782.9273333326"/>
    <n v="2770384.4693333311"/>
    <n v="2428045.2396666673"/>
    <n v="368625.64446666645"/>
    <n v="0.71546590353741479"/>
    <x v="2"/>
    <x v="2"/>
  </r>
  <r>
    <d v="2022-04-28T00:00:00"/>
    <n v="4900000"/>
    <n v="6391304.3478260869"/>
    <n v="3090886.3566666669"/>
    <n v="3657613.1493333322"/>
    <n v="2899505.6643333328"/>
    <n v="2610070.2986666667"/>
    <n v="368625.6444666668"/>
    <n v="0.74645166312925149"/>
    <x v="2"/>
    <x v="2"/>
  </r>
  <r>
    <d v="2022-05-05T00:00:00"/>
    <n v="4900000"/>
    <n v="6391304.3478260869"/>
    <n v="3186534.1796666677"/>
    <n v="3740112.3016666654"/>
    <n v="3000041.2709999997"/>
    <n v="2705718.1216666675"/>
    <n v="368625.6444666668"/>
    <n v="0.76328822482993175"/>
    <x v="8"/>
    <x v="2"/>
  </r>
  <r>
    <d v="2022-06-09T00:00:00"/>
    <n v="4900000"/>
    <n v="6391304.3478260869"/>
    <n v="3828331.7686666693"/>
    <n v="4126053.7659999998"/>
    <n v="3629545.6283333288"/>
    <n v="3347515.7106666695"/>
    <n v="368625.64446666645"/>
    <n v="0.84205178897959176"/>
    <x v="3"/>
    <x v="2"/>
  </r>
  <r>
    <d v="2022-06-22T00:00:00"/>
    <n v="4900000"/>
    <n v="6391304.3478260869"/>
    <n v="3979081.8493333356"/>
    <n v="4247146.5503333323"/>
    <n v="3796656.4599999948"/>
    <n v="3498265.7913333355"/>
    <n v="368625.6444666668"/>
    <n v="0.86676460210884332"/>
    <x v="3"/>
    <x v="2"/>
  </r>
  <r>
    <d v="2022-07-14T00:00:00"/>
    <n v="4900000"/>
    <n v="6391304.3478260869"/>
    <n v="4369084.1630000044"/>
    <n v="4468949.9329999965"/>
    <n v="4142353.3063333197"/>
    <n v="3888268.1050000042"/>
    <n v="368625.6444666668"/>
    <n v="0.91203059857142788"/>
    <x v="4"/>
    <x v="2"/>
  </r>
  <r>
    <d v="2022-08-18T00:00:00"/>
    <n v="4900000"/>
    <n v="6391304.3478260869"/>
    <n v="4740104.1243333379"/>
    <n v="4692864.7616666667"/>
    <n v="4500869.8313333225"/>
    <n v="4259288.0663333377"/>
    <n v="368625.6444666668"/>
    <n v="0.95772750238095239"/>
    <x v="5"/>
    <x v="2"/>
  </r>
  <r>
    <d v="2022-08-28T00:00:00"/>
    <n v="4900000"/>
    <n v="6391304.3478260869"/>
    <n v="4806821.2363333395"/>
    <n v="4710137.1636666665"/>
    <n v="4526473.8069999898"/>
    <n v="4326005.1783333393"/>
    <n v="368625.6444666668"/>
    <n v="0.96125248238095229"/>
    <x v="5"/>
    <x v="2"/>
  </r>
  <r>
    <d v="2022-09-29T00:00:00"/>
    <n v="4900000"/>
    <n v="6391304.3478260869"/>
    <n v="5154963.8106666775"/>
    <n v="4792803.3956666691"/>
    <n v="4698191.1323333234"/>
    <n v="4674147.7526666773"/>
    <n v="368625.6444666668"/>
    <n v="0.9781231419727896"/>
    <x v="6"/>
    <x v="2"/>
  </r>
  <r>
    <d v="2022-11-03T00:00:00"/>
    <n v="5500000"/>
    <n v="7173913.0434782607"/>
    <n v="390755.98533333332"/>
    <n v="163172.48799999995"/>
    <n v="50001.716333333359"/>
    <n v="1627.5260000000003"/>
    <n v="298331.81882222218"/>
    <n v="2.9667725090909081E-2"/>
    <x v="9"/>
    <x v="2"/>
  </r>
  <r>
    <d v="2022-11-10T00:00:00"/>
    <n v="5500000"/>
    <n v="7173913.0434782607"/>
    <n v="393615.00033333333"/>
    <n v="194137.65633333335"/>
    <n v="66732.453000000009"/>
    <n v="3676.695666666667"/>
    <n v="298952.70024444442"/>
    <n v="3.5297755696969697E-2"/>
    <x v="9"/>
    <x v="2"/>
  </r>
  <r>
    <d v="2022-11-17T00:00:00"/>
    <n v="5500000"/>
    <n v="7173913.0434782607"/>
    <n v="395052.77633333328"/>
    <n v="220615.46333333332"/>
    <n v="83832.009999999995"/>
    <n v="5114.4716666666664"/>
    <n v="298952.70024444442"/>
    <n v="4.0111902424242424E-2"/>
    <x v="9"/>
    <x v="2"/>
  </r>
  <r>
    <d v="2022-12-01T00:00:00"/>
    <n v="5500000"/>
    <n v="7173913.0434782607"/>
    <n v="395685.27633333328"/>
    <n v="312910.38466666662"/>
    <n v="116968.71566666663"/>
    <n v="5746.9716666666664"/>
    <n v="298952.70024444442"/>
    <n v="5.6892797212121204E-2"/>
    <x v="7"/>
    <x v="2"/>
  </r>
  <r>
    <d v="2022-12-08T00:00:00"/>
    <n v="5500000"/>
    <n v="7173913.0434782607"/>
    <n v="422486.63200000004"/>
    <n v="414812.78166666679"/>
    <n v="154657.11366666664"/>
    <n v="32548.327333333331"/>
    <n v="298952.70024444448"/>
    <n v="7.5420505757575779E-2"/>
    <x v="7"/>
    <x v="2"/>
  </r>
  <r>
    <d v="2023-01-05T00:00:00"/>
    <n v="5500000"/>
    <n v="7173913.0434782607"/>
    <n v="622274.29200000002"/>
    <n v="862622.12233333348"/>
    <n v="434762.29933333374"/>
    <n v="232335.98733333332"/>
    <n v="298952.70024444442"/>
    <n v="0.1568403858787879"/>
    <x v="10"/>
    <x v="3"/>
  </r>
  <r>
    <d v="2023-01-26T00:00:00"/>
    <n v="5500000"/>
    <n v="7173913.0434782607"/>
    <n v="957657.38633333321"/>
    <n v="1185025.2586666669"/>
    <n v="826251.44033333426"/>
    <n v="567719.08166666667"/>
    <n v="298952.70024444436"/>
    <n v="0.21545913793939397"/>
    <x v="10"/>
    <x v="3"/>
  </r>
  <r>
    <d v="2023-02-02T00:00:00"/>
    <n v="5500000"/>
    <n v="7173913.0434782607"/>
    <n v="1059713.8143333334"/>
    <n v="1474318.5303333336"/>
    <n v="917980.27800000098"/>
    <n v="669775.5096666665"/>
    <n v="298952.7002444446"/>
    <n v="0.26805791460606065"/>
    <x v="0"/>
    <x v="3"/>
  </r>
  <r>
    <d v="2023-02-16T00:00:00"/>
    <n v="5500000"/>
    <n v="7173913.0434782607"/>
    <n v="1486759.0233333334"/>
    <n v="1955619.5969999996"/>
    <n v="1267131.2796666673"/>
    <n v="1096820.7186666669"/>
    <n v="298952.70024444436"/>
    <n v="0.3555671994545454"/>
    <x v="0"/>
    <x v="3"/>
  </r>
  <r>
    <d v="2023-02-23T00:00:00"/>
    <n v="5500000"/>
    <n v="7173913.0434782607"/>
    <n v="1599674.3876666666"/>
    <n v="2377446.3513333309"/>
    <n v="1414905.8886666673"/>
    <n v="1209736.0830000001"/>
    <n v="298952.70024444436"/>
    <n v="0.43226297296969651"/>
    <x v="0"/>
    <x v="3"/>
  </r>
  <r>
    <d v="2023-03-23T00:00:00"/>
    <n v="5500000"/>
    <n v="7173913.0434782607"/>
    <n v="2300578.1740000006"/>
    <n v="3076936.135999999"/>
    <n v="2028217.1573333354"/>
    <n v="1910639.8693333338"/>
    <n v="298952.70024444454"/>
    <n v="0.55944293381818166"/>
    <x v="1"/>
    <x v="3"/>
  </r>
  <r>
    <d v="2023-03-30T00:00:00"/>
    <n v="5500000"/>
    <n v="7173913.0434782607"/>
    <n v="2425224.4890000005"/>
    <n v="3200984.0139999986"/>
    <n v="2218486.6966666686"/>
    <n v="2035286.1843333335"/>
    <n v="298952.70024444471"/>
    <n v="0.5819970934545452"/>
    <x v="1"/>
    <x v="3"/>
  </r>
  <r>
    <d v="2023-04-20T00:00:00"/>
    <n v="5500000"/>
    <n v="7173913.0434782607"/>
    <n v="2935580.1369999992"/>
    <n v="3646063.3159999973"/>
    <n v="2693581.6733333385"/>
    <n v="2545641.8323333324"/>
    <n v="298952.70024444454"/>
    <n v="0.66292060290909038"/>
    <x v="2"/>
    <x v="3"/>
  </r>
  <r>
    <d v="2023-05-11T00:00:00"/>
    <n v="5500000"/>
    <n v="7173913.0434782607"/>
    <n v="3516404.5036666663"/>
    <n v="4061384.3439999949"/>
    <n v="3183716.8176666745"/>
    <n v="3126466.1989999996"/>
    <n v="298952.70024444454"/>
    <n v="0.73843351709090821"/>
    <x v="8"/>
    <x v="3"/>
  </r>
  <r>
    <d v="2023-05-25T00:00:00"/>
    <n v="5500000"/>
    <n v="7173913.0434782607"/>
    <n v="3892999.2279999983"/>
    <n v="4311121.9626666615"/>
    <n v="3595466.0453333338"/>
    <n v="3503060.9233333315"/>
    <n v="298952.70024444454"/>
    <n v="0.78384035684848385"/>
    <x v="8"/>
    <x v="3"/>
  </r>
  <r>
    <d v="2023-06-08T00:00:00"/>
    <n v="5500000"/>
    <n v="7173913.0434782607"/>
    <n v="4201206.9636666663"/>
    <n v="4505152.9066666607"/>
    <n v="3901887.478333327"/>
    <n v="3811268.6589999995"/>
    <n v="298952.70024444454"/>
    <n v="0.81911871030302918"/>
    <x v="3"/>
    <x v="3"/>
  </r>
  <r>
    <d v="2023-06-22T00:00:00"/>
    <n v="5500000"/>
    <n v="7173913.0434782607"/>
    <n v="4583375.2473333329"/>
    <n v="4698242.851666661"/>
    <n v="4185129.7873333199"/>
    <n v="4193436.9426666666"/>
    <n v="298952.70024444419"/>
    <n v="0.85422597303030201"/>
    <x v="3"/>
    <x v="3"/>
  </r>
  <r>
    <d v="2023-07-06T00:00:00"/>
    <n v="5500000"/>
    <n v="7173913.0434782607"/>
    <n v="4943606.4990000017"/>
    <n v="4874445.4759999951"/>
    <n v="4458759.0393333146"/>
    <n v="4553668.1943333354"/>
    <n v="298952.70024444419"/>
    <n v="0.88626281381818095"/>
    <x v="4"/>
    <x v="3"/>
  </r>
  <r>
    <d v="2023-08-10T00:00:00"/>
    <n v="5500000"/>
    <n v="7173913.0434782607"/>
    <n v="5441095.1956666699"/>
    <n v="5239202.9896666668"/>
    <n v="4994485.4199999729"/>
    <n v="5051156.8910000036"/>
    <n v="298952.70024444419"/>
    <n v="0.95258236175757582"/>
    <x v="5"/>
    <x v="3"/>
  </r>
  <r>
    <d v="2023-08-31T00:00:00"/>
    <n v="5500000"/>
    <n v="7173913.0434782607"/>
    <n v="5548623.5"/>
    <n v="5338986.9333333336"/>
    <n v="5173085.6333333338"/>
    <n v="5158685.333333333"/>
    <n v="298952.59444444464"/>
    <n v="0.97072489696969699"/>
    <x v="5"/>
    <x v="3"/>
  </r>
  <r>
    <d v="2023-09-30T00:00:00"/>
    <n v="5500000"/>
    <n v="7173913.0434782607"/>
    <n v="7760900.0500000035"/>
    <n v="6967731.6599999936"/>
    <n v="6967731.6599999517"/>
    <n v="7252284.8700000038"/>
    <n v="389938.30466666643"/>
    <n v="1.2668603018181808"/>
    <x v="6"/>
    <x v="3"/>
  </r>
  <r>
    <d v="2023-11-16T00:00:00"/>
    <n v="4900000"/>
    <n v="6391304.3478260869"/>
    <n v="651919.7699999999"/>
    <n v="333265.71999999991"/>
    <n v="72931.899999999951"/>
    <n v="3287.41"/>
    <n v="497284.80933333322"/>
    <n v="5.2143616054421756E-2"/>
    <x v="9"/>
    <x v="3"/>
  </r>
  <r>
    <d v="2023-11-28T00:00:00"/>
    <n v="4900000"/>
    <n v="6391304.3478260869"/>
    <n v="652003"/>
    <n v="416425"/>
    <n v="112670"/>
    <n v="3371"/>
    <n v="497284.53333333333"/>
    <n v="6.5154931972789112E-2"/>
    <x v="9"/>
    <x v="3"/>
  </r>
  <r>
    <d v="2023-12-29T00:00:00"/>
    <n v="4900000"/>
    <n v="6391304.3478260869"/>
    <n v="768077.04"/>
    <n v="1060533.48"/>
    <n v="452898.62"/>
    <n v="119444.68"/>
    <n v="497284.80933333345"/>
    <n v="0.16593380979591837"/>
    <x v="7"/>
    <x v="3"/>
  </r>
  <r>
    <d v="2024-01-18T00:00:00"/>
    <n v="4900000"/>
    <n v="6391304.3478260869"/>
    <n v="1013723.86"/>
    <n v="1442319.77"/>
    <n v="789049.43"/>
    <n v="365091.5"/>
    <n v="497284.80933333334"/>
    <n v="0.22566907965986396"/>
    <x v="10"/>
    <x v="4"/>
  </r>
  <r>
    <d v="2024-01-25T00:00:00"/>
    <n v="4900000"/>
    <n v="6391304.3478260869"/>
    <n v="1142661.58"/>
    <n v="1665190.7"/>
    <n v="922922.53"/>
    <n v="494029.22"/>
    <n v="497284.80933333345"/>
    <n v="0.26054004149659865"/>
    <x v="10"/>
    <x v="4"/>
  </r>
  <r>
    <d v="2024-02-01T00:00:00"/>
    <n v="4900000"/>
    <n v="6391304.3478260869"/>
    <n v="1276723.46"/>
    <n v="1902631.27"/>
    <n v="1059887.6399999999"/>
    <n v="628091.1"/>
    <n v="497284.80933333334"/>
    <n v="0.29769060687074833"/>
    <x v="0"/>
    <x v="4"/>
  </r>
  <r>
    <d v="2024-02-15T00:00:00"/>
    <n v="4900000"/>
    <n v="6391304.3478260869"/>
    <n v="1703470.76"/>
    <n v="2259691.7400000002"/>
    <n v="1442164.49"/>
    <n v="1054838.3999999999"/>
    <n v="497284.80933333345"/>
    <n v="0.35355721102040821"/>
    <x v="0"/>
    <x v="4"/>
  </r>
  <r>
    <d v="2024-02-29T00:00:00"/>
    <n v="4900000"/>
    <n v="6391304.3478260869"/>
    <n v="2053654.52"/>
    <n v="2936086.98"/>
    <n v="1826556.13"/>
    <n v="1405022.16"/>
    <n v="497284.80933333345"/>
    <n v="0.45938775877551019"/>
    <x v="0"/>
    <x v="4"/>
  </r>
  <r>
    <d v="2024-03-07T00:00:00"/>
    <n v="4900000"/>
    <n v="6391304.3478260869"/>
    <n v="2226833.61"/>
    <n v="3121618.4"/>
    <n v="2030160.03"/>
    <n v="1578201.25"/>
    <n v="497284.80933333322"/>
    <n v="0.48841648435374146"/>
    <x v="1"/>
    <x v="4"/>
  </r>
  <r>
    <d v="2024-03-14T00:00:00"/>
    <n v="4900000"/>
    <n v="6391304.3478260869"/>
    <n v="2421496.64"/>
    <n v="3315412.1"/>
    <n v="2257369.6"/>
    <n v="1772864.28"/>
    <n v="497284.80933333345"/>
    <n v="0.51873794761904768"/>
    <x v="1"/>
    <x v="4"/>
  </r>
  <r>
    <d v="2024-03-21T00:00:00"/>
    <n v="4900000"/>
    <n v="6391304.3478260869"/>
    <n v="2661139.83"/>
    <n v="3606377.02"/>
    <n v="2496133.7599999998"/>
    <n v="2012507.47"/>
    <n v="497284.80933333345"/>
    <n v="0.56426307115646257"/>
    <x v="1"/>
    <x v="4"/>
  </r>
  <r>
    <d v="2024-04-18T00:00:00"/>
    <n v="4900000"/>
    <n v="6391304.3478260869"/>
    <n v="3423488.87"/>
    <n v="4472587.3499999996"/>
    <n v="3178996.03"/>
    <n v="2774856.51"/>
    <n v="497284.80933333363"/>
    <n v="0.69979257857142851"/>
    <x v="2"/>
    <x v="4"/>
  </r>
  <r>
    <d v="2024-05-02T00:00:00"/>
    <n v="4900000"/>
    <n v="6391304.3478260869"/>
    <n v="3890876.22"/>
    <n v="4768933.53"/>
    <n v="3568646.57"/>
    <n v="3242243.86"/>
    <n v="497284.80933333363"/>
    <n v="0.74615966795918376"/>
    <x v="8"/>
    <x v="4"/>
  </r>
  <r>
    <d v="2024-07-04T00:00:00"/>
    <n v="4900000"/>
    <n v="6391304.3478260869"/>
    <n v="5463794.8300000001"/>
    <n v="5891609.3600000003"/>
    <n v="5235050.4000000004"/>
    <n v="4815162.47"/>
    <n v="497284.80933333363"/>
    <n v="0.92181643047619055"/>
    <x v="4"/>
    <x v="4"/>
  </r>
  <r>
    <d v="2024-07-25T00:00:00"/>
    <n v="4900000"/>
    <n v="6391304.3478260869"/>
    <n v="5917855.0999999996"/>
    <n v="6040171.25"/>
    <n v="5557807.7199999997"/>
    <n v="5262936.21"/>
    <n v="502104.48233333306"/>
    <n v="0.94506080782312929"/>
    <x v="4"/>
    <x v="4"/>
  </r>
  <r>
    <d v="2024-08-15T00:00:00"/>
    <n v="4900000"/>
    <n v="6391304.3478260869"/>
    <n v="6145999.04"/>
    <n v="6180092.2400000002"/>
    <n v="5772330.8399999999"/>
    <n v="5491080.1500000004"/>
    <n v="502104.48233333306"/>
    <n v="0.96695320761904768"/>
    <x v="5"/>
    <x v="4"/>
  </r>
  <r>
    <d v="2024-08-22T00:00:00"/>
    <n v="4900000"/>
    <n v="6391304.3478260869"/>
    <n v="6227806.79"/>
    <n v="6196741.4400000004"/>
    <n v="5837577.5199999996"/>
    <n v="5572887.9000000004"/>
    <n v="502104.48233333306"/>
    <n v="0.96955818448979603"/>
    <x v="5"/>
    <x v="4"/>
  </r>
  <r>
    <d v="2024-11-07T00:00:00"/>
    <n v="4900000"/>
    <n v="6391304.3478260869"/>
    <n v="296398.55"/>
    <n v="249200.2"/>
    <n v="51028.86"/>
    <n v="2525.1799999999998"/>
    <n v="225302.91699999999"/>
    <m/>
    <x v="9"/>
    <x v="4"/>
  </r>
  <r>
    <d v="2024-11-28T00:00:00"/>
    <n v="4900000"/>
    <n v="6391304.3478260869"/>
    <n v="326875.46999999997"/>
    <n v="526892.76"/>
    <n v="79917.13"/>
    <n v="18085.330000000002"/>
    <n v="236739.10733333329"/>
    <m/>
    <x v="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63025-022A-49EF-A588-5D6F3D6110F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6:Z63" firstHeaderRow="1" firstDataRow="2" firstDataCol="1"/>
  <pivotFields count="11">
    <pivotField numFmtId="1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9" showAll="0"/>
    <pivotField axis="axisCol" numFmtId="165" showAll="0">
      <items count="12">
        <item x="10"/>
        <item x="0"/>
        <item x="1"/>
        <item x="2"/>
        <item x="8"/>
        <item x="3"/>
        <item x="4"/>
        <item x="5"/>
        <item x="6"/>
        <item x="9"/>
        <item x="7"/>
        <item t="default"/>
      </items>
    </pivotField>
    <pivotField axis="axisRow" numFmtId="165"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Sales/EA" fld="8" subtotal="average" baseField="8" baseItem="2"/>
  </dataFields>
  <formats count="10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9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10" type="button" dataOnly="0" labelOnly="1" outline="0" axis="axisRow" fieldPosition="0"/>
    </format>
    <format dxfId="38">
      <pivotArea dataOnly="0" labelOnly="1" fieldPosition="0">
        <references count="1">
          <reference field="10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9" count="0"/>
        </references>
      </pivotArea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5F0C0C-19ED-434D-B217-D0ED27A00E8C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Source.Name" tableColumnId="1"/>
      <queryTableField id="2" name="No." tableColumnId="2"/>
      <queryTableField id="3" name="DESTINO" tableColumnId="3"/>
      <queryTableField id="4" name="VOLUMEN 46K" tableColumnId="4"/>
      <queryTableField id="5" name="VALOR US$" tableColumnId="5"/>
      <queryTableField id="6" name="Precio Prom." tableColumnId="6"/>
      <queryTableField id="7" name="%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8B7881-92E4-419F-A709-68C2685B012F}" name="Table3" displayName="Table3" ref="A1:K84" totalsRowShown="0" headerRowDxfId="34" dataDxfId="33">
  <autoFilter ref="A1:K84" xr:uid="{F28B7881-92E4-419F-A709-68C2685B012F}"/>
  <tableColumns count="11">
    <tableColumn id="1" xr3:uid="{7C2D9FCB-84A9-4171-8914-3DEBDE173254}" name="Date" dataDxfId="32"/>
    <tableColumn id="11" xr3:uid="{D5874355-6947-4E6F-814F-6323E261FC22}" name="Crop (60Kg)" dataDxfId="31"/>
    <tableColumn id="10" xr3:uid="{2A49FEC9-968C-4740-9FF8-2DE6F3E7C0E9}" name="Crop (46 Kg)" dataDxfId="30" dataCellStyle="Comma">
      <calculatedColumnFormula>Table3[[#This Row],[Crop (60Kg)]]*60/46</calculatedColumnFormula>
    </tableColumn>
    <tableColumn id="2" xr3:uid="{0B5D8068-03B7-4196-AD02-6AE558509C50}" name="Exportable Availability" dataDxfId="29"/>
    <tableColumn id="5" xr3:uid="{FD8375D1-6CB9-46AD-9A5D-1D71AE458B64}" name="Sales" dataDxfId="28"/>
    <tableColumn id="3" xr3:uid="{6C13EC52-8B60-4197-9131-B96268591BE0}" name="Exports" dataDxfId="27"/>
    <tableColumn id="4" xr3:uid="{2E95E390-C46B-4B4C-8F5F-AD0DD3F1FD40}" name="Purchase" dataDxfId="26"/>
    <tableColumn id="6" xr3:uid="{E3E67DC7-5CB9-4C34-8B36-D034578637C7}" name="Stocks" dataDxfId="25">
      <calculatedColumnFormula>(D2-G2)*46/60</calculatedColumnFormula>
    </tableColumn>
    <tableColumn id="7" xr3:uid="{EE497586-1404-4C06-AAF2-68C90BD34C60}" name="Sales/Crop" dataDxfId="24">
      <calculatedColumnFormula>E2/B2</calculatedColumnFormula>
    </tableColumn>
    <tableColumn id="8" xr3:uid="{39889135-D299-4E97-88BD-3B95C35DC31F}" name="Month" dataDxfId="23">
      <calculatedColumnFormula>MONTH(Table3[[#This Row],[Date]])</calculatedColumnFormula>
    </tableColumn>
    <tableColumn id="9" xr3:uid="{6AC16C54-F6B5-4089-BC17-9C8C212B786B}" name="Year" dataDxfId="22">
      <calculatedColumnFormula>YEAR(Table3[[#This Row],[Date]])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CB8511-8D07-4335-8D30-D5F1ED46C448}" name="Honduras_report_IHCAFE_historical_files__2" displayName="Honduras_report_IHCAFE_historical_files__2" ref="A1:K2467" tableType="queryTable" totalsRowShown="0">
  <autoFilter ref="A1:K2467" xr:uid="{B6CB8511-8D07-4335-8D30-D5F1ED46C448}">
    <filterColumn colId="2">
      <filters>
        <filter val="BELGICA"/>
      </filters>
    </filterColumn>
  </autoFilter>
  <sortState xmlns:xlrd2="http://schemas.microsoft.com/office/spreadsheetml/2017/richdata2" ref="A2:K2467">
    <sortCondition ref="K1:K2467"/>
  </sortState>
  <tableColumns count="11">
    <tableColumn id="1" xr3:uid="{EC1C5431-CCFF-472B-8061-D122EB47A5DD}" uniqueName="1" name="Source.Name" queryTableFieldId="1" dataDxfId="21"/>
    <tableColumn id="2" xr3:uid="{56A603CC-9CC2-4A41-9FD3-0DE01781DC0F}" uniqueName="2" name="No." queryTableFieldId="2"/>
    <tableColumn id="3" xr3:uid="{BFD0F975-DFD5-434E-8C37-AB6B096FCF52}" uniqueName="3" name="DESTINO" queryTableFieldId="3" dataDxfId="20"/>
    <tableColumn id="4" xr3:uid="{5B15DCEA-ED1D-4F03-9D11-20C4393D0B28}" uniqueName="4" name="VOLUMEN 46K" queryTableFieldId="4"/>
    <tableColumn id="5" xr3:uid="{BBEB195B-4F67-4514-BF7F-4817D00D5D2C}" uniqueName="5" name="VALOR US$" queryTableFieldId="5"/>
    <tableColumn id="6" xr3:uid="{FBF241B4-5ECF-45A0-AA21-6599CDA6A05D}" uniqueName="6" name="Precio Prom." queryTableFieldId="6"/>
    <tableColumn id="7" xr3:uid="{D0910740-4E23-4540-8E78-757740B817FB}" uniqueName="7" name="%" queryTableFieldId="7"/>
    <tableColumn id="8" xr3:uid="{97440D8D-CECE-449A-88AB-CC9FF17F0BC4}" uniqueName="8" name="day" queryTableFieldId="8" dataDxfId="19">
      <calculatedColumnFormula>LEFT(A2,2)</calculatedColumnFormula>
    </tableColumn>
    <tableColumn id="9" xr3:uid="{1F76DC33-D7B4-4BA2-B377-C5CAEA04A56B}" uniqueName="9" name="month" queryTableFieldId="9" dataDxfId="18">
      <calculatedColumnFormula>MID(A2,4,2)</calculatedColumnFormula>
    </tableColumn>
    <tableColumn id="10" xr3:uid="{07B85EBB-0057-4BFC-AAFA-086C6E51EA09}" uniqueName="10" name="Year" queryTableFieldId="10" dataDxfId="17">
      <calculatedColumnFormula>MID(A2,7,4)</calculatedColumnFormula>
    </tableColumn>
    <tableColumn id="11" xr3:uid="{EFC40831-E0F3-4448-A985-BCFB86C9463D}" uniqueName="11" name="Date" queryTableFieldId="11" dataDxfId="16">
      <calculatedColumnFormula>DATE(J2,I2,H2)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774748-F23C-465C-9067-734EC51DE7D9}" name="Table35" displayName="Table35" ref="A1:O50" totalsRowShown="0" dataDxfId="15">
  <autoFilter ref="A1:O50" xr:uid="{F28B7881-92E4-419F-A709-68C2685B012F}"/>
  <tableColumns count="15">
    <tableColumn id="1" xr3:uid="{5D170959-5976-451E-9819-DEF4C2F32563}" name="Date" dataDxfId="14"/>
    <tableColumn id="11" xr3:uid="{6E2D29A4-2273-4BF5-91BA-304026D27478}" name="Crop" dataDxfId="13"/>
    <tableColumn id="2" xr3:uid="{09F4F382-C327-4898-8F0B-FFDAF604224F}" name="Exportable Availability" dataDxfId="12"/>
    <tableColumn id="3" xr3:uid="{5E97BAEE-7D38-4C53-A737-B4B3786088FD}" name="Exports" dataDxfId="11"/>
    <tableColumn id="4" xr3:uid="{31948910-E093-44D3-858C-FD55B00D19CF}" name="Purchase" dataDxfId="10"/>
    <tableColumn id="5" xr3:uid="{6161C073-41D8-4BC2-8DFC-C4570F575468}" name="Sales" dataDxfId="9"/>
    <tableColumn id="6" xr3:uid="{28500792-DC74-4219-8D4E-74D6F593522B}" name="Stocks" dataDxfId="8">
      <calculatedColumnFormula>C2-E2</calculatedColumnFormula>
    </tableColumn>
    <tableColumn id="7" xr3:uid="{D1E7AD4D-1D2E-4828-987C-5E7D3463672F}" name="Sales/EA" dataDxfId="7">
      <calculatedColumnFormula>F2/C2</calculatedColumnFormula>
    </tableColumn>
    <tableColumn id="10" xr3:uid="{E1FCCE22-82BB-4B56-A77B-C039EC56B69F}" name="Purchase-Sales" dataDxfId="6"/>
    <tableColumn id="8" xr3:uid="{962216EE-31E9-4AAC-81B8-F2A21EC148E9}" name="Month" dataDxfId="5">
      <calculatedColumnFormula>MONTH(Table35[[#This Row],[Date]])</calculatedColumnFormula>
    </tableColumn>
    <tableColumn id="9" xr3:uid="{5D5B8D57-FC97-4E7B-8360-F02C9ABB2651}" name="Year" dataDxfId="4">
      <calculatedColumnFormula>YEAR(Table35[[#This Row],[Date]])</calculatedColumnFormula>
    </tableColumn>
    <tableColumn id="12" xr3:uid="{AE959D55-BCB4-482B-B33D-B3B467951E80}" name="Column1" dataDxfId="3">
      <calculatedColumnFormula>Table35[[#This Row],[Exportable Availability]]*46/60</calculatedColumnFormula>
    </tableColumn>
    <tableColumn id="13" xr3:uid="{0C50E91D-C017-4FC3-8849-7C6B296DDC0A}" name="Column2" dataDxfId="2">
      <calculatedColumnFormula>Table35[[#This Row],[Exports]]*46/60</calculatedColumnFormula>
    </tableColumn>
    <tableColumn id="14" xr3:uid="{60FD06F3-3EEB-4469-B4E8-E4C12A5A5152}" name="Column3" dataDxfId="1">
      <calculatedColumnFormula>Table35[[#This Row],[Purchase]]*46/60</calculatedColumnFormula>
    </tableColumn>
    <tableColumn id="15" xr3:uid="{303266B9-F6E3-4F2A-AF08-BD88CE8A4401}" name="Column4" dataDxfId="0">
      <calculatedColumnFormula>Table35[[#This Row],[Sales]]*46/60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0F7C-03C3-4F3C-BAA7-549A34A15859}">
  <sheetPr codeName="Sheet2"/>
  <dimension ref="A1:U90"/>
  <sheetViews>
    <sheetView tabSelected="1" zoomScale="70" zoomScaleNormal="70" workbookViewId="0">
      <pane ySplit="1" topLeftCell="A47" activePane="bottomLeft" state="frozen"/>
      <selection pane="bottomLeft" activeCell="C16" sqref="C16"/>
    </sheetView>
  </sheetViews>
  <sheetFormatPr defaultColWidth="9.15625" defaultRowHeight="14.4" x14ac:dyDescent="0.55000000000000004"/>
  <cols>
    <col min="1" max="1" width="20.68359375" style="16" customWidth="1"/>
    <col min="2" max="2" width="16.578125" style="20" bestFit="1" customWidth="1"/>
    <col min="3" max="3" width="13.26171875" style="20" customWidth="1"/>
    <col min="4" max="4" width="23.15625" style="20" customWidth="1"/>
    <col min="5" max="7" width="15.26171875" style="20" bestFit="1" customWidth="1"/>
    <col min="8" max="8" width="12.15625" bestFit="1" customWidth="1"/>
    <col min="9" max="9" width="10.83984375" style="20" bestFit="1" customWidth="1"/>
    <col min="10" max="10" width="16" style="20" customWidth="1"/>
    <col min="11" max="12" width="9.15625" style="20" bestFit="1" customWidth="1"/>
    <col min="13" max="13" width="9.15625" style="20"/>
    <col min="14" max="14" width="11.1015625" style="20" bestFit="1" customWidth="1"/>
    <col min="15" max="16" width="9.15625" style="20"/>
    <col min="17" max="17" width="19.62890625" style="20" bestFit="1" customWidth="1"/>
    <col min="18" max="16384" width="9.15625" style="20"/>
  </cols>
  <sheetData>
    <row r="1" spans="1:11" s="15" customFormat="1" x14ac:dyDescent="0.55000000000000004">
      <c r="A1" s="14" t="s">
        <v>33</v>
      </c>
      <c r="B1" s="15" t="s">
        <v>205</v>
      </c>
      <c r="C1" s="15" t="s">
        <v>204</v>
      </c>
      <c r="D1" s="15" t="s">
        <v>35</v>
      </c>
      <c r="E1" s="15" t="s">
        <v>38</v>
      </c>
      <c r="F1" s="15" t="s">
        <v>36</v>
      </c>
      <c r="G1" s="15" t="s">
        <v>37</v>
      </c>
      <c r="H1" s="15" t="s">
        <v>39</v>
      </c>
      <c r="I1" s="15" t="s">
        <v>213</v>
      </c>
      <c r="J1" s="15" t="s">
        <v>22</v>
      </c>
      <c r="K1" s="15" t="s">
        <v>29</v>
      </c>
    </row>
    <row r="2" spans="1:11" x14ac:dyDescent="0.55000000000000004">
      <c r="A2" s="16">
        <v>43888</v>
      </c>
      <c r="B2" s="17">
        <v>6100000</v>
      </c>
      <c r="C2" s="17">
        <f>Table3[[#This Row],[Crop (60Kg)]]*60/46</f>
        <v>7956521.7391304346</v>
      </c>
      <c r="D2" s="17">
        <v>2310946.6199999996</v>
      </c>
      <c r="E2" s="17">
        <v>3209242.0873333337</v>
      </c>
      <c r="F2" s="17">
        <v>2148169.4943333333</v>
      </c>
      <c r="G2" s="17">
        <v>1896343.6903333331</v>
      </c>
      <c r="H2" s="18">
        <f t="shared" ref="H2:H33" si="0">(D2-G2)*46/60</f>
        <v>317862.2460777777</v>
      </c>
      <c r="I2" s="19">
        <f t="shared" ref="I2:I33" si="1">E2/B2</f>
        <v>0.52610526021857928</v>
      </c>
      <c r="J2" s="17">
        <f>MONTH(Table3[[#This Row],[Date]])</f>
        <v>2</v>
      </c>
      <c r="K2" s="17">
        <f>YEAR(Table3[[#This Row],[Date]])</f>
        <v>2020</v>
      </c>
    </row>
    <row r="3" spans="1:11" x14ac:dyDescent="0.55000000000000004">
      <c r="A3" s="16">
        <v>43921</v>
      </c>
      <c r="B3" s="17">
        <v>6100000</v>
      </c>
      <c r="C3" s="17">
        <f>Table3[[#This Row],[Crop (60Kg)]]*60/46</f>
        <v>7956521.7391304346</v>
      </c>
      <c r="D3" s="17">
        <v>3119345.5370000005</v>
      </c>
      <c r="E3" s="17">
        <v>3887684.4799999995</v>
      </c>
      <c r="F3" s="17">
        <v>2911760.5549999997</v>
      </c>
      <c r="G3" s="17">
        <v>2704742.6073333332</v>
      </c>
      <c r="H3" s="18">
        <f t="shared" si="0"/>
        <v>317862.24607777817</v>
      </c>
      <c r="I3" s="19">
        <f t="shared" si="1"/>
        <v>0.63732532459016389</v>
      </c>
      <c r="J3" s="17">
        <f>MONTH(Table3[[#This Row],[Date]])</f>
        <v>3</v>
      </c>
      <c r="K3" s="17">
        <f>YEAR(Table3[[#This Row],[Date]])</f>
        <v>2020</v>
      </c>
    </row>
    <row r="4" spans="1:11" x14ac:dyDescent="0.55000000000000004">
      <c r="A4" s="16">
        <v>43937</v>
      </c>
      <c r="B4" s="17">
        <v>6100000</v>
      </c>
      <c r="C4" s="17">
        <f>Table3[[#This Row],[Crop (60Kg)]]*60/46</f>
        <v>7956521.7391304346</v>
      </c>
      <c r="D4" s="17">
        <v>3515785.4433333348</v>
      </c>
      <c r="E4" s="17">
        <v>4144717.3230000003</v>
      </c>
      <c r="F4" s="17">
        <v>3292685.3513333332</v>
      </c>
      <c r="G4" s="17">
        <v>3101182.5136666675</v>
      </c>
      <c r="H4" s="18">
        <f t="shared" si="0"/>
        <v>317862.24607777817</v>
      </c>
      <c r="I4" s="19">
        <f t="shared" si="1"/>
        <v>0.67946185622950828</v>
      </c>
      <c r="J4" s="17">
        <f>MONTH(Table3[[#This Row],[Date]])</f>
        <v>4</v>
      </c>
      <c r="K4" s="17">
        <f>YEAR(Table3[[#This Row],[Date]])</f>
        <v>2020</v>
      </c>
    </row>
    <row r="5" spans="1:11" x14ac:dyDescent="0.55000000000000004">
      <c r="A5" s="16">
        <v>43993</v>
      </c>
      <c r="B5" s="17">
        <v>6100000</v>
      </c>
      <c r="C5" s="17">
        <f>Table3[[#This Row],[Crop (60Kg)]]*60/46</f>
        <v>7956521.7391304346</v>
      </c>
      <c r="D5" s="17">
        <v>4773569.7376666665</v>
      </c>
      <c r="E5" s="17">
        <v>5058354.9863333311</v>
      </c>
      <c r="F5" s="17">
        <v>4571492.373999998</v>
      </c>
      <c r="G5" s="17">
        <v>4358966.8080000002</v>
      </c>
      <c r="H5" s="18">
        <f t="shared" si="0"/>
        <v>317862.24607777753</v>
      </c>
      <c r="I5" s="19">
        <f t="shared" si="1"/>
        <v>0.82923852234972639</v>
      </c>
      <c r="J5" s="17">
        <f>MONTH(Table3[[#This Row],[Date]])</f>
        <v>6</v>
      </c>
      <c r="K5" s="17">
        <f>YEAR(Table3[[#This Row],[Date]])</f>
        <v>2020</v>
      </c>
    </row>
    <row r="6" spans="1:11" x14ac:dyDescent="0.55000000000000004">
      <c r="A6" s="16">
        <v>44021</v>
      </c>
      <c r="B6" s="17">
        <v>6100000</v>
      </c>
      <c r="C6" s="17">
        <f>Table3[[#This Row],[Crop (60Kg)]]*60/46</f>
        <v>7956521.7391304346</v>
      </c>
      <c r="D6" s="17">
        <v>5210791.1203333316</v>
      </c>
      <c r="E6" s="17">
        <v>5326085.1753333313</v>
      </c>
      <c r="F6" s="17">
        <v>5029301.0259999968</v>
      </c>
      <c r="G6" s="17">
        <v>4796188.1906666653</v>
      </c>
      <c r="H6" s="18">
        <f t="shared" si="0"/>
        <v>317862.24607777753</v>
      </c>
      <c r="I6" s="19">
        <f t="shared" si="1"/>
        <v>0.8731287172677592</v>
      </c>
      <c r="J6" s="17">
        <f>MONTH(Table3[[#This Row],[Date]])</f>
        <v>7</v>
      </c>
      <c r="K6" s="17">
        <f>YEAR(Table3[[#This Row],[Date]])</f>
        <v>2020</v>
      </c>
    </row>
    <row r="7" spans="1:11" x14ac:dyDescent="0.55000000000000004">
      <c r="A7" s="16">
        <v>44042</v>
      </c>
      <c r="B7" s="17">
        <v>6100000</v>
      </c>
      <c r="C7" s="17">
        <f>Table3[[#This Row],[Crop (60Kg)]]*60/46</f>
        <v>7956521.7391304346</v>
      </c>
      <c r="D7" s="17">
        <v>5416430.1489999974</v>
      </c>
      <c r="E7" s="17">
        <v>5479084.6099999985</v>
      </c>
      <c r="F7" s="17">
        <v>5221885.9369999971</v>
      </c>
      <c r="G7" s="17">
        <v>5001827.2193333311</v>
      </c>
      <c r="H7" s="18">
        <f t="shared" si="0"/>
        <v>317862.24607777753</v>
      </c>
      <c r="I7" s="19">
        <f t="shared" si="1"/>
        <v>0.89821059180327845</v>
      </c>
      <c r="J7" s="17">
        <f>MONTH(Table3[[#This Row],[Date]])</f>
        <v>7</v>
      </c>
      <c r="K7" s="17">
        <f>YEAR(Table3[[#This Row],[Date]])</f>
        <v>2020</v>
      </c>
    </row>
    <row r="8" spans="1:11" x14ac:dyDescent="0.55000000000000004">
      <c r="A8" s="16">
        <v>44062</v>
      </c>
      <c r="B8" s="17">
        <v>6100000</v>
      </c>
      <c r="C8" s="17">
        <f>Table3[[#This Row],[Crop (60Kg)]]*60/46</f>
        <v>7956521.7391304346</v>
      </c>
      <c r="D8" s="17">
        <v>5568442.5616666647</v>
      </c>
      <c r="E8" s="17">
        <v>5568304.7993333321</v>
      </c>
      <c r="F8" s="17">
        <v>5348430.4650000008</v>
      </c>
      <c r="G8" s="17">
        <v>5153839.6319999984</v>
      </c>
      <c r="H8" s="18">
        <f t="shared" si="0"/>
        <v>317862.24607777753</v>
      </c>
      <c r="I8" s="19">
        <f t="shared" si="1"/>
        <v>0.91283685234972656</v>
      </c>
      <c r="J8" s="17">
        <f>MONTH(Table3[[#This Row],[Date]])</f>
        <v>8</v>
      </c>
      <c r="K8" s="17">
        <f>YEAR(Table3[[#This Row],[Date]])</f>
        <v>2020</v>
      </c>
    </row>
    <row r="9" spans="1:11" x14ac:dyDescent="0.55000000000000004">
      <c r="A9" s="16">
        <v>44091</v>
      </c>
      <c r="B9" s="17">
        <v>6100000</v>
      </c>
      <c r="C9" s="17">
        <f>Table3[[#This Row],[Crop (60Kg)]]*60/46</f>
        <v>7956521.7391304346</v>
      </c>
      <c r="D9" s="17">
        <v>5780039.019666668</v>
      </c>
      <c r="E9" s="17">
        <v>5653201.3106666664</v>
      </c>
      <c r="F9" s="17">
        <v>5469610.6033333326</v>
      </c>
      <c r="G9" s="17">
        <v>5365436.0900000008</v>
      </c>
      <c r="H9" s="18">
        <f t="shared" si="0"/>
        <v>317862.24607777817</v>
      </c>
      <c r="I9" s="19">
        <f t="shared" si="1"/>
        <v>0.92675431322404367</v>
      </c>
      <c r="J9" s="17">
        <f>MONTH(Table3[[#This Row],[Date]])</f>
        <v>9</v>
      </c>
      <c r="K9" s="17">
        <f>YEAR(Table3[[#This Row],[Date]])</f>
        <v>2020</v>
      </c>
    </row>
    <row r="10" spans="1:11" x14ac:dyDescent="0.55000000000000004">
      <c r="A10" s="16">
        <v>44104</v>
      </c>
      <c r="B10" s="17">
        <v>6100000</v>
      </c>
      <c r="C10" s="17">
        <f>Table3[[#This Row],[Crop (60Kg)]]*60/46</f>
        <v>7956521.7391304346</v>
      </c>
      <c r="D10" s="17">
        <v>5979075.1163333338</v>
      </c>
      <c r="E10" s="17">
        <v>5681743.7126666643</v>
      </c>
      <c r="F10" s="17">
        <v>5504324.8636666657</v>
      </c>
      <c r="G10" s="17">
        <v>5564472.1866666675</v>
      </c>
      <c r="H10" s="18">
        <f t="shared" si="0"/>
        <v>317862.24607777753</v>
      </c>
      <c r="I10" s="19">
        <f t="shared" si="1"/>
        <v>0.9314333955191253</v>
      </c>
      <c r="J10" s="17">
        <f>MONTH(Table3[[#This Row],[Date]])</f>
        <v>9</v>
      </c>
      <c r="K10" s="17">
        <f>YEAR(Table3[[#This Row],[Date]])</f>
        <v>2020</v>
      </c>
    </row>
    <row r="11" spans="1:11" x14ac:dyDescent="0.55000000000000004">
      <c r="A11" s="16">
        <v>44169</v>
      </c>
      <c r="B11" s="17">
        <v>6500000</v>
      </c>
      <c r="C11" s="17">
        <f>Table3[[#This Row],[Crop (60Kg)]]*60/46</f>
        <v>8478260.8695652168</v>
      </c>
      <c r="D11" s="17">
        <v>411516.23766666668</v>
      </c>
      <c r="E11" s="17">
        <v>342150.14666666661</v>
      </c>
      <c r="F11" s="17">
        <v>94247.583000000028</v>
      </c>
      <c r="G11" s="17">
        <v>19424.887666666666</v>
      </c>
      <c r="H11" s="18">
        <f t="shared" si="0"/>
        <v>300603.36833333335</v>
      </c>
      <c r="I11" s="19">
        <f t="shared" si="1"/>
        <v>5.2638484102564095E-2</v>
      </c>
      <c r="J11" s="17">
        <f>MONTH(Table3[[#This Row],[Date]])</f>
        <v>12</v>
      </c>
      <c r="K11" s="17">
        <f>YEAR(Table3[[#This Row],[Date]])</f>
        <v>2020</v>
      </c>
    </row>
    <row r="12" spans="1:11" x14ac:dyDescent="0.55000000000000004">
      <c r="A12" s="16">
        <v>44252</v>
      </c>
      <c r="B12" s="17">
        <v>6500000</v>
      </c>
      <c r="C12" s="17">
        <f>Table3[[#This Row],[Crop (60Kg)]]*60/46</f>
        <v>8478260.8695652168</v>
      </c>
      <c r="D12" s="17">
        <v>1679252.1413333337</v>
      </c>
      <c r="E12" s="17">
        <v>2333386.1176666659</v>
      </c>
      <c r="F12" s="17">
        <v>1505548.2446666684</v>
      </c>
      <c r="G12" s="17">
        <v>1287160.7913333336</v>
      </c>
      <c r="H12" s="18">
        <f t="shared" si="0"/>
        <v>300603.3683333334</v>
      </c>
      <c r="I12" s="19">
        <f t="shared" si="1"/>
        <v>0.35898247964102553</v>
      </c>
      <c r="J12" s="17">
        <f>MONTH(Table3[[#This Row],[Date]])</f>
        <v>2</v>
      </c>
      <c r="K12" s="17">
        <f>YEAR(Table3[[#This Row],[Date]])</f>
        <v>2021</v>
      </c>
    </row>
    <row r="13" spans="1:11" x14ac:dyDescent="0.55000000000000004">
      <c r="A13" s="16">
        <v>44316</v>
      </c>
      <c r="B13" s="17">
        <v>6500000</v>
      </c>
      <c r="C13" s="17">
        <f>Table3[[#This Row],[Crop (60Kg)]]*60/46</f>
        <v>8478260.8695652168</v>
      </c>
      <c r="D13" s="17">
        <v>3421414.7336666654</v>
      </c>
      <c r="E13" s="17">
        <v>4085070.15033333</v>
      </c>
      <c r="F13" s="17">
        <v>3120777.3866666704</v>
      </c>
      <c r="G13" s="17">
        <v>3029323.3836666653</v>
      </c>
      <c r="H13" s="18">
        <f t="shared" si="0"/>
        <v>300603.3683333334</v>
      </c>
      <c r="I13" s="19">
        <f t="shared" si="1"/>
        <v>0.62847233082051235</v>
      </c>
      <c r="J13" s="17">
        <f>MONTH(Table3[[#This Row],[Date]])</f>
        <v>4</v>
      </c>
      <c r="K13" s="17">
        <f>YEAR(Table3[[#This Row],[Date]])</f>
        <v>2021</v>
      </c>
    </row>
    <row r="14" spans="1:11" x14ac:dyDescent="0.55000000000000004">
      <c r="A14" s="16">
        <v>44343</v>
      </c>
      <c r="B14" s="17">
        <v>6500000</v>
      </c>
      <c r="C14" s="17">
        <f>Table3[[#This Row],[Crop (60Kg)]]*60/46</f>
        <v>8478260.8695652168</v>
      </c>
      <c r="D14" s="17">
        <v>4174181.549666665</v>
      </c>
      <c r="E14" s="17">
        <v>4963802.1856666645</v>
      </c>
      <c r="F14" s="17">
        <v>3911301.0410000025</v>
      </c>
      <c r="G14" s="17">
        <v>3782090.1996666649</v>
      </c>
      <c r="H14" s="18">
        <f t="shared" si="0"/>
        <v>300603.3683333334</v>
      </c>
      <c r="I14" s="19">
        <f t="shared" si="1"/>
        <v>0.76366187471794833</v>
      </c>
      <c r="J14" s="17">
        <f>MONTH(Table3[[#This Row],[Date]])</f>
        <v>5</v>
      </c>
      <c r="K14" s="17">
        <f>YEAR(Table3[[#This Row],[Date]])</f>
        <v>2021</v>
      </c>
    </row>
    <row r="15" spans="1:11" x14ac:dyDescent="0.55000000000000004">
      <c r="A15" s="16">
        <v>44371</v>
      </c>
      <c r="B15" s="17">
        <v>6500000</v>
      </c>
      <c r="C15" s="17">
        <f>Table3[[#This Row],[Crop (60Kg)]]*60/46</f>
        <v>8478260.8695652168</v>
      </c>
      <c r="D15" s="17">
        <v>5097460.6979999971</v>
      </c>
      <c r="E15" s="17">
        <v>5438299.4306666674</v>
      </c>
      <c r="F15" s="17">
        <v>4552783.530000004</v>
      </c>
      <c r="G15" s="17">
        <v>4704737.3463333305</v>
      </c>
      <c r="H15" s="18">
        <f t="shared" si="0"/>
        <v>301087.90294444439</v>
      </c>
      <c r="I15" s="19">
        <f t="shared" si="1"/>
        <v>0.836661450871795</v>
      </c>
      <c r="J15" s="17">
        <f>MONTH(Table3[[#This Row],[Date]])</f>
        <v>6</v>
      </c>
      <c r="K15" s="17">
        <f>YEAR(Table3[[#This Row],[Date]])</f>
        <v>2021</v>
      </c>
    </row>
    <row r="16" spans="1:11" x14ac:dyDescent="0.55000000000000004">
      <c r="A16" s="16">
        <v>44378</v>
      </c>
      <c r="B16" s="17">
        <v>6500000</v>
      </c>
      <c r="C16" s="17">
        <f>Table3[[#This Row],[Crop (60Kg)]]*60/46</f>
        <v>8478260.8695652168</v>
      </c>
      <c r="D16" s="17">
        <v>5263685.8686666638</v>
      </c>
      <c r="E16" s="17">
        <v>5546925.7090000017</v>
      </c>
      <c r="F16" s="17">
        <v>4736306.3643333316</v>
      </c>
      <c r="G16" s="17">
        <v>4870962.5169999981</v>
      </c>
      <c r="H16" s="18">
        <f t="shared" si="0"/>
        <v>301087.90294444363</v>
      </c>
      <c r="I16" s="19">
        <f t="shared" si="1"/>
        <v>0.85337318600000023</v>
      </c>
      <c r="J16" s="17">
        <f>MONTH(Table3[[#This Row],[Date]])</f>
        <v>7</v>
      </c>
      <c r="K16" s="17">
        <f>YEAR(Table3[[#This Row],[Date]])</f>
        <v>2021</v>
      </c>
    </row>
    <row r="17" spans="1:11" x14ac:dyDescent="0.55000000000000004">
      <c r="A17" s="16">
        <v>44434</v>
      </c>
      <c r="B17" s="17">
        <v>6500000</v>
      </c>
      <c r="C17" s="17">
        <f>Table3[[#This Row],[Crop (60Kg)]]*60/46</f>
        <v>8478260.8695652168</v>
      </c>
      <c r="D17" s="17">
        <v>6209672.6486666631</v>
      </c>
      <c r="E17" s="17">
        <v>5987308.3650000067</v>
      </c>
      <c r="F17" s="17">
        <v>5656762.2933333321</v>
      </c>
      <c r="G17" s="17">
        <v>5816949.2969999956</v>
      </c>
      <c r="H17" s="18">
        <f t="shared" si="0"/>
        <v>301087.90294444509</v>
      </c>
      <c r="I17" s="19">
        <f t="shared" si="1"/>
        <v>0.92112436384615493</v>
      </c>
      <c r="J17" s="17">
        <f>MONTH(Table3[[#This Row],[Date]])</f>
        <v>8</v>
      </c>
      <c r="K17" s="17">
        <f>YEAR(Table3[[#This Row],[Date]])</f>
        <v>2021</v>
      </c>
    </row>
    <row r="18" spans="1:11" x14ac:dyDescent="0.55000000000000004">
      <c r="A18" s="16">
        <v>44469</v>
      </c>
      <c r="B18" s="17">
        <v>6500000</v>
      </c>
      <c r="C18" s="17">
        <f>Table3[[#This Row],[Crop (60Kg)]]*60/46</f>
        <v>8478260.8695652168</v>
      </c>
      <c r="D18" s="17">
        <v>6416253.7189999949</v>
      </c>
      <c r="E18" s="17">
        <v>6086962.5886666728</v>
      </c>
      <c r="F18" s="17">
        <v>5877542.0763333291</v>
      </c>
      <c r="G18" s="17">
        <v>6023530.3673333284</v>
      </c>
      <c r="H18" s="18">
        <f t="shared" si="0"/>
        <v>301087.90294444439</v>
      </c>
      <c r="I18" s="19">
        <f t="shared" si="1"/>
        <v>0.93645578287179587</v>
      </c>
      <c r="J18" s="17">
        <f>MONTH(Table3[[#This Row],[Date]])</f>
        <v>9</v>
      </c>
      <c r="K18" s="17">
        <f>YEAR(Table3[[#This Row],[Date]])</f>
        <v>2021</v>
      </c>
    </row>
    <row r="19" spans="1:11" x14ac:dyDescent="0.55000000000000004">
      <c r="A19" s="16">
        <v>44518</v>
      </c>
      <c r="B19" s="17">
        <v>4900000</v>
      </c>
      <c r="C19" s="17">
        <f>Table3[[#This Row],[Crop (60Kg)]]*60/46</f>
        <v>6391304.3478260869</v>
      </c>
      <c r="D19" s="17">
        <v>503421.08666666667</v>
      </c>
      <c r="E19" s="17">
        <v>646035.7606666669</v>
      </c>
      <c r="F19" s="17">
        <v>156521.4783333333</v>
      </c>
      <c r="G19" s="17">
        <v>22605.028666666669</v>
      </c>
      <c r="H19" s="18">
        <f t="shared" si="0"/>
        <v>368625.64446666668</v>
      </c>
      <c r="I19" s="19">
        <f t="shared" si="1"/>
        <v>0.13184403278911569</v>
      </c>
      <c r="J19" s="17">
        <f>MONTH(Table3[[#This Row],[Date]])</f>
        <v>11</v>
      </c>
      <c r="K19" s="17">
        <f>YEAR(Table3[[#This Row],[Date]])</f>
        <v>2021</v>
      </c>
    </row>
    <row r="20" spans="1:11" x14ac:dyDescent="0.55000000000000004">
      <c r="A20" s="16">
        <v>44560</v>
      </c>
      <c r="B20" s="17">
        <v>4900000</v>
      </c>
      <c r="C20" s="17">
        <f>Table3[[#This Row],[Crop (60Kg)]]*60/46</f>
        <v>6391304.3478260869</v>
      </c>
      <c r="D20" s="17">
        <v>691687.17266666668</v>
      </c>
      <c r="E20" s="17">
        <v>1177115.2366666673</v>
      </c>
      <c r="F20" s="17">
        <v>571083.3376666666</v>
      </c>
      <c r="G20" s="17">
        <v>210871.11466666669</v>
      </c>
      <c r="H20" s="18">
        <f t="shared" si="0"/>
        <v>368625.64446666662</v>
      </c>
      <c r="I20" s="19">
        <f t="shared" si="1"/>
        <v>0.24022759931972801</v>
      </c>
      <c r="J20" s="17">
        <f>MONTH(Table3[[#This Row],[Date]])</f>
        <v>12</v>
      </c>
      <c r="K20" s="17">
        <f>YEAR(Table3[[#This Row],[Date]])</f>
        <v>2021</v>
      </c>
    </row>
    <row r="21" spans="1:11" x14ac:dyDescent="0.55000000000000004">
      <c r="A21" s="16">
        <v>44637</v>
      </c>
      <c r="B21" s="17">
        <v>4900000</v>
      </c>
      <c r="C21" s="17">
        <f>Table3[[#This Row],[Crop (60Kg)]]*60/46</f>
        <v>6391304.3478260869</v>
      </c>
      <c r="D21" s="17">
        <v>2212459.0023333337</v>
      </c>
      <c r="E21" s="17">
        <v>3058485.4976666658</v>
      </c>
      <c r="F21" s="17">
        <v>2099730.1910000006</v>
      </c>
      <c r="G21" s="17">
        <v>1731642.9443333338</v>
      </c>
      <c r="H21" s="18">
        <f t="shared" si="0"/>
        <v>368625.64446666662</v>
      </c>
      <c r="I21" s="19">
        <f t="shared" si="1"/>
        <v>0.62418071380952367</v>
      </c>
      <c r="J21" s="17">
        <f>MONTH(Table3[[#This Row],[Date]])</f>
        <v>3</v>
      </c>
      <c r="K21" s="17">
        <f>YEAR(Table3[[#This Row],[Date]])</f>
        <v>2022</v>
      </c>
    </row>
    <row r="22" spans="1:11" x14ac:dyDescent="0.55000000000000004">
      <c r="A22" s="16">
        <v>44658</v>
      </c>
      <c r="B22" s="17">
        <v>4900000</v>
      </c>
      <c r="C22" s="17">
        <f>Table3[[#This Row],[Crop (60Kg)]]*60/46</f>
        <v>6391304.3478260869</v>
      </c>
      <c r="D22" s="17">
        <v>2662477.3166666669</v>
      </c>
      <c r="E22" s="17">
        <v>3332522.3249999997</v>
      </c>
      <c r="F22" s="17">
        <v>2576029.263666667</v>
      </c>
      <c r="G22" s="17">
        <v>2181661.2586666667</v>
      </c>
      <c r="H22" s="18">
        <f t="shared" si="0"/>
        <v>368625.6444666668</v>
      </c>
      <c r="I22" s="19">
        <f t="shared" si="1"/>
        <v>0.6801065969387754</v>
      </c>
      <c r="J22" s="17">
        <f>MONTH(Table3[[#This Row],[Date]])</f>
        <v>4</v>
      </c>
      <c r="K22" s="17">
        <f>YEAR(Table3[[#This Row],[Date]])</f>
        <v>2022</v>
      </c>
    </row>
    <row r="23" spans="1:11" x14ac:dyDescent="0.55000000000000004">
      <c r="A23" s="16">
        <v>44672</v>
      </c>
      <c r="B23" s="17">
        <v>4900000</v>
      </c>
      <c r="C23" s="17">
        <f>Table3[[#This Row],[Crop (60Kg)]]*60/46</f>
        <v>6391304.3478260869</v>
      </c>
      <c r="D23" s="17">
        <v>2908861.297666667</v>
      </c>
      <c r="E23" s="17">
        <v>3505782.9273333326</v>
      </c>
      <c r="F23" s="17">
        <v>2770384.4693333311</v>
      </c>
      <c r="G23" s="17">
        <v>2428045.2396666673</v>
      </c>
      <c r="H23" s="18">
        <f t="shared" si="0"/>
        <v>368625.64446666645</v>
      </c>
      <c r="I23" s="19">
        <f t="shared" si="1"/>
        <v>0.71546590353741479</v>
      </c>
      <c r="J23" s="17">
        <f>MONTH(Table3[[#This Row],[Date]])</f>
        <v>4</v>
      </c>
      <c r="K23" s="17">
        <f>YEAR(Table3[[#This Row],[Date]])</f>
        <v>2022</v>
      </c>
    </row>
    <row r="24" spans="1:11" x14ac:dyDescent="0.55000000000000004">
      <c r="A24" s="16">
        <v>44679</v>
      </c>
      <c r="B24" s="17">
        <v>4900000</v>
      </c>
      <c r="C24" s="17">
        <f>Table3[[#This Row],[Crop (60Kg)]]*60/46</f>
        <v>6391304.3478260869</v>
      </c>
      <c r="D24" s="17">
        <v>3090886.3566666669</v>
      </c>
      <c r="E24" s="17">
        <v>3657613.1493333322</v>
      </c>
      <c r="F24" s="17">
        <v>2899505.6643333328</v>
      </c>
      <c r="G24" s="17">
        <v>2610070.2986666667</v>
      </c>
      <c r="H24" s="18">
        <f t="shared" si="0"/>
        <v>368625.6444666668</v>
      </c>
      <c r="I24" s="19">
        <f t="shared" si="1"/>
        <v>0.74645166312925149</v>
      </c>
      <c r="J24" s="17">
        <f>MONTH(Table3[[#This Row],[Date]])</f>
        <v>4</v>
      </c>
      <c r="K24" s="17">
        <f>YEAR(Table3[[#This Row],[Date]])</f>
        <v>2022</v>
      </c>
    </row>
    <row r="25" spans="1:11" x14ac:dyDescent="0.55000000000000004">
      <c r="A25" s="16">
        <v>44686</v>
      </c>
      <c r="B25" s="17">
        <v>4900000</v>
      </c>
      <c r="C25" s="17">
        <f>Table3[[#This Row],[Crop (60Kg)]]*60/46</f>
        <v>6391304.3478260869</v>
      </c>
      <c r="D25" s="17">
        <v>3186534.1796666677</v>
      </c>
      <c r="E25" s="17">
        <v>3740112.3016666654</v>
      </c>
      <c r="F25" s="17">
        <v>3000041.2709999997</v>
      </c>
      <c r="G25" s="17">
        <v>2705718.1216666675</v>
      </c>
      <c r="H25" s="18">
        <f t="shared" si="0"/>
        <v>368625.6444666668</v>
      </c>
      <c r="I25" s="19">
        <f t="shared" si="1"/>
        <v>0.76328822482993175</v>
      </c>
      <c r="J25" s="17">
        <f>MONTH(Table3[[#This Row],[Date]])</f>
        <v>5</v>
      </c>
      <c r="K25" s="17">
        <f>YEAR(Table3[[#This Row],[Date]])</f>
        <v>2022</v>
      </c>
    </row>
    <row r="26" spans="1:11" x14ac:dyDescent="0.55000000000000004">
      <c r="A26" s="16">
        <v>44721</v>
      </c>
      <c r="B26" s="17">
        <v>4900000</v>
      </c>
      <c r="C26" s="17">
        <f>Table3[[#This Row],[Crop (60Kg)]]*60/46</f>
        <v>6391304.3478260869</v>
      </c>
      <c r="D26" s="17">
        <v>3828331.7686666693</v>
      </c>
      <c r="E26" s="17">
        <v>4126053.7659999998</v>
      </c>
      <c r="F26" s="17">
        <v>3629545.6283333288</v>
      </c>
      <c r="G26" s="17">
        <v>3347515.7106666695</v>
      </c>
      <c r="H26" s="18">
        <f t="shared" si="0"/>
        <v>368625.64446666645</v>
      </c>
      <c r="I26" s="19">
        <f t="shared" si="1"/>
        <v>0.84205178897959176</v>
      </c>
      <c r="J26" s="17">
        <f>MONTH(Table3[[#This Row],[Date]])</f>
        <v>6</v>
      </c>
      <c r="K26" s="17">
        <f>YEAR(Table3[[#This Row],[Date]])</f>
        <v>2022</v>
      </c>
    </row>
    <row r="27" spans="1:11" x14ac:dyDescent="0.55000000000000004">
      <c r="A27" s="16">
        <v>44734</v>
      </c>
      <c r="B27" s="17">
        <v>4900000</v>
      </c>
      <c r="C27" s="17">
        <f>Table3[[#This Row],[Crop (60Kg)]]*60/46</f>
        <v>6391304.3478260869</v>
      </c>
      <c r="D27" s="17">
        <v>3979081.8493333356</v>
      </c>
      <c r="E27" s="17">
        <v>4247146.5503333323</v>
      </c>
      <c r="F27" s="17">
        <v>3796656.4599999948</v>
      </c>
      <c r="G27" s="17">
        <v>3498265.7913333355</v>
      </c>
      <c r="H27" s="18">
        <f t="shared" si="0"/>
        <v>368625.6444666668</v>
      </c>
      <c r="I27" s="19">
        <f t="shared" si="1"/>
        <v>0.86676460210884332</v>
      </c>
      <c r="J27" s="17">
        <f>MONTH(Table3[[#This Row],[Date]])</f>
        <v>6</v>
      </c>
      <c r="K27" s="17">
        <f>YEAR(Table3[[#This Row],[Date]])</f>
        <v>2022</v>
      </c>
    </row>
    <row r="28" spans="1:11" x14ac:dyDescent="0.55000000000000004">
      <c r="A28" s="16">
        <v>44756</v>
      </c>
      <c r="B28" s="17">
        <v>4900000</v>
      </c>
      <c r="C28" s="17">
        <f>Table3[[#This Row],[Crop (60Kg)]]*60/46</f>
        <v>6391304.3478260869</v>
      </c>
      <c r="D28" s="17">
        <v>4369084.1630000044</v>
      </c>
      <c r="E28" s="17">
        <v>4468949.9329999965</v>
      </c>
      <c r="F28" s="17">
        <v>4142353.3063333197</v>
      </c>
      <c r="G28" s="17">
        <v>3888268.1050000042</v>
      </c>
      <c r="H28" s="18">
        <f t="shared" si="0"/>
        <v>368625.6444666668</v>
      </c>
      <c r="I28" s="19">
        <f t="shared" si="1"/>
        <v>0.91203059857142788</v>
      </c>
      <c r="J28" s="17">
        <f>MONTH(Table3[[#This Row],[Date]])</f>
        <v>7</v>
      </c>
      <c r="K28" s="17">
        <f>YEAR(Table3[[#This Row],[Date]])</f>
        <v>2022</v>
      </c>
    </row>
    <row r="29" spans="1:11" x14ac:dyDescent="0.55000000000000004">
      <c r="A29" s="16">
        <v>44791</v>
      </c>
      <c r="B29" s="17">
        <v>4900000</v>
      </c>
      <c r="C29" s="17">
        <f>Table3[[#This Row],[Crop (60Kg)]]*60/46</f>
        <v>6391304.3478260869</v>
      </c>
      <c r="D29" s="17">
        <v>4740104.1243333379</v>
      </c>
      <c r="E29" s="17">
        <v>4692864.7616666667</v>
      </c>
      <c r="F29" s="17">
        <v>4500869.8313333225</v>
      </c>
      <c r="G29" s="17">
        <v>4259288.0663333377</v>
      </c>
      <c r="H29" s="18">
        <f t="shared" si="0"/>
        <v>368625.6444666668</v>
      </c>
      <c r="I29" s="19">
        <f t="shared" si="1"/>
        <v>0.95772750238095239</v>
      </c>
      <c r="J29" s="17">
        <f>MONTH(Table3[[#This Row],[Date]])</f>
        <v>8</v>
      </c>
      <c r="K29" s="17">
        <f>YEAR(Table3[[#This Row],[Date]])</f>
        <v>2022</v>
      </c>
    </row>
    <row r="30" spans="1:11" x14ac:dyDescent="0.55000000000000004">
      <c r="A30" s="16">
        <v>44801</v>
      </c>
      <c r="B30" s="17">
        <v>4900000</v>
      </c>
      <c r="C30" s="17">
        <f>Table3[[#This Row],[Crop (60Kg)]]*60/46</f>
        <v>6391304.3478260869</v>
      </c>
      <c r="D30" s="17">
        <v>4806821.2363333395</v>
      </c>
      <c r="E30" s="17">
        <v>4710137.1636666665</v>
      </c>
      <c r="F30" s="17">
        <v>4526473.8069999898</v>
      </c>
      <c r="G30" s="17">
        <v>4326005.1783333393</v>
      </c>
      <c r="H30" s="18">
        <f t="shared" si="0"/>
        <v>368625.6444666668</v>
      </c>
      <c r="I30" s="19">
        <f t="shared" si="1"/>
        <v>0.96125248238095229</v>
      </c>
      <c r="J30" s="17">
        <f>MONTH(Table3[[#This Row],[Date]])</f>
        <v>8</v>
      </c>
      <c r="K30" s="17">
        <f>YEAR(Table3[[#This Row],[Date]])</f>
        <v>2022</v>
      </c>
    </row>
    <row r="31" spans="1:11" x14ac:dyDescent="0.55000000000000004">
      <c r="A31" s="16">
        <v>44833</v>
      </c>
      <c r="B31" s="17">
        <v>4900000</v>
      </c>
      <c r="C31" s="17">
        <f>Table3[[#This Row],[Crop (60Kg)]]*60/46</f>
        <v>6391304.3478260869</v>
      </c>
      <c r="D31" s="17">
        <v>5154963.8106666775</v>
      </c>
      <c r="E31" s="17">
        <v>4792803.3956666691</v>
      </c>
      <c r="F31" s="17">
        <v>4698191.1323333234</v>
      </c>
      <c r="G31" s="17">
        <v>4674147.7526666773</v>
      </c>
      <c r="H31" s="18">
        <f t="shared" si="0"/>
        <v>368625.6444666668</v>
      </c>
      <c r="I31" s="19">
        <f t="shared" si="1"/>
        <v>0.9781231419727896</v>
      </c>
      <c r="J31" s="17">
        <f>MONTH(Table3[[#This Row],[Date]])</f>
        <v>9</v>
      </c>
      <c r="K31" s="17">
        <f>YEAR(Table3[[#This Row],[Date]])</f>
        <v>2022</v>
      </c>
    </row>
    <row r="32" spans="1:11" x14ac:dyDescent="0.55000000000000004">
      <c r="A32" s="16">
        <v>44868</v>
      </c>
      <c r="B32" s="17">
        <v>5500000</v>
      </c>
      <c r="C32" s="17">
        <f>Table3[[#This Row],[Crop (60Kg)]]*60/46</f>
        <v>7173913.0434782607</v>
      </c>
      <c r="D32" s="17">
        <v>390755.98533333332</v>
      </c>
      <c r="E32" s="17">
        <v>163172.48799999995</v>
      </c>
      <c r="F32" s="17">
        <v>50001.716333333359</v>
      </c>
      <c r="G32" s="17">
        <v>1627.5260000000003</v>
      </c>
      <c r="H32" s="18">
        <f t="shared" si="0"/>
        <v>298331.81882222218</v>
      </c>
      <c r="I32" s="19">
        <f t="shared" si="1"/>
        <v>2.9667725090909081E-2</v>
      </c>
      <c r="J32" s="17">
        <f>MONTH(Table3[[#This Row],[Date]])</f>
        <v>11</v>
      </c>
      <c r="K32" s="17">
        <f>YEAR(Table3[[#This Row],[Date]])</f>
        <v>2022</v>
      </c>
    </row>
    <row r="33" spans="1:11" x14ac:dyDescent="0.55000000000000004">
      <c r="A33" s="16">
        <v>44875</v>
      </c>
      <c r="B33" s="17">
        <v>5500000</v>
      </c>
      <c r="C33" s="17">
        <f>Table3[[#This Row],[Crop (60Kg)]]*60/46</f>
        <v>7173913.0434782607</v>
      </c>
      <c r="D33" s="17">
        <v>393615.00033333333</v>
      </c>
      <c r="E33" s="17">
        <v>194137.65633333335</v>
      </c>
      <c r="F33" s="17">
        <v>66732.453000000009</v>
      </c>
      <c r="G33" s="17">
        <v>3676.695666666667</v>
      </c>
      <c r="H33" s="18">
        <f t="shared" si="0"/>
        <v>298952.70024444442</v>
      </c>
      <c r="I33" s="19">
        <f t="shared" si="1"/>
        <v>3.5297755696969697E-2</v>
      </c>
      <c r="J33" s="17">
        <f>MONTH(Table3[[#This Row],[Date]])</f>
        <v>11</v>
      </c>
      <c r="K33" s="17">
        <f>YEAR(Table3[[#This Row],[Date]])</f>
        <v>2022</v>
      </c>
    </row>
    <row r="34" spans="1:11" x14ac:dyDescent="0.55000000000000004">
      <c r="A34" s="16">
        <v>44882</v>
      </c>
      <c r="B34" s="17">
        <v>5500000</v>
      </c>
      <c r="C34" s="17">
        <f>Table3[[#This Row],[Crop (60Kg)]]*60/46</f>
        <v>7173913.0434782607</v>
      </c>
      <c r="D34" s="17">
        <v>395052.77633333328</v>
      </c>
      <c r="E34" s="17">
        <v>220615.46333333332</v>
      </c>
      <c r="F34" s="17">
        <v>83832.009999999995</v>
      </c>
      <c r="G34" s="17">
        <v>5114.4716666666664</v>
      </c>
      <c r="H34" s="18">
        <f t="shared" ref="H34:H53" si="2">(D34-G34)*46/60</f>
        <v>298952.70024444442</v>
      </c>
      <c r="I34" s="19">
        <f t="shared" ref="I34:I51" si="3">E34/B34</f>
        <v>4.0111902424242424E-2</v>
      </c>
      <c r="J34" s="17">
        <f>MONTH(Table3[[#This Row],[Date]])</f>
        <v>11</v>
      </c>
      <c r="K34" s="17">
        <f>YEAR(Table3[[#This Row],[Date]])</f>
        <v>2022</v>
      </c>
    </row>
    <row r="35" spans="1:11" x14ac:dyDescent="0.55000000000000004">
      <c r="A35" s="16">
        <v>44896</v>
      </c>
      <c r="B35" s="17">
        <v>5500000</v>
      </c>
      <c r="C35" s="17">
        <f>Table3[[#This Row],[Crop (60Kg)]]*60/46</f>
        <v>7173913.0434782607</v>
      </c>
      <c r="D35" s="17">
        <v>395685.27633333328</v>
      </c>
      <c r="E35" s="17">
        <v>312910.38466666662</v>
      </c>
      <c r="F35" s="17">
        <v>116968.71566666663</v>
      </c>
      <c r="G35" s="17">
        <v>5746.9716666666664</v>
      </c>
      <c r="H35" s="18">
        <f t="shared" si="2"/>
        <v>298952.70024444442</v>
      </c>
      <c r="I35" s="19">
        <f t="shared" si="3"/>
        <v>5.6892797212121204E-2</v>
      </c>
      <c r="J35" s="17">
        <f>MONTH(Table3[[#This Row],[Date]])</f>
        <v>12</v>
      </c>
      <c r="K35" s="17">
        <f>YEAR(Table3[[#This Row],[Date]])</f>
        <v>2022</v>
      </c>
    </row>
    <row r="36" spans="1:11" x14ac:dyDescent="0.55000000000000004">
      <c r="A36" s="16">
        <v>44903</v>
      </c>
      <c r="B36" s="17">
        <v>5500000</v>
      </c>
      <c r="C36" s="17">
        <f>Table3[[#This Row],[Crop (60Kg)]]*60/46</f>
        <v>7173913.0434782607</v>
      </c>
      <c r="D36" s="17">
        <v>422486.63200000004</v>
      </c>
      <c r="E36" s="17">
        <v>414812.78166666679</v>
      </c>
      <c r="F36" s="17">
        <v>154657.11366666664</v>
      </c>
      <c r="G36" s="17">
        <v>32548.327333333331</v>
      </c>
      <c r="H36" s="18">
        <f t="shared" si="2"/>
        <v>298952.70024444448</v>
      </c>
      <c r="I36" s="19">
        <f t="shared" si="3"/>
        <v>7.5420505757575779E-2</v>
      </c>
      <c r="J36" s="17">
        <f>MONTH(Table3[[#This Row],[Date]])</f>
        <v>12</v>
      </c>
      <c r="K36" s="17">
        <f>YEAR(Table3[[#This Row],[Date]])</f>
        <v>2022</v>
      </c>
    </row>
    <row r="37" spans="1:11" x14ac:dyDescent="0.55000000000000004">
      <c r="A37" s="16">
        <v>44931</v>
      </c>
      <c r="B37" s="17">
        <v>5500000</v>
      </c>
      <c r="C37" s="17">
        <f>Table3[[#This Row],[Crop (60Kg)]]*60/46</f>
        <v>7173913.0434782607</v>
      </c>
      <c r="D37" s="17">
        <v>622274.29200000002</v>
      </c>
      <c r="E37" s="17">
        <v>862622.12233333348</v>
      </c>
      <c r="F37" s="17">
        <v>434762.29933333374</v>
      </c>
      <c r="G37" s="17">
        <v>232335.98733333332</v>
      </c>
      <c r="H37" s="18">
        <f t="shared" si="2"/>
        <v>298952.70024444442</v>
      </c>
      <c r="I37" s="19">
        <f t="shared" si="3"/>
        <v>0.1568403858787879</v>
      </c>
      <c r="J37" s="17">
        <f>MONTH(Table3[[#This Row],[Date]])</f>
        <v>1</v>
      </c>
      <c r="K37" s="17">
        <f>YEAR(Table3[[#This Row],[Date]])</f>
        <v>2023</v>
      </c>
    </row>
    <row r="38" spans="1:11" x14ac:dyDescent="0.55000000000000004">
      <c r="A38" s="16">
        <v>44952</v>
      </c>
      <c r="B38" s="17">
        <v>5500000</v>
      </c>
      <c r="C38" s="17">
        <f>Table3[[#This Row],[Crop (60Kg)]]*60/46</f>
        <v>7173913.0434782607</v>
      </c>
      <c r="D38" s="17">
        <v>957657.38633333321</v>
      </c>
      <c r="E38" s="17">
        <v>1185025.2586666669</v>
      </c>
      <c r="F38" s="17">
        <v>826251.44033333426</v>
      </c>
      <c r="G38" s="17">
        <v>567719.08166666667</v>
      </c>
      <c r="H38" s="18">
        <f t="shared" si="2"/>
        <v>298952.70024444436</v>
      </c>
      <c r="I38" s="19">
        <f t="shared" si="3"/>
        <v>0.21545913793939397</v>
      </c>
      <c r="J38" s="17">
        <f>MONTH(Table3[[#This Row],[Date]])</f>
        <v>1</v>
      </c>
      <c r="K38" s="17">
        <f>YEAR(Table3[[#This Row],[Date]])</f>
        <v>2023</v>
      </c>
    </row>
    <row r="39" spans="1:11" x14ac:dyDescent="0.55000000000000004">
      <c r="A39" s="16">
        <v>44959</v>
      </c>
      <c r="B39" s="17">
        <v>5500000</v>
      </c>
      <c r="C39" s="17">
        <f>Table3[[#This Row],[Crop (60Kg)]]*60/46</f>
        <v>7173913.0434782607</v>
      </c>
      <c r="D39" s="17">
        <v>1059713.8143333334</v>
      </c>
      <c r="E39" s="17">
        <v>1474318.5303333336</v>
      </c>
      <c r="F39" s="17">
        <v>917980.27800000098</v>
      </c>
      <c r="G39" s="17">
        <v>669775.5096666665</v>
      </c>
      <c r="H39" s="18">
        <f t="shared" si="2"/>
        <v>298952.7002444446</v>
      </c>
      <c r="I39" s="19">
        <f t="shared" si="3"/>
        <v>0.26805791460606065</v>
      </c>
      <c r="J39" s="17">
        <f>MONTH(Table3[[#This Row],[Date]])</f>
        <v>2</v>
      </c>
      <c r="K39" s="17">
        <f>YEAR(Table3[[#This Row],[Date]])</f>
        <v>2023</v>
      </c>
    </row>
    <row r="40" spans="1:11" x14ac:dyDescent="0.55000000000000004">
      <c r="A40" s="16">
        <v>44973</v>
      </c>
      <c r="B40" s="17">
        <v>5500000</v>
      </c>
      <c r="C40" s="17">
        <f>Table3[[#This Row],[Crop (60Kg)]]*60/46</f>
        <v>7173913.0434782607</v>
      </c>
      <c r="D40" s="17">
        <v>1486759.0233333334</v>
      </c>
      <c r="E40" s="17">
        <v>1955619.5969999996</v>
      </c>
      <c r="F40" s="17">
        <v>1267131.2796666673</v>
      </c>
      <c r="G40" s="17">
        <v>1096820.7186666669</v>
      </c>
      <c r="H40" s="18">
        <f t="shared" si="2"/>
        <v>298952.70024444436</v>
      </c>
      <c r="I40" s="19">
        <f t="shared" si="3"/>
        <v>0.3555671994545454</v>
      </c>
      <c r="J40" s="17">
        <f>MONTH(Table3[[#This Row],[Date]])</f>
        <v>2</v>
      </c>
      <c r="K40" s="17">
        <f>YEAR(Table3[[#This Row],[Date]])</f>
        <v>2023</v>
      </c>
    </row>
    <row r="41" spans="1:11" x14ac:dyDescent="0.55000000000000004">
      <c r="A41" s="16">
        <v>44980</v>
      </c>
      <c r="B41" s="17">
        <v>5500000</v>
      </c>
      <c r="C41" s="17">
        <f>Table3[[#This Row],[Crop (60Kg)]]*60/46</f>
        <v>7173913.0434782607</v>
      </c>
      <c r="D41" s="17">
        <v>1599674.3876666666</v>
      </c>
      <c r="E41" s="17">
        <v>2377446.3513333309</v>
      </c>
      <c r="F41" s="17">
        <v>1414905.8886666673</v>
      </c>
      <c r="G41" s="17">
        <v>1209736.0830000001</v>
      </c>
      <c r="H41" s="18">
        <f t="shared" si="2"/>
        <v>298952.70024444436</v>
      </c>
      <c r="I41" s="19">
        <f t="shared" si="3"/>
        <v>0.43226297296969651</v>
      </c>
      <c r="J41" s="17">
        <f>MONTH(Table3[[#This Row],[Date]])</f>
        <v>2</v>
      </c>
      <c r="K41" s="17">
        <f>YEAR(Table3[[#This Row],[Date]])</f>
        <v>2023</v>
      </c>
    </row>
    <row r="42" spans="1:11" x14ac:dyDescent="0.55000000000000004">
      <c r="A42" s="16">
        <v>45008</v>
      </c>
      <c r="B42" s="17">
        <v>5500000</v>
      </c>
      <c r="C42" s="17">
        <f>Table3[[#This Row],[Crop (60Kg)]]*60/46</f>
        <v>7173913.0434782607</v>
      </c>
      <c r="D42" s="17">
        <v>2300578.1740000006</v>
      </c>
      <c r="E42" s="17">
        <v>3076936.135999999</v>
      </c>
      <c r="F42" s="17">
        <v>2028217.1573333354</v>
      </c>
      <c r="G42" s="17">
        <v>1910639.8693333338</v>
      </c>
      <c r="H42" s="18">
        <f t="shared" si="2"/>
        <v>298952.70024444454</v>
      </c>
      <c r="I42" s="19">
        <f t="shared" si="3"/>
        <v>0.55944293381818166</v>
      </c>
      <c r="J42" s="17">
        <f>MONTH(Table3[[#This Row],[Date]])</f>
        <v>3</v>
      </c>
      <c r="K42" s="17">
        <f>YEAR(Table3[[#This Row],[Date]])</f>
        <v>2023</v>
      </c>
    </row>
    <row r="43" spans="1:11" x14ac:dyDescent="0.55000000000000004">
      <c r="A43" s="16">
        <v>45015</v>
      </c>
      <c r="B43" s="17">
        <v>5500000</v>
      </c>
      <c r="C43" s="17">
        <f>Table3[[#This Row],[Crop (60Kg)]]*60/46</f>
        <v>7173913.0434782607</v>
      </c>
      <c r="D43" s="17">
        <v>2425224.4890000005</v>
      </c>
      <c r="E43" s="17">
        <v>3200984.0139999986</v>
      </c>
      <c r="F43" s="17">
        <v>2218486.6966666686</v>
      </c>
      <c r="G43" s="17">
        <v>2035286.1843333335</v>
      </c>
      <c r="H43" s="18">
        <f t="shared" si="2"/>
        <v>298952.70024444471</v>
      </c>
      <c r="I43" s="19">
        <f t="shared" si="3"/>
        <v>0.5819970934545452</v>
      </c>
      <c r="J43" s="17">
        <f>MONTH(Table3[[#This Row],[Date]])</f>
        <v>3</v>
      </c>
      <c r="K43" s="17">
        <f>YEAR(Table3[[#This Row],[Date]])</f>
        <v>2023</v>
      </c>
    </row>
    <row r="44" spans="1:11" x14ac:dyDescent="0.55000000000000004">
      <c r="A44" s="16">
        <v>45036</v>
      </c>
      <c r="B44" s="17">
        <v>5500000</v>
      </c>
      <c r="C44" s="17">
        <f>Table3[[#This Row],[Crop (60Kg)]]*60/46</f>
        <v>7173913.0434782607</v>
      </c>
      <c r="D44" s="17">
        <v>2935580.1369999992</v>
      </c>
      <c r="E44" s="17">
        <v>3646063.3159999973</v>
      </c>
      <c r="F44" s="17">
        <v>2693581.6733333385</v>
      </c>
      <c r="G44" s="17">
        <v>2545641.8323333324</v>
      </c>
      <c r="H44" s="18">
        <f t="shared" si="2"/>
        <v>298952.70024444454</v>
      </c>
      <c r="I44" s="19">
        <f t="shared" si="3"/>
        <v>0.66292060290909038</v>
      </c>
      <c r="J44" s="17">
        <f>MONTH(Table3[[#This Row],[Date]])</f>
        <v>4</v>
      </c>
      <c r="K44" s="17">
        <f>YEAR(Table3[[#This Row],[Date]])</f>
        <v>2023</v>
      </c>
    </row>
    <row r="45" spans="1:11" x14ac:dyDescent="0.55000000000000004">
      <c r="A45" s="16">
        <v>45057</v>
      </c>
      <c r="B45" s="17">
        <v>5500000</v>
      </c>
      <c r="C45" s="17">
        <f>Table3[[#This Row],[Crop (60Kg)]]*60/46</f>
        <v>7173913.0434782607</v>
      </c>
      <c r="D45" s="17">
        <v>3516404.5036666663</v>
      </c>
      <c r="E45" s="17">
        <v>4061384.3439999949</v>
      </c>
      <c r="F45" s="17">
        <v>3183716.8176666745</v>
      </c>
      <c r="G45" s="17">
        <v>3126466.1989999996</v>
      </c>
      <c r="H45" s="18">
        <f t="shared" si="2"/>
        <v>298952.70024444454</v>
      </c>
      <c r="I45" s="19">
        <f t="shared" si="3"/>
        <v>0.73843351709090821</v>
      </c>
      <c r="J45" s="17">
        <f>MONTH(Table3[[#This Row],[Date]])</f>
        <v>5</v>
      </c>
      <c r="K45" s="17">
        <f>YEAR(Table3[[#This Row],[Date]])</f>
        <v>2023</v>
      </c>
    </row>
    <row r="46" spans="1:11" x14ac:dyDescent="0.55000000000000004">
      <c r="A46" s="16">
        <v>45071</v>
      </c>
      <c r="B46" s="17">
        <v>5500000</v>
      </c>
      <c r="C46" s="17">
        <f>Table3[[#This Row],[Crop (60Kg)]]*60/46</f>
        <v>7173913.0434782607</v>
      </c>
      <c r="D46" s="17">
        <v>3892999.2279999983</v>
      </c>
      <c r="E46" s="17">
        <v>4311121.9626666615</v>
      </c>
      <c r="F46" s="17">
        <v>3595466.0453333338</v>
      </c>
      <c r="G46" s="17">
        <v>3503060.9233333315</v>
      </c>
      <c r="H46" s="18">
        <f t="shared" si="2"/>
        <v>298952.70024444454</v>
      </c>
      <c r="I46" s="19">
        <f t="shared" si="3"/>
        <v>0.78384035684848385</v>
      </c>
      <c r="J46" s="17">
        <f>MONTH(Table3[[#This Row],[Date]])</f>
        <v>5</v>
      </c>
      <c r="K46" s="17">
        <f>YEAR(Table3[[#This Row],[Date]])</f>
        <v>2023</v>
      </c>
    </row>
    <row r="47" spans="1:11" x14ac:dyDescent="0.55000000000000004">
      <c r="A47" s="16">
        <v>45085</v>
      </c>
      <c r="B47" s="17">
        <v>5500000</v>
      </c>
      <c r="C47" s="17">
        <f>Table3[[#This Row],[Crop (60Kg)]]*60/46</f>
        <v>7173913.0434782607</v>
      </c>
      <c r="D47" s="17">
        <v>4201206.9636666663</v>
      </c>
      <c r="E47" s="17">
        <v>4505152.9066666607</v>
      </c>
      <c r="F47" s="17">
        <v>3901887.478333327</v>
      </c>
      <c r="G47" s="17">
        <v>3811268.6589999995</v>
      </c>
      <c r="H47" s="18">
        <f t="shared" si="2"/>
        <v>298952.70024444454</v>
      </c>
      <c r="I47" s="19">
        <f t="shared" si="3"/>
        <v>0.81911871030302918</v>
      </c>
      <c r="J47" s="17">
        <f>MONTH(Table3[[#This Row],[Date]])</f>
        <v>6</v>
      </c>
      <c r="K47" s="17">
        <f>YEAR(Table3[[#This Row],[Date]])</f>
        <v>2023</v>
      </c>
    </row>
    <row r="48" spans="1:11" x14ac:dyDescent="0.55000000000000004">
      <c r="A48" s="16">
        <v>45099</v>
      </c>
      <c r="B48" s="17">
        <v>5500000</v>
      </c>
      <c r="C48" s="17">
        <f>Table3[[#This Row],[Crop (60Kg)]]*60/46</f>
        <v>7173913.0434782607</v>
      </c>
      <c r="D48" s="17">
        <v>4583375.2473333329</v>
      </c>
      <c r="E48" s="17">
        <v>4698242.851666661</v>
      </c>
      <c r="F48" s="17">
        <v>4185129.7873333199</v>
      </c>
      <c r="G48" s="17">
        <v>4193436.9426666666</v>
      </c>
      <c r="H48" s="18">
        <f t="shared" si="2"/>
        <v>298952.70024444419</v>
      </c>
      <c r="I48" s="19">
        <f t="shared" si="3"/>
        <v>0.85422597303030201</v>
      </c>
      <c r="J48" s="17">
        <f>MONTH(Table3[[#This Row],[Date]])</f>
        <v>6</v>
      </c>
      <c r="K48" s="17">
        <f>YEAR(Table3[[#This Row],[Date]])</f>
        <v>2023</v>
      </c>
    </row>
    <row r="49" spans="1:11" x14ac:dyDescent="0.55000000000000004">
      <c r="A49" s="16">
        <v>45113</v>
      </c>
      <c r="B49" s="17">
        <v>5500000</v>
      </c>
      <c r="C49" s="17">
        <f>Table3[[#This Row],[Crop (60Kg)]]*60/46</f>
        <v>7173913.0434782607</v>
      </c>
      <c r="D49" s="17">
        <v>4943606.4990000017</v>
      </c>
      <c r="E49" s="17">
        <v>4874445.4759999951</v>
      </c>
      <c r="F49" s="17">
        <v>4458759.0393333146</v>
      </c>
      <c r="G49" s="17">
        <v>4553668.1943333354</v>
      </c>
      <c r="H49" s="18">
        <f t="shared" si="2"/>
        <v>298952.70024444419</v>
      </c>
      <c r="I49" s="19">
        <f t="shared" si="3"/>
        <v>0.88626281381818095</v>
      </c>
      <c r="J49" s="17">
        <f>MONTH(Table3[[#This Row],[Date]])</f>
        <v>7</v>
      </c>
      <c r="K49" s="17">
        <f>YEAR(Table3[[#This Row],[Date]])</f>
        <v>2023</v>
      </c>
    </row>
    <row r="50" spans="1:11" x14ac:dyDescent="0.55000000000000004">
      <c r="A50" s="16">
        <v>45148</v>
      </c>
      <c r="B50" s="17">
        <v>5500000</v>
      </c>
      <c r="C50" s="17">
        <f>Table3[[#This Row],[Crop (60Kg)]]*60/46</f>
        <v>7173913.0434782607</v>
      </c>
      <c r="D50" s="17">
        <v>5441095.1956666699</v>
      </c>
      <c r="E50" s="17">
        <v>5239202.9896666668</v>
      </c>
      <c r="F50" s="17">
        <v>4994485.4199999729</v>
      </c>
      <c r="G50" s="17">
        <v>5051156.8910000036</v>
      </c>
      <c r="H50" s="18">
        <f t="shared" si="2"/>
        <v>298952.70024444419</v>
      </c>
      <c r="I50" s="19">
        <f t="shared" si="3"/>
        <v>0.95258236175757582</v>
      </c>
      <c r="J50" s="17">
        <f>MONTH(Table3[[#This Row],[Date]])</f>
        <v>8</v>
      </c>
      <c r="K50" s="17">
        <f>YEAR(Table3[[#This Row],[Date]])</f>
        <v>2023</v>
      </c>
    </row>
    <row r="51" spans="1:11" x14ac:dyDescent="0.55000000000000004">
      <c r="A51" s="16">
        <v>45169</v>
      </c>
      <c r="B51" s="17">
        <v>5500000</v>
      </c>
      <c r="C51" s="17">
        <f>Table3[[#This Row],[Crop (60Kg)]]*60/46</f>
        <v>7173913.0434782607</v>
      </c>
      <c r="D51" s="18">
        <f>7237335*46/60</f>
        <v>5548623.5</v>
      </c>
      <c r="E51" s="18">
        <f>6963896*46/60</f>
        <v>5338986.9333333336</v>
      </c>
      <c r="F51" s="18">
        <f>6747503*46/60</f>
        <v>5173085.6333333338</v>
      </c>
      <c r="G51" s="18">
        <f>6728720*46/60</f>
        <v>5158685.333333333</v>
      </c>
      <c r="H51" s="18">
        <f t="shared" si="2"/>
        <v>298952.59444444464</v>
      </c>
      <c r="I51" s="41">
        <f t="shared" si="3"/>
        <v>0.97072489696969699</v>
      </c>
      <c r="J51" s="18">
        <f>MONTH(Table3[[#This Row],[Date]])</f>
        <v>8</v>
      </c>
      <c r="K51" s="18">
        <f>YEAR(Table3[[#This Row],[Date]])</f>
        <v>2023</v>
      </c>
    </row>
    <row r="52" spans="1:11" x14ac:dyDescent="0.55000000000000004">
      <c r="A52" s="16">
        <v>45199</v>
      </c>
      <c r="B52" s="17">
        <v>5500000</v>
      </c>
      <c r="C52" s="17">
        <f>Table3[[#This Row],[Crop (60Kg)]]*60/46</f>
        <v>7173913.0434782607</v>
      </c>
      <c r="D52" s="18">
        <v>7760900.0500000035</v>
      </c>
      <c r="E52" s="18">
        <v>6967731.6599999936</v>
      </c>
      <c r="F52" s="18">
        <v>6967731.6599999517</v>
      </c>
      <c r="G52" s="18">
        <v>7252284.8700000038</v>
      </c>
      <c r="H52" s="18">
        <f t="shared" si="2"/>
        <v>389938.30466666643</v>
      </c>
      <c r="I52" s="41"/>
      <c r="J52" s="18">
        <f>MONTH(Table3[[#This Row],[Date]])</f>
        <v>9</v>
      </c>
      <c r="K52" s="18">
        <f>YEAR(Table3[[#This Row],[Date]])</f>
        <v>2023</v>
      </c>
    </row>
    <row r="53" spans="1:11" x14ac:dyDescent="0.55000000000000004">
      <c r="A53" s="47">
        <v>45246</v>
      </c>
      <c r="B53" s="44">
        <v>4900000</v>
      </c>
      <c r="C53" s="44">
        <f>Table3[[#This Row],[Crop (60Kg)]]*60/46</f>
        <v>6391304.3478260869</v>
      </c>
      <c r="D53" s="43">
        <v>651919.7699999999</v>
      </c>
      <c r="E53" s="43">
        <v>333265.71999999991</v>
      </c>
      <c r="F53" s="43">
        <v>72931.899999999951</v>
      </c>
      <c r="G53" s="43">
        <v>3287.41</v>
      </c>
      <c r="H53" s="43">
        <f t="shared" si="2"/>
        <v>497284.80933333322</v>
      </c>
      <c r="I53" s="41">
        <f>E53/C53</f>
        <v>5.2143616054421756E-2</v>
      </c>
      <c r="J53" s="43">
        <f>MONTH(Table3[[#This Row],[Date]])</f>
        <v>11</v>
      </c>
      <c r="K53" s="43">
        <f>YEAR(Table3[[#This Row],[Date]])</f>
        <v>2023</v>
      </c>
    </row>
    <row r="54" spans="1:11" x14ac:dyDescent="0.55000000000000004">
      <c r="A54" s="16">
        <v>45258</v>
      </c>
      <c r="B54" s="17">
        <v>4900000</v>
      </c>
      <c r="C54" s="17">
        <f>Table3[[#This Row],[Crop (60Kg)]]*60/46</f>
        <v>6391304.3478260869</v>
      </c>
      <c r="D54" s="18">
        <v>652003</v>
      </c>
      <c r="E54" s="18">
        <v>416425</v>
      </c>
      <c r="F54" s="18">
        <v>112670</v>
      </c>
      <c r="G54" s="18">
        <v>3371</v>
      </c>
      <c r="H54" s="18">
        <f>(D54-G54)*46/60</f>
        <v>497284.53333333333</v>
      </c>
      <c r="I54" s="41">
        <f t="shared" ref="I54:I83" si="4">E54/C54</f>
        <v>6.5154931972789112E-2</v>
      </c>
      <c r="J54" s="18">
        <f>MONTH(Table3[[#This Row],[Date]])</f>
        <v>11</v>
      </c>
      <c r="K54" s="18">
        <f>YEAR(Table3[[#This Row],[Date]])</f>
        <v>2023</v>
      </c>
    </row>
    <row r="55" spans="1:11" x14ac:dyDescent="0.55000000000000004">
      <c r="A55" s="16">
        <v>45289</v>
      </c>
      <c r="B55" s="17">
        <v>4900000</v>
      </c>
      <c r="C55" s="45">
        <f>Table3[[#This Row],[Crop (60Kg)]]*60/46</f>
        <v>6391304.3478260869</v>
      </c>
      <c r="D55" s="45">
        <v>768077.04</v>
      </c>
      <c r="E55" s="45">
        <v>1060533.48</v>
      </c>
      <c r="F55" s="45">
        <v>452898.62</v>
      </c>
      <c r="G55" s="45">
        <v>119444.68</v>
      </c>
      <c r="H55" s="18">
        <f>(D55-G55)*46/60</f>
        <v>497284.80933333345</v>
      </c>
      <c r="I55" s="41">
        <f t="shared" si="4"/>
        <v>0.16593380979591837</v>
      </c>
      <c r="J55" s="45">
        <f>MONTH(Table3[[#This Row],[Date]])</f>
        <v>12</v>
      </c>
      <c r="K55" s="45">
        <f>YEAR(Table3[[#This Row],[Date]])</f>
        <v>2023</v>
      </c>
    </row>
    <row r="56" spans="1:11" x14ac:dyDescent="0.55000000000000004">
      <c r="A56" s="16">
        <v>45309</v>
      </c>
      <c r="B56" s="17">
        <v>4900000</v>
      </c>
      <c r="C56" s="17">
        <f>Table3[[#This Row],[Crop (60Kg)]]*60/46</f>
        <v>6391304.3478260869</v>
      </c>
      <c r="D56" s="17">
        <v>1013723.86</v>
      </c>
      <c r="E56" s="18">
        <v>1442319.77</v>
      </c>
      <c r="F56" s="18">
        <v>789049.43</v>
      </c>
      <c r="G56" s="18">
        <v>365091.5</v>
      </c>
      <c r="H56" s="18">
        <f>(D56-G56)*46/60</f>
        <v>497284.80933333334</v>
      </c>
      <c r="I56" s="41">
        <f t="shared" si="4"/>
        <v>0.22566907965986396</v>
      </c>
      <c r="J56" s="18">
        <f>MONTH(Table3[[#This Row],[Date]])</f>
        <v>1</v>
      </c>
      <c r="K56" s="18">
        <f>YEAR(Table3[[#This Row],[Date]])</f>
        <v>2024</v>
      </c>
    </row>
    <row r="57" spans="1:11" x14ac:dyDescent="0.55000000000000004">
      <c r="A57" s="16">
        <v>45316</v>
      </c>
      <c r="B57" s="17">
        <v>4900000</v>
      </c>
      <c r="C57" s="17">
        <f>Table3[[#This Row],[Crop (60Kg)]]*60/46</f>
        <v>6391304.3478260869</v>
      </c>
      <c r="D57" s="17">
        <v>1142661.58</v>
      </c>
      <c r="E57" s="18">
        <v>1665190.7</v>
      </c>
      <c r="F57" s="18">
        <v>922922.53</v>
      </c>
      <c r="G57" s="18">
        <v>494029.22</v>
      </c>
      <c r="H57" s="18">
        <f>(D57-G57)*46/60</f>
        <v>497284.80933333345</v>
      </c>
      <c r="I57" s="41">
        <f t="shared" si="4"/>
        <v>0.26054004149659865</v>
      </c>
      <c r="J57" s="18">
        <f>MONTH(Table3[[#This Row],[Date]])</f>
        <v>1</v>
      </c>
      <c r="K57" s="18">
        <f>YEAR(Table3[[#This Row],[Date]])</f>
        <v>2024</v>
      </c>
    </row>
    <row r="58" spans="1:11" x14ac:dyDescent="0.55000000000000004">
      <c r="A58" s="16">
        <v>45323</v>
      </c>
      <c r="B58" s="17">
        <v>4900000</v>
      </c>
      <c r="C58" s="17">
        <f>Table3[[#This Row],[Crop (60Kg)]]*60/46</f>
        <v>6391304.3478260869</v>
      </c>
      <c r="D58" s="46">
        <v>1276723.46</v>
      </c>
      <c r="E58" s="18">
        <v>1902631.27</v>
      </c>
      <c r="F58" s="18">
        <v>1059887.6399999999</v>
      </c>
      <c r="G58" s="18">
        <v>628091.1</v>
      </c>
      <c r="H58" s="18">
        <f t="shared" ref="H58:H59" si="5">(D58-G58)*46/60</f>
        <v>497284.80933333334</v>
      </c>
      <c r="I58" s="41">
        <f t="shared" si="4"/>
        <v>0.29769060687074833</v>
      </c>
      <c r="J58" s="18">
        <f>MONTH(Table3[[#This Row],[Date]])</f>
        <v>2</v>
      </c>
      <c r="K58" s="18">
        <f>YEAR(Table3[[#This Row],[Date]])</f>
        <v>2024</v>
      </c>
    </row>
    <row r="59" spans="1:11" x14ac:dyDescent="0.55000000000000004">
      <c r="A59" s="16">
        <v>45337</v>
      </c>
      <c r="B59" s="17">
        <v>4900000</v>
      </c>
      <c r="C59" s="17">
        <f>Table3[[#This Row],[Crop (60Kg)]]*60/46</f>
        <v>6391304.3478260869</v>
      </c>
      <c r="D59" s="17">
        <v>1703470.76</v>
      </c>
      <c r="E59" s="18">
        <v>2259691.7400000002</v>
      </c>
      <c r="F59" s="18">
        <v>1442164.49</v>
      </c>
      <c r="G59" s="18">
        <v>1054838.3999999999</v>
      </c>
      <c r="H59" s="18">
        <f t="shared" si="5"/>
        <v>497284.80933333345</v>
      </c>
      <c r="I59" s="41">
        <f t="shared" si="4"/>
        <v>0.35355721102040821</v>
      </c>
      <c r="J59" s="18">
        <f>MONTH(Table3[[#This Row],[Date]])</f>
        <v>2</v>
      </c>
      <c r="K59" s="18">
        <f>YEAR(Table3[[#This Row],[Date]])</f>
        <v>2024</v>
      </c>
    </row>
    <row r="60" spans="1:11" x14ac:dyDescent="0.55000000000000004">
      <c r="A60" s="16">
        <v>45351</v>
      </c>
      <c r="B60" s="17">
        <v>4900000</v>
      </c>
      <c r="C60" s="17">
        <f>Table3[[#This Row],[Crop (60Kg)]]*60/46</f>
        <v>6391304.3478260869</v>
      </c>
      <c r="D60" s="17">
        <v>2053654.52</v>
      </c>
      <c r="E60" s="18">
        <v>2936086.98</v>
      </c>
      <c r="F60" s="18">
        <v>1826556.13</v>
      </c>
      <c r="G60" s="18">
        <v>1405022.16</v>
      </c>
      <c r="H60" s="18">
        <f t="shared" ref="H60:H71" si="6">(D60-G60)*46/60</f>
        <v>497284.80933333345</v>
      </c>
      <c r="I60" s="41">
        <f t="shared" si="4"/>
        <v>0.45938775877551019</v>
      </c>
      <c r="J60" s="18">
        <f>MONTH(Table3[[#This Row],[Date]])</f>
        <v>2</v>
      </c>
      <c r="K60" s="18">
        <f>YEAR(Table3[[#This Row],[Date]])</f>
        <v>2024</v>
      </c>
    </row>
    <row r="61" spans="1:11" x14ac:dyDescent="0.55000000000000004">
      <c r="A61" s="16">
        <v>45358</v>
      </c>
      <c r="B61" s="17">
        <v>4900000</v>
      </c>
      <c r="C61" s="17">
        <f>Table3[[#This Row],[Crop (60Kg)]]*60/46</f>
        <v>6391304.3478260869</v>
      </c>
      <c r="D61" s="17">
        <v>2226833.61</v>
      </c>
      <c r="E61" s="18">
        <v>3121618.4</v>
      </c>
      <c r="F61" s="18">
        <v>2030160.03</v>
      </c>
      <c r="G61" s="18">
        <v>1578201.25</v>
      </c>
      <c r="H61" s="18">
        <f t="shared" si="6"/>
        <v>497284.80933333322</v>
      </c>
      <c r="I61" s="41">
        <f t="shared" si="4"/>
        <v>0.48841648435374146</v>
      </c>
      <c r="J61" s="18">
        <f>MONTH(Table3[[#This Row],[Date]])</f>
        <v>3</v>
      </c>
      <c r="K61" s="18">
        <f>YEAR(Table3[[#This Row],[Date]])</f>
        <v>2024</v>
      </c>
    </row>
    <row r="62" spans="1:11" x14ac:dyDescent="0.55000000000000004">
      <c r="A62" s="16">
        <v>45365</v>
      </c>
      <c r="B62" s="17">
        <v>4900000</v>
      </c>
      <c r="C62" s="17">
        <f>Table3[[#This Row],[Crop (60Kg)]]*60/46</f>
        <v>6391304.3478260869</v>
      </c>
      <c r="D62" s="17">
        <v>2421496.64</v>
      </c>
      <c r="E62" s="18">
        <v>3315412.1</v>
      </c>
      <c r="F62" s="18">
        <v>2257369.6</v>
      </c>
      <c r="G62" s="18">
        <v>1772864.28</v>
      </c>
      <c r="H62" s="18">
        <f t="shared" si="6"/>
        <v>497284.80933333345</v>
      </c>
      <c r="I62" s="41">
        <f t="shared" si="4"/>
        <v>0.51873794761904768</v>
      </c>
      <c r="J62" s="18">
        <f>MONTH(Table3[[#This Row],[Date]])</f>
        <v>3</v>
      </c>
      <c r="K62" s="18">
        <f>YEAR(Table3[[#This Row],[Date]])</f>
        <v>2024</v>
      </c>
    </row>
    <row r="63" spans="1:11" x14ac:dyDescent="0.55000000000000004">
      <c r="A63" s="16">
        <v>45372</v>
      </c>
      <c r="B63" s="17">
        <v>4900000</v>
      </c>
      <c r="C63" s="17">
        <f>Table3[[#This Row],[Crop (60Kg)]]*60/46</f>
        <v>6391304.3478260869</v>
      </c>
      <c r="D63" s="17">
        <v>2661139.83</v>
      </c>
      <c r="E63" s="18">
        <v>3606377.02</v>
      </c>
      <c r="F63" s="18">
        <v>2496133.7599999998</v>
      </c>
      <c r="G63" s="18">
        <v>2012507.47</v>
      </c>
      <c r="H63" s="18">
        <f t="shared" si="6"/>
        <v>497284.80933333345</v>
      </c>
      <c r="I63" s="41">
        <f t="shared" si="4"/>
        <v>0.56426307115646257</v>
      </c>
      <c r="J63" s="18">
        <f>MONTH(Table3[[#This Row],[Date]])</f>
        <v>3</v>
      </c>
      <c r="K63" s="18">
        <f>YEAR(Table3[[#This Row],[Date]])</f>
        <v>2024</v>
      </c>
    </row>
    <row r="64" spans="1:11" x14ac:dyDescent="0.55000000000000004">
      <c r="A64" s="16">
        <v>45400</v>
      </c>
      <c r="B64" s="17">
        <v>4900000</v>
      </c>
      <c r="C64" s="17">
        <f>Table3[[#This Row],[Crop (60Kg)]]*60/46</f>
        <v>6391304.3478260869</v>
      </c>
      <c r="D64" s="18">
        <v>3423488.87</v>
      </c>
      <c r="E64" s="18">
        <v>4472587.3499999996</v>
      </c>
      <c r="F64" s="18">
        <v>3178996.03</v>
      </c>
      <c r="G64" s="18">
        <v>2774856.51</v>
      </c>
      <c r="H64" s="18">
        <f t="shared" si="6"/>
        <v>497284.80933333363</v>
      </c>
      <c r="I64" s="41">
        <f t="shared" si="4"/>
        <v>0.69979257857142851</v>
      </c>
      <c r="J64" s="18">
        <f>MONTH(Table3[[#This Row],[Date]])</f>
        <v>4</v>
      </c>
      <c r="K64" s="18">
        <f>YEAR(Table3[[#This Row],[Date]])</f>
        <v>2024</v>
      </c>
    </row>
    <row r="65" spans="1:21" x14ac:dyDescent="0.55000000000000004">
      <c r="A65" s="16">
        <v>45414</v>
      </c>
      <c r="B65" s="17">
        <v>4900000</v>
      </c>
      <c r="C65" s="17">
        <f>Table3[[#This Row],[Crop (60Kg)]]*60/46</f>
        <v>6391304.3478260869</v>
      </c>
      <c r="D65" s="18">
        <v>3890876.22</v>
      </c>
      <c r="E65" s="18">
        <v>4768933.53</v>
      </c>
      <c r="F65" s="18">
        <v>3568646.57</v>
      </c>
      <c r="G65" s="18">
        <v>3242243.86</v>
      </c>
      <c r="H65" s="18">
        <f t="shared" si="6"/>
        <v>497284.80933333363</v>
      </c>
      <c r="I65" s="41">
        <f t="shared" si="4"/>
        <v>0.74615966795918376</v>
      </c>
      <c r="J65" s="18">
        <f>MONTH(Table3[[#This Row],[Date]])</f>
        <v>5</v>
      </c>
      <c r="K65" s="18">
        <f>YEAR(Table3[[#This Row],[Date]])</f>
        <v>2024</v>
      </c>
    </row>
    <row r="66" spans="1:21" x14ac:dyDescent="0.55000000000000004">
      <c r="A66" s="16">
        <v>45477</v>
      </c>
      <c r="B66" s="17">
        <v>4900000</v>
      </c>
      <c r="C66" s="17">
        <f>Table3[[#This Row],[Crop (60Kg)]]*60/46</f>
        <v>6391304.3478260869</v>
      </c>
      <c r="D66" s="18">
        <v>5463794.8300000001</v>
      </c>
      <c r="E66" s="18">
        <v>5891609.3600000003</v>
      </c>
      <c r="F66" s="18">
        <v>5235050.4000000004</v>
      </c>
      <c r="G66" s="18">
        <v>4815162.47</v>
      </c>
      <c r="H66" s="18">
        <f t="shared" si="6"/>
        <v>497284.80933333363</v>
      </c>
      <c r="I66" s="41">
        <f t="shared" si="4"/>
        <v>0.92181643047619055</v>
      </c>
      <c r="J66" s="18">
        <f>MONTH(Table3[[#This Row],[Date]])</f>
        <v>7</v>
      </c>
      <c r="K66" s="18">
        <f>YEAR(Table3[[#This Row],[Date]])</f>
        <v>2024</v>
      </c>
    </row>
    <row r="67" spans="1:21" x14ac:dyDescent="0.55000000000000004">
      <c r="A67" s="16">
        <v>45498</v>
      </c>
      <c r="B67" s="17">
        <v>4900000</v>
      </c>
      <c r="C67" s="17">
        <f>Table3[[#This Row],[Crop (60Kg)]]*60/46</f>
        <v>6391304.3478260869</v>
      </c>
      <c r="D67" s="18">
        <v>5917855.0999999996</v>
      </c>
      <c r="E67" s="18">
        <v>6040171.25</v>
      </c>
      <c r="F67" s="18">
        <v>5557807.7199999997</v>
      </c>
      <c r="G67" s="18">
        <v>5262936.21</v>
      </c>
      <c r="H67" s="18">
        <f t="shared" si="6"/>
        <v>502104.48233333306</v>
      </c>
      <c r="I67" s="41">
        <f t="shared" si="4"/>
        <v>0.94506080782312929</v>
      </c>
      <c r="J67" s="18">
        <f>MONTH(Table3[[#This Row],[Date]])</f>
        <v>7</v>
      </c>
      <c r="K67" s="18">
        <f>YEAR(Table3[[#This Row],[Date]])</f>
        <v>2024</v>
      </c>
    </row>
    <row r="68" spans="1:21" x14ac:dyDescent="0.55000000000000004">
      <c r="A68" s="16">
        <v>45519</v>
      </c>
      <c r="B68" s="17">
        <v>4900000</v>
      </c>
      <c r="C68" s="17">
        <f>Table3[[#This Row],[Crop (60Kg)]]*60/46</f>
        <v>6391304.3478260869</v>
      </c>
      <c r="D68" s="18">
        <v>6145999.04</v>
      </c>
      <c r="E68" s="18">
        <v>6180092.2400000002</v>
      </c>
      <c r="F68" s="18">
        <v>5772330.8399999999</v>
      </c>
      <c r="G68" s="18">
        <v>5491080.1500000004</v>
      </c>
      <c r="H68" s="18">
        <f t="shared" si="6"/>
        <v>502104.48233333306</v>
      </c>
      <c r="I68" s="41">
        <f t="shared" si="4"/>
        <v>0.96695320761904768</v>
      </c>
      <c r="J68" s="18">
        <f>MONTH(Table3[[#This Row],[Date]])</f>
        <v>8</v>
      </c>
      <c r="K68" s="18">
        <f>YEAR(Table3[[#This Row],[Date]])</f>
        <v>2024</v>
      </c>
    </row>
    <row r="69" spans="1:21" x14ac:dyDescent="0.55000000000000004">
      <c r="A69" s="16">
        <v>45526</v>
      </c>
      <c r="B69" s="17">
        <v>4900000</v>
      </c>
      <c r="C69" s="17">
        <f>Table3[[#This Row],[Crop (60Kg)]]*60/46</f>
        <v>6391304.3478260869</v>
      </c>
      <c r="D69" s="18">
        <v>6227806.79</v>
      </c>
      <c r="E69" s="18">
        <v>6196741.4400000004</v>
      </c>
      <c r="F69" s="18">
        <v>5837577.5199999996</v>
      </c>
      <c r="G69" s="18">
        <v>5572887.9000000004</v>
      </c>
      <c r="H69" s="18">
        <f t="shared" si="6"/>
        <v>502104.48233333306</v>
      </c>
      <c r="I69" s="41">
        <f t="shared" si="4"/>
        <v>0.96955818448979603</v>
      </c>
      <c r="J69" s="18">
        <f>MONTH(Table3[[#This Row],[Date]])</f>
        <v>8</v>
      </c>
      <c r="K69" s="18">
        <f>YEAR(Table3[[#This Row],[Date]])</f>
        <v>2024</v>
      </c>
    </row>
    <row r="70" spans="1:21" x14ac:dyDescent="0.55000000000000004">
      <c r="A70" s="16">
        <v>45603</v>
      </c>
      <c r="B70" s="17">
        <v>5300000</v>
      </c>
      <c r="C70" s="17">
        <f>Table3[[#This Row],[Crop (60Kg)]]*60/46</f>
        <v>6913043.4782608692</v>
      </c>
      <c r="D70" s="18">
        <v>296398.55</v>
      </c>
      <c r="E70" s="18">
        <v>249200.2</v>
      </c>
      <c r="F70" s="18">
        <v>51028.86</v>
      </c>
      <c r="G70" s="18">
        <v>2525.1799999999998</v>
      </c>
      <c r="H70" s="18">
        <f t="shared" si="6"/>
        <v>225302.91699999999</v>
      </c>
      <c r="I70" s="41">
        <f t="shared" si="4"/>
        <v>3.604782767295598E-2</v>
      </c>
      <c r="J70" s="18">
        <f>MONTH(Table3[[#This Row],[Date]])</f>
        <v>11</v>
      </c>
      <c r="K70" s="18">
        <f>YEAR(Table3[[#This Row],[Date]])</f>
        <v>2024</v>
      </c>
    </row>
    <row r="71" spans="1:21" x14ac:dyDescent="0.55000000000000004">
      <c r="A71" s="16">
        <v>45624</v>
      </c>
      <c r="B71" s="17">
        <f>B70</f>
        <v>5300000</v>
      </c>
      <c r="C71" s="17">
        <f>Table3[[#This Row],[Crop (60Kg)]]*60/46</f>
        <v>6913043.4782608692</v>
      </c>
      <c r="D71" s="18">
        <v>326875.46999999997</v>
      </c>
      <c r="E71" s="18">
        <v>526892.76</v>
      </c>
      <c r="F71" s="18">
        <v>79917.13</v>
      </c>
      <c r="G71" s="18">
        <v>18085.330000000002</v>
      </c>
      <c r="H71" s="18">
        <f t="shared" si="6"/>
        <v>236739.10733333329</v>
      </c>
      <c r="I71" s="41">
        <f t="shared" si="4"/>
        <v>7.621719169811321E-2</v>
      </c>
      <c r="J71" s="18">
        <f>MONTH(Table3[[#This Row],[Date]])</f>
        <v>11</v>
      </c>
      <c r="K71" s="18">
        <f>YEAR(Table3[[#This Row],[Date]])</f>
        <v>2024</v>
      </c>
      <c r="M71" s="18"/>
    </row>
    <row r="72" spans="1:21" x14ac:dyDescent="0.55000000000000004">
      <c r="A72" s="16">
        <v>45637</v>
      </c>
      <c r="B72" s="17">
        <f t="shared" ref="B72:B80" si="7">B71</f>
        <v>5300000</v>
      </c>
      <c r="C72" s="17">
        <f>Table3[[#This Row],[Crop (60Kg)]]*60/46</f>
        <v>6913043.4782608692</v>
      </c>
      <c r="D72" s="18">
        <v>365149</v>
      </c>
      <c r="E72" s="18">
        <v>795776</v>
      </c>
      <c r="F72" s="18">
        <v>117770</v>
      </c>
      <c r="G72" s="18">
        <v>56360</v>
      </c>
      <c r="H72" s="18">
        <f t="shared" ref="H72:H77" si="8">(D72-G72)*46/60</f>
        <v>236738.23333333334</v>
      </c>
      <c r="I72" s="41">
        <f t="shared" si="4"/>
        <v>0.11511225157232705</v>
      </c>
      <c r="J72" s="18">
        <f>MONTH(Table3[[#This Row],[Date]])</f>
        <v>12</v>
      </c>
      <c r="K72" s="18">
        <f>YEAR(Table3[[#This Row],[Date]])</f>
        <v>2024</v>
      </c>
      <c r="R72" s="41">
        <f>I78-I77</f>
        <v>9.9216691194968454E-2</v>
      </c>
    </row>
    <row r="73" spans="1:21" x14ac:dyDescent="0.55000000000000004">
      <c r="A73" s="16">
        <v>45660</v>
      </c>
      <c r="B73" s="17">
        <f t="shared" si="7"/>
        <v>5300000</v>
      </c>
      <c r="C73" s="17">
        <f>Table3[[#This Row],[Crop (60Kg)]]*60/46</f>
        <v>6913043.4782608692</v>
      </c>
      <c r="D73" s="18">
        <f>AVERAGE(D74,D72)</f>
        <v>487487</v>
      </c>
      <c r="E73" s="18">
        <v>894000</v>
      </c>
      <c r="F73" s="18">
        <v>264000</v>
      </c>
      <c r="G73" s="18">
        <f>AVERAGE(G74,G72)</f>
        <v>178697.5</v>
      </c>
      <c r="H73" s="18">
        <f t="shared" si="8"/>
        <v>236738.61666666667</v>
      </c>
      <c r="I73" s="41">
        <f t="shared" si="4"/>
        <v>0.12932075471698115</v>
      </c>
      <c r="J73" s="18">
        <f>MONTH(Table3[[#This Row],[Date]])</f>
        <v>1</v>
      </c>
      <c r="K73" s="18">
        <f>YEAR(Table3[[#This Row],[Date]])</f>
        <v>2025</v>
      </c>
    </row>
    <row r="74" spans="1:21" x14ac:dyDescent="0.55000000000000004">
      <c r="A74" s="16">
        <v>45666</v>
      </c>
      <c r="B74" s="17">
        <f t="shared" si="7"/>
        <v>5300000</v>
      </c>
      <c r="C74" s="17">
        <f>Table3[[#This Row],[Crop (60Kg)]]*60/46</f>
        <v>6913043.4782608692</v>
      </c>
      <c r="D74" s="18">
        <v>609825</v>
      </c>
      <c r="E74" s="18">
        <v>1350667</v>
      </c>
      <c r="F74" s="18">
        <v>445180</v>
      </c>
      <c r="G74" s="18">
        <v>301035</v>
      </c>
      <c r="H74" s="18">
        <f t="shared" si="8"/>
        <v>236739</v>
      </c>
      <c r="I74" s="41">
        <f t="shared" si="4"/>
        <v>0.1953795031446541</v>
      </c>
      <c r="J74" s="18">
        <f>MONTH(Table3[[#This Row],[Date]])</f>
        <v>1</v>
      </c>
      <c r="K74" s="18">
        <f>YEAR(Table3[[#This Row],[Date]])</f>
        <v>2025</v>
      </c>
      <c r="P74" s="18"/>
      <c r="Q74" s="58"/>
      <c r="R74" s="73">
        <f>R72/33</f>
        <v>3.0065663998475288E-3</v>
      </c>
    </row>
    <row r="75" spans="1:21" x14ac:dyDescent="0.55000000000000004">
      <c r="A75" s="16">
        <v>45680</v>
      </c>
      <c r="B75" s="17">
        <f t="shared" si="7"/>
        <v>5300000</v>
      </c>
      <c r="C75" s="17">
        <f>Table3[[#This Row],[Crop (60Kg)]]*60/46</f>
        <v>6913043.4782608692</v>
      </c>
      <c r="D75" s="18">
        <v>1137210.6100000006</v>
      </c>
      <c r="E75" s="18">
        <v>1713977.6600000018</v>
      </c>
      <c r="F75" s="18">
        <v>897178.07000000076</v>
      </c>
      <c r="G75" s="18">
        <v>828420.47000000044</v>
      </c>
      <c r="H75" s="18">
        <f t="shared" si="8"/>
        <v>236739.10733333341</v>
      </c>
      <c r="I75" s="41">
        <f t="shared" si="4"/>
        <v>0.24793387534591221</v>
      </c>
      <c r="J75" s="18">
        <f>MONTH(Table3[[#This Row],[Date]])</f>
        <v>1</v>
      </c>
      <c r="K75" s="18">
        <f>YEAR(Table3[[#This Row],[Date]])</f>
        <v>2025</v>
      </c>
      <c r="P75" s="18"/>
      <c r="Q75" s="58"/>
    </row>
    <row r="76" spans="1:21" x14ac:dyDescent="0.55000000000000004">
      <c r="A76" s="16">
        <v>45707</v>
      </c>
      <c r="B76" s="17">
        <f t="shared" si="7"/>
        <v>5300000</v>
      </c>
      <c r="C76" s="17">
        <f>Table3[[#This Row],[Crop (60Kg)]]*60/46</f>
        <v>6913043.4782608692</v>
      </c>
      <c r="D76" s="18">
        <v>1925115.29</v>
      </c>
      <c r="E76" s="18">
        <v>3354673.8700000006</v>
      </c>
      <c r="F76" s="18">
        <v>1664397.2200000042</v>
      </c>
      <c r="G76" s="18">
        <v>1616325.15</v>
      </c>
      <c r="H76" s="18">
        <f t="shared" si="8"/>
        <v>236739.10733333341</v>
      </c>
      <c r="I76" s="41">
        <f t="shared" si="4"/>
        <v>0.48526728937106928</v>
      </c>
      <c r="J76" s="18">
        <f>MONTH(Table3[[#This Row],[Date]])</f>
        <v>2</v>
      </c>
      <c r="K76" s="18">
        <f>YEAR(Table3[[#This Row],[Date]])</f>
        <v>2025</v>
      </c>
    </row>
    <row r="77" spans="1:21" x14ac:dyDescent="0.55000000000000004">
      <c r="A77" s="16">
        <v>45729</v>
      </c>
      <c r="B77" s="17">
        <f t="shared" si="7"/>
        <v>5300000</v>
      </c>
      <c r="C77" s="17">
        <f>Table3[[#This Row],[Crop (60Kg)]]*60/46</f>
        <v>6913043.4782608692</v>
      </c>
      <c r="D77" s="18">
        <v>2700686</v>
      </c>
      <c r="E77" s="18">
        <v>3945116</v>
      </c>
      <c r="F77" s="18">
        <v>2346220</v>
      </c>
      <c r="G77" s="18">
        <v>2391896</v>
      </c>
      <c r="H77" s="18">
        <f t="shared" si="8"/>
        <v>236739</v>
      </c>
      <c r="I77" s="41">
        <f t="shared" si="4"/>
        <v>0.5706771572327044</v>
      </c>
      <c r="J77" s="18">
        <f>MONTH(Table3[[#This Row],[Date]])</f>
        <v>3</v>
      </c>
      <c r="K77" s="18">
        <f>YEAR(Table3[[#This Row],[Date]])</f>
        <v>2025</v>
      </c>
      <c r="M77" s="41"/>
      <c r="R77" s="20">
        <f>R74*15</f>
        <v>4.5098495997712928E-2</v>
      </c>
      <c r="U77" s="72"/>
    </row>
    <row r="78" spans="1:21" x14ac:dyDescent="0.55000000000000004">
      <c r="A78" s="16">
        <v>45762</v>
      </c>
      <c r="B78" s="17">
        <f t="shared" si="7"/>
        <v>5300000</v>
      </c>
      <c r="C78" s="17">
        <f>Table3[[#This Row],[Crop (60Kg)]]*60/46</f>
        <v>6913043.4782608692</v>
      </c>
      <c r="D78" s="18">
        <v>3669769.5099999979</v>
      </c>
      <c r="E78" s="18">
        <v>4631005.2999999989</v>
      </c>
      <c r="F78" s="18">
        <v>3462539.2199999988</v>
      </c>
      <c r="G78" s="18">
        <v>3360979.3699999978</v>
      </c>
      <c r="H78" s="18">
        <f t="shared" ref="H78:H79" si="9">(D78-G78)*46/60</f>
        <v>236739.10733333341</v>
      </c>
      <c r="I78" s="41">
        <f t="shared" si="4"/>
        <v>0.66989384842767286</v>
      </c>
      <c r="J78" s="18">
        <f>MONTH(Table3[[#This Row],[Date]])</f>
        <v>4</v>
      </c>
      <c r="K78" s="18">
        <f>YEAR(Table3[[#This Row],[Date]])</f>
        <v>2025</v>
      </c>
    </row>
    <row r="79" spans="1:21" x14ac:dyDescent="0.55000000000000004">
      <c r="A79" s="16">
        <v>45869</v>
      </c>
      <c r="B79" s="17">
        <f t="shared" si="7"/>
        <v>5300000</v>
      </c>
      <c r="C79" s="17">
        <f>Table3[[#This Row],[Crop (60Kg)]]*60/46</f>
        <v>6913043.4782608692</v>
      </c>
      <c r="D79" s="18">
        <v>6102938.0699999984</v>
      </c>
      <c r="E79" s="18">
        <v>6168542.3000000035</v>
      </c>
      <c r="F79" s="18">
        <v>5788913.0200000256</v>
      </c>
      <c r="G79" s="18">
        <v>5794147.9299999988</v>
      </c>
      <c r="H79" s="18">
        <f t="shared" si="9"/>
        <v>236739.10733333309</v>
      </c>
      <c r="I79" s="41">
        <f t="shared" si="4"/>
        <v>0.89230486100628992</v>
      </c>
      <c r="J79" s="18">
        <f>MONTH(Table3[[#This Row],[Date]])</f>
        <v>7</v>
      </c>
      <c r="K79" s="18">
        <f>YEAR(Table3[[#This Row],[Date]])</f>
        <v>2025</v>
      </c>
      <c r="M79" s="41"/>
    </row>
    <row r="80" spans="1:21" x14ac:dyDescent="0.55000000000000004">
      <c r="A80" s="16">
        <v>45919</v>
      </c>
      <c r="B80" s="17">
        <f t="shared" si="7"/>
        <v>5300000</v>
      </c>
      <c r="C80" s="17">
        <f>Table3[[#This Row],[Crop (60Kg)]]*60/46</f>
        <v>6913043.4782608692</v>
      </c>
      <c r="D80" s="18">
        <v>6428444</v>
      </c>
      <c r="E80" s="18">
        <v>6246627</v>
      </c>
      <c r="F80" s="18">
        <v>6088580</v>
      </c>
      <c r="G80" s="18">
        <v>6119654</v>
      </c>
      <c r="H80" s="18">
        <f>(D80-G80)*46/60</f>
        <v>236739</v>
      </c>
      <c r="I80" s="41">
        <f t="shared" si="4"/>
        <v>0.90360013207547174</v>
      </c>
      <c r="J80" s="18">
        <f>MONTH(Table3[[#This Row],[Date]])</f>
        <v>9</v>
      </c>
      <c r="K80" s="18">
        <f>YEAR(Table3[[#This Row],[Date]])</f>
        <v>2025</v>
      </c>
    </row>
    <row r="81" spans="1:15" x14ac:dyDescent="0.55000000000000004">
      <c r="A81" s="16">
        <v>45981</v>
      </c>
      <c r="B81" s="17">
        <v>5500000</v>
      </c>
      <c r="C81" s="17">
        <f>Table3[[#This Row],[Crop (60Kg)]]*60/46</f>
        <v>7173913.0434782607</v>
      </c>
      <c r="D81" s="18">
        <v>233116</v>
      </c>
      <c r="E81" s="18">
        <v>445798</v>
      </c>
      <c r="F81" s="18">
        <v>113699</v>
      </c>
      <c r="G81" s="18">
        <v>52003</v>
      </c>
      <c r="H81" s="18">
        <f>(D81-G81)*46/60</f>
        <v>138853.29999999999</v>
      </c>
      <c r="I81" s="41">
        <f t="shared" si="4"/>
        <v>6.2141539393939398E-2</v>
      </c>
      <c r="J81" s="18">
        <f>MONTH(Table3[[#This Row],[Date]])</f>
        <v>11</v>
      </c>
      <c r="K81" s="18">
        <f>YEAR(Table3[[#This Row],[Date]])</f>
        <v>2025</v>
      </c>
      <c r="O81" s="18"/>
    </row>
    <row r="82" spans="1:15" x14ac:dyDescent="0.55000000000000004">
      <c r="A82" s="16">
        <v>45996</v>
      </c>
      <c r="B82" s="17">
        <f>B81</f>
        <v>5500000</v>
      </c>
      <c r="C82" s="17">
        <f>Table3[[#This Row],[Crop (60Kg)]]*60/46</f>
        <v>7173913.0434782607</v>
      </c>
      <c r="D82" s="18">
        <v>310544</v>
      </c>
      <c r="E82" s="18">
        <v>678308</v>
      </c>
      <c r="F82" s="18">
        <v>208068</v>
      </c>
      <c r="G82" s="18">
        <v>135896</v>
      </c>
      <c r="H82" s="18">
        <f>(D82-G82)*46/60</f>
        <v>133896.79999999999</v>
      </c>
      <c r="I82" s="41">
        <f t="shared" si="4"/>
        <v>9.4552024242424246E-2</v>
      </c>
      <c r="J82" s="18">
        <f>MONTH(Table3[[#This Row],[Date]])</f>
        <v>12</v>
      </c>
      <c r="K82" s="18">
        <f>YEAR(Table3[[#This Row],[Date]])</f>
        <v>2025</v>
      </c>
    </row>
    <row r="83" spans="1:15" x14ac:dyDescent="0.55000000000000004">
      <c r="A83" s="16">
        <v>46038</v>
      </c>
      <c r="B83" s="17">
        <f>B82</f>
        <v>5500000</v>
      </c>
      <c r="C83" s="17">
        <f>Table3[[#This Row],[Crop (60Kg)]]*60/46</f>
        <v>7173913.0434782607</v>
      </c>
      <c r="D83" s="18">
        <v>1406312</v>
      </c>
      <c r="E83" s="18">
        <v>2185543</v>
      </c>
      <c r="F83" s="18">
        <v>1141970</v>
      </c>
      <c r="G83" s="18">
        <v>1231665</v>
      </c>
      <c r="H83" s="18">
        <f>(D83-G83)*46/60</f>
        <v>133896.03333333333</v>
      </c>
      <c r="I83" s="41">
        <f t="shared" si="4"/>
        <v>0.30465144848484849</v>
      </c>
      <c r="J83" s="18">
        <f>MONTH(Table3[[#This Row],[Date]])</f>
        <v>1</v>
      </c>
      <c r="K83" s="18">
        <f>YEAR(Table3[[#This Row],[Date]])</f>
        <v>2026</v>
      </c>
    </row>
    <row r="84" spans="1:15" x14ac:dyDescent="0.55000000000000004">
      <c r="A84" s="16">
        <v>46065</v>
      </c>
      <c r="B84" s="17">
        <f>B83</f>
        <v>5500000</v>
      </c>
      <c r="C84" s="17">
        <f>Table3[[#This Row],[Crop (60Kg)]]*60/46</f>
        <v>7173913.0434782607</v>
      </c>
      <c r="D84" s="18">
        <v>2598996</v>
      </c>
      <c r="E84" s="18">
        <v>3284501</v>
      </c>
      <c r="F84" s="18">
        <v>2337305</v>
      </c>
      <c r="G84" s="18">
        <v>2424349</v>
      </c>
      <c r="H84" s="18">
        <f>(D84-G84)*46/60</f>
        <v>133896.03333333333</v>
      </c>
      <c r="I84" s="41">
        <f>E84/C84</f>
        <v>0.45783953333333333</v>
      </c>
      <c r="J84" s="18">
        <f>MONTH(Table3[[#This Row],[Date]])</f>
        <v>2</v>
      </c>
      <c r="K84" s="18">
        <f>YEAR(Table3[[#This Row],[Date]])</f>
        <v>2026</v>
      </c>
    </row>
    <row r="85" spans="1:15" x14ac:dyDescent="0.55000000000000004">
      <c r="M85" s="20">
        <f>A84-A83</f>
        <v>27</v>
      </c>
      <c r="O85" s="41">
        <f>I84-I83</f>
        <v>0.15318808484848484</v>
      </c>
    </row>
    <row r="87" spans="1:15" x14ac:dyDescent="0.55000000000000004">
      <c r="O87" s="73">
        <f>O85/M85</f>
        <v>5.673632772166105E-3</v>
      </c>
    </row>
    <row r="90" spans="1:15" x14ac:dyDescent="0.55000000000000004">
      <c r="O90" s="20">
        <f>O87*18</f>
        <v>0.10212538989898989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9642-BECA-470F-9D7E-041FCE3CD8F3}">
  <sheetPr codeName="Sheet1"/>
  <dimension ref="A1:AB103"/>
  <sheetViews>
    <sheetView showGridLines="0" zoomScale="70" zoomScaleNormal="70" workbookViewId="0">
      <selection activeCell="M40" sqref="M40"/>
    </sheetView>
  </sheetViews>
  <sheetFormatPr defaultColWidth="9" defaultRowHeight="14.4" x14ac:dyDescent="0.55000000000000004"/>
  <cols>
    <col min="1" max="16384" width="9" style="6"/>
  </cols>
  <sheetData>
    <row r="1" spans="1:27" s="49" customFormat="1" ht="23.1" customHeight="1" x14ac:dyDescent="0.55000000000000004">
      <c r="A1" s="77" t="s">
        <v>206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pans="1:27" s="49" customFormat="1" ht="21.6" customHeight="1" x14ac:dyDescent="0.55000000000000004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</row>
    <row r="3" spans="1:27" s="50" customFormat="1" ht="4.9000000000000004" customHeight="1" x14ac:dyDescent="0.55000000000000004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21" spans="14:28" x14ac:dyDescent="0.55000000000000004">
      <c r="N21" s="76" t="s">
        <v>208</v>
      </c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3" spans="14:28" x14ac:dyDescent="0.55000000000000004">
      <c r="O23" s="57" t="s">
        <v>5</v>
      </c>
      <c r="P23" s="57" t="s">
        <v>6</v>
      </c>
      <c r="Q23" s="57" t="s">
        <v>7</v>
      </c>
      <c r="R23" s="57" t="s">
        <v>8</v>
      </c>
      <c r="S23" s="57" t="s">
        <v>9</v>
      </c>
      <c r="T23" s="57" t="s">
        <v>10</v>
      </c>
      <c r="U23" s="57" t="s">
        <v>11</v>
      </c>
      <c r="V23" s="57" t="s">
        <v>12</v>
      </c>
      <c r="W23" s="57" t="s">
        <v>13</v>
      </c>
      <c r="X23" s="57" t="s">
        <v>14</v>
      </c>
      <c r="Y23" s="57" t="s">
        <v>15</v>
      </c>
      <c r="Z23" s="57" t="s">
        <v>16</v>
      </c>
      <c r="AA23" s="78" t="s">
        <v>209</v>
      </c>
      <c r="AB23" s="78"/>
    </row>
    <row r="24" spans="14:28" x14ac:dyDescent="0.55000000000000004">
      <c r="N24" s="22" t="s">
        <v>17</v>
      </c>
      <c r="O24" s="51"/>
      <c r="P24" s="59">
        <v>5.2638484102564095E-2</v>
      </c>
      <c r="Q24" s="59">
        <v>5.2638484102564095E-2</v>
      </c>
      <c r="R24" s="59">
        <v>0.20581048187179482</v>
      </c>
      <c r="S24" s="59">
        <v>0.35898247964102553</v>
      </c>
      <c r="T24" s="59">
        <v>0.49372740523076897</v>
      </c>
      <c r="U24" s="59">
        <v>0.62847233082051235</v>
      </c>
      <c r="V24" s="59">
        <v>0.76366187471794833</v>
      </c>
      <c r="W24" s="59">
        <v>0.836661450871795</v>
      </c>
      <c r="X24" s="59">
        <v>0.85337318600000023</v>
      </c>
      <c r="Y24" s="59">
        <v>0.92112436384615493</v>
      </c>
      <c r="Z24" s="59">
        <v>1</v>
      </c>
      <c r="AA24" s="22" t="s">
        <v>17</v>
      </c>
      <c r="AB24" s="6">
        <v>6.5</v>
      </c>
    </row>
    <row r="25" spans="14:28" x14ac:dyDescent="0.55000000000000004">
      <c r="N25" s="22" t="s">
        <v>18</v>
      </c>
      <c r="O25" s="51"/>
      <c r="P25" s="59">
        <v>0.13184403278911569</v>
      </c>
      <c r="Q25" s="59">
        <v>0.24022759931972801</v>
      </c>
      <c r="R25" s="59">
        <v>0.37</v>
      </c>
      <c r="S25" s="59">
        <v>0.5</v>
      </c>
      <c r="T25" s="59">
        <v>0.62418071380952367</v>
      </c>
      <c r="U25" s="59">
        <v>0.71400805453514726</v>
      </c>
      <c r="V25" s="59">
        <v>0.76328822482993175</v>
      </c>
      <c r="W25" s="59">
        <v>0.85440819554421754</v>
      </c>
      <c r="X25" s="59">
        <v>0.91203059857142788</v>
      </c>
      <c r="Y25" s="59">
        <v>0.95948999238095234</v>
      </c>
      <c r="Z25" s="59">
        <v>1</v>
      </c>
      <c r="AA25" s="22" t="s">
        <v>18</v>
      </c>
      <c r="AB25" s="6">
        <v>4.9000000000000004</v>
      </c>
    </row>
    <row r="26" spans="14:28" x14ac:dyDescent="0.55000000000000004">
      <c r="N26" s="22" t="s">
        <v>19</v>
      </c>
      <c r="O26" s="51"/>
      <c r="P26" s="59">
        <v>3.5025794404040404E-2</v>
      </c>
      <c r="Q26" s="59">
        <v>6.6156651484848492E-2</v>
      </c>
      <c r="R26" s="59">
        <v>0.18614976190909094</v>
      </c>
      <c r="S26" s="59">
        <v>0.35196269567676747</v>
      </c>
      <c r="T26" s="59">
        <v>0.57072001363636349</v>
      </c>
      <c r="U26" s="59">
        <v>0.66292060290909038</v>
      </c>
      <c r="V26" s="59">
        <v>0.76113693696969609</v>
      </c>
      <c r="W26" s="59">
        <v>0.8366723416666656</v>
      </c>
      <c r="X26" s="59">
        <v>0.88626281381818095</v>
      </c>
      <c r="Y26" s="59">
        <v>0.95258236175757605</v>
      </c>
      <c r="Z26" s="59">
        <v>1</v>
      </c>
      <c r="AA26" s="22" t="s">
        <v>19</v>
      </c>
      <c r="AB26" s="6">
        <v>5.5</v>
      </c>
    </row>
    <row r="27" spans="14:28" x14ac:dyDescent="0.55000000000000004">
      <c r="N27" s="22" t="s">
        <v>51</v>
      </c>
      <c r="O27" s="51"/>
      <c r="P27" s="59">
        <v>0.06</v>
      </c>
      <c r="Q27" s="59">
        <v>0.16593380979591837</v>
      </c>
      <c r="R27" s="59">
        <v>0.24310456057823132</v>
      </c>
      <c r="S27" s="59">
        <v>0.37021185888888891</v>
      </c>
      <c r="T27" s="59">
        <v>0.52380583437641726</v>
      </c>
      <c r="U27" s="59">
        <v>0.69979257857142851</v>
      </c>
      <c r="V27" s="59">
        <v>0.74615966795918376</v>
      </c>
      <c r="W27" s="59">
        <v>0.83979914355442187</v>
      </c>
      <c r="X27" s="59">
        <v>0.93343861914965998</v>
      </c>
      <c r="Y27" s="59">
        <v>0.96825569605442185</v>
      </c>
      <c r="Z27" s="59">
        <v>1</v>
      </c>
      <c r="AA27" s="22" t="s">
        <v>51</v>
      </c>
      <c r="AB27" s="6">
        <v>4.9000000000000004</v>
      </c>
    </row>
    <row r="28" spans="14:28" x14ac:dyDescent="0.55000000000000004">
      <c r="N28" s="22" t="s">
        <v>207</v>
      </c>
      <c r="P28" s="59">
        <v>7.0000000000000007E-2</v>
      </c>
      <c r="Q28" s="59">
        <v>0.16</v>
      </c>
      <c r="R28" s="59">
        <v>0.33</v>
      </c>
      <c r="S28" s="59">
        <v>0.49</v>
      </c>
      <c r="T28" s="59">
        <v>0.65</v>
      </c>
      <c r="U28" s="59">
        <v>0.75</v>
      </c>
      <c r="V28" s="59">
        <f>U28+0.046</f>
        <v>0.79600000000000004</v>
      </c>
      <c r="W28" s="59">
        <f>V28+0.046</f>
        <v>0.84200000000000008</v>
      </c>
      <c r="X28" s="59">
        <v>0.89</v>
      </c>
      <c r="Y28" s="59">
        <f>AVERAGE(X28,Z28)</f>
        <v>0.94500000000000006</v>
      </c>
      <c r="Z28" s="59">
        <v>1</v>
      </c>
      <c r="AA28" s="22" t="s">
        <v>207</v>
      </c>
      <c r="AB28" s="6">
        <v>5.3</v>
      </c>
    </row>
    <row r="29" spans="14:28" x14ac:dyDescent="0.55000000000000004">
      <c r="N29" s="6" t="s">
        <v>214</v>
      </c>
      <c r="P29" s="59">
        <v>7.1999999999999995E-2</v>
      </c>
      <c r="Q29" s="59">
        <v>0.21</v>
      </c>
      <c r="R29" s="59">
        <v>0.38</v>
      </c>
      <c r="S29" s="59">
        <v>0.56000000000000005</v>
      </c>
      <c r="T29" s="59"/>
      <c r="U29" s="59"/>
      <c r="V29" s="59"/>
      <c r="W29" s="59"/>
      <c r="X29" s="59"/>
      <c r="Y29" s="59"/>
      <c r="Z29" s="59"/>
      <c r="AA29" s="22" t="s">
        <v>214</v>
      </c>
      <c r="AB29" s="6">
        <v>5.5</v>
      </c>
    </row>
    <row r="30" spans="14:28" x14ac:dyDescent="0.55000000000000004">
      <c r="R30" s="60"/>
    </row>
    <row r="31" spans="14:28" x14ac:dyDescent="0.55000000000000004">
      <c r="N31" s="6" t="s">
        <v>217</v>
      </c>
      <c r="P31" s="75">
        <f t="shared" ref="P31:R31" si="0">AVERAGE(P24:P28)</f>
        <v>6.9901662259144043E-2</v>
      </c>
      <c r="Q31" s="75">
        <f t="shared" si="0"/>
        <v>0.13699130894061179</v>
      </c>
      <c r="R31" s="75">
        <f t="shared" si="0"/>
        <v>0.26701296087182341</v>
      </c>
      <c r="S31" s="75">
        <f>AVERAGE(S24:S28)</f>
        <v>0.41423140684133636</v>
      </c>
      <c r="T31" s="75">
        <f t="shared" ref="T31:Z31" si="1">AVERAGE(T24:T28)</f>
        <v>0.5724867934106147</v>
      </c>
      <c r="U31" s="75">
        <f t="shared" si="1"/>
        <v>0.69103871336723566</v>
      </c>
      <c r="V31" s="75">
        <f t="shared" si="1"/>
        <v>0.76604934089535204</v>
      </c>
      <c r="W31" s="75">
        <f t="shared" si="1"/>
        <v>0.84190822632742002</v>
      </c>
      <c r="X31" s="75">
        <f t="shared" si="1"/>
        <v>0.89502104350785372</v>
      </c>
      <c r="Y31" s="75">
        <f t="shared" si="1"/>
        <v>0.94929048280782102</v>
      </c>
      <c r="Z31" s="75">
        <f t="shared" si="1"/>
        <v>1</v>
      </c>
    </row>
    <row r="33" spans="17:19" x14ac:dyDescent="0.55000000000000004">
      <c r="R33" s="6" t="s">
        <v>215</v>
      </c>
    </row>
    <row r="35" spans="17:19" x14ac:dyDescent="0.55000000000000004">
      <c r="Q35" s="74"/>
      <c r="R35" s="74" t="s">
        <v>216</v>
      </c>
      <c r="S35" s="74"/>
    </row>
    <row r="40" spans="17:19" ht="300.39999999999998" customHeight="1" x14ac:dyDescent="0.55000000000000004"/>
    <row r="56" spans="14:26" x14ac:dyDescent="0.55000000000000004">
      <c r="N56" s="52" t="s">
        <v>0</v>
      </c>
      <c r="O56" s="52" t="s">
        <v>1</v>
      </c>
    </row>
    <row r="57" spans="14:26" x14ac:dyDescent="0.55000000000000004">
      <c r="N57" s="52" t="s">
        <v>2</v>
      </c>
      <c r="O57" s="53">
        <v>1</v>
      </c>
      <c r="P57" s="53">
        <v>2</v>
      </c>
      <c r="Q57" s="53">
        <v>3</v>
      </c>
      <c r="R57" s="53">
        <v>4</v>
      </c>
      <c r="S57" s="53">
        <v>5</v>
      </c>
      <c r="T57" s="53">
        <v>6</v>
      </c>
      <c r="U57" s="53">
        <v>7</v>
      </c>
      <c r="V57" s="53">
        <v>8</v>
      </c>
      <c r="W57" s="53">
        <v>9</v>
      </c>
      <c r="X57" s="53">
        <v>11</v>
      </c>
      <c r="Y57" s="53">
        <v>12</v>
      </c>
      <c r="Z57" s="53" t="s">
        <v>3</v>
      </c>
    </row>
    <row r="58" spans="14:26" x14ac:dyDescent="0.55000000000000004">
      <c r="N58" s="53">
        <v>2020</v>
      </c>
      <c r="P58" s="6">
        <v>0.52610526021857928</v>
      </c>
      <c r="Q58" s="6">
        <v>0.63732532459016389</v>
      </c>
      <c r="R58" s="6">
        <v>0.67946185622950828</v>
      </c>
      <c r="T58" s="6">
        <v>0.82923852234972639</v>
      </c>
      <c r="U58" s="6">
        <v>0.88566965453551882</v>
      </c>
      <c r="V58" s="6">
        <v>0.91283685234972656</v>
      </c>
      <c r="W58" s="6">
        <v>0.92909385437158454</v>
      </c>
      <c r="Y58" s="6">
        <v>5.2638484102564095E-2</v>
      </c>
      <c r="Z58" s="6">
        <v>0.7267133317654475</v>
      </c>
    </row>
    <row r="59" spans="14:26" x14ac:dyDescent="0.55000000000000004">
      <c r="N59" s="53">
        <v>2021</v>
      </c>
      <c r="P59" s="6">
        <v>0.35898247964102553</v>
      </c>
      <c r="R59" s="6">
        <v>0.62847233082051235</v>
      </c>
      <c r="S59" s="6">
        <v>0.76366187471794833</v>
      </c>
      <c r="T59" s="6">
        <v>0.836661450871795</v>
      </c>
      <c r="U59" s="6">
        <v>0.85337318600000023</v>
      </c>
      <c r="V59" s="6">
        <v>0.92112436384615493</v>
      </c>
      <c r="W59" s="6">
        <v>0.93645578287179587</v>
      </c>
      <c r="X59" s="6">
        <v>0.13184403278911569</v>
      </c>
      <c r="Y59" s="6">
        <v>0.24022759931972801</v>
      </c>
      <c r="Z59" s="6">
        <v>0.63008923343089718</v>
      </c>
    </row>
    <row r="60" spans="14:26" x14ac:dyDescent="0.55000000000000004">
      <c r="N60" s="53">
        <v>2022</v>
      </c>
      <c r="Q60" s="6">
        <v>0.62418071380952367</v>
      </c>
      <c r="R60" s="6">
        <v>0.71400805453514726</v>
      </c>
      <c r="S60" s="6">
        <v>0.76328822482993175</v>
      </c>
      <c r="T60" s="6">
        <v>0.85440819554421754</v>
      </c>
      <c r="U60" s="6">
        <v>0.91203059857142788</v>
      </c>
      <c r="V60" s="6">
        <v>0.95948999238095234</v>
      </c>
      <c r="W60" s="6">
        <v>0.9781231419727896</v>
      </c>
      <c r="X60" s="6">
        <v>3.5025794404040404E-2</v>
      </c>
      <c r="Y60" s="6">
        <v>6.6156651484848492E-2</v>
      </c>
      <c r="Z60" s="6">
        <v>0.58030211905132956</v>
      </c>
    </row>
    <row r="61" spans="14:26" x14ac:dyDescent="0.55000000000000004">
      <c r="N61" s="53">
        <v>2023</v>
      </c>
      <c r="O61" s="6">
        <v>0.18614976190909094</v>
      </c>
      <c r="P61" s="6">
        <v>0.35196269567676747</v>
      </c>
      <c r="Q61" s="6">
        <v>0.57072001363636349</v>
      </c>
      <c r="R61" s="6">
        <v>0.66292060290909038</v>
      </c>
      <c r="S61" s="6">
        <v>0.76113693696969609</v>
      </c>
      <c r="T61" s="6">
        <v>0.8366723416666656</v>
      </c>
      <c r="U61" s="6">
        <v>0.88626281381818095</v>
      </c>
      <c r="V61" s="6">
        <v>0.96165362936363641</v>
      </c>
      <c r="W61" s="6">
        <v>1.2668603018181808</v>
      </c>
      <c r="X61" s="6">
        <v>5.8649274013605437E-2</v>
      </c>
      <c r="Y61" s="6">
        <v>0.16593380979591837</v>
      </c>
      <c r="Z61" s="6">
        <v>0.56778050160472571</v>
      </c>
    </row>
    <row r="62" spans="14:26" x14ac:dyDescent="0.55000000000000004">
      <c r="N62" s="53">
        <v>2024</v>
      </c>
      <c r="O62" s="6">
        <v>0.24310456057823132</v>
      </c>
      <c r="P62" s="6">
        <v>0.37021185888888891</v>
      </c>
      <c r="Q62" s="6">
        <v>0.52380583437641726</v>
      </c>
      <c r="R62" s="6">
        <v>0.69979257857142851</v>
      </c>
      <c r="S62" s="6">
        <v>0.74615966795918376</v>
      </c>
      <c r="U62" s="6">
        <v>0.93343861914965998</v>
      </c>
      <c r="V62" s="6">
        <v>0.96825569605442185</v>
      </c>
      <c r="Z62" s="6">
        <v>0.6012573627065112</v>
      </c>
    </row>
    <row r="63" spans="14:26" x14ac:dyDescent="0.55000000000000004">
      <c r="N63" s="53" t="s">
        <v>3</v>
      </c>
      <c r="O63" s="6">
        <v>0.2146271612436611</v>
      </c>
      <c r="P63" s="6">
        <v>0.38145142544457178</v>
      </c>
      <c r="Q63" s="6">
        <v>0.56776622411452382</v>
      </c>
      <c r="R63" s="6">
        <v>0.68752450459085446</v>
      </c>
      <c r="S63" s="6">
        <v>0.75907672828929107</v>
      </c>
      <c r="T63" s="6">
        <v>0.84134350794054802</v>
      </c>
      <c r="U63" s="6">
        <v>0.89855473510856665</v>
      </c>
      <c r="V63" s="6">
        <v>0.95159498147423782</v>
      </c>
      <c r="W63" s="6">
        <v>1.0079253870811871</v>
      </c>
      <c r="X63" s="6">
        <v>5.9036660671407955E-2</v>
      </c>
      <c r="Y63" s="6">
        <v>0.1182226392375815</v>
      </c>
      <c r="Z63" s="6">
        <v>0.60923827840786426</v>
      </c>
    </row>
    <row r="67" spans="14:27" x14ac:dyDescent="0.55000000000000004">
      <c r="N67" s="54" t="s">
        <v>4</v>
      </c>
      <c r="O67" s="54" t="s">
        <v>1</v>
      </c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4:27" x14ac:dyDescent="0.55000000000000004">
      <c r="N68" s="55" t="s">
        <v>2</v>
      </c>
      <c r="O68" s="56">
        <v>1</v>
      </c>
      <c r="P68" s="56">
        <v>2</v>
      </c>
      <c r="Q68" s="56">
        <v>3</v>
      </c>
      <c r="R68" s="56">
        <v>4</v>
      </c>
      <c r="S68" s="56">
        <v>5</v>
      </c>
      <c r="T68" s="56">
        <v>6</v>
      </c>
      <c r="U68" s="56">
        <v>7</v>
      </c>
      <c r="V68" s="56">
        <v>8</v>
      </c>
      <c r="W68" s="56">
        <v>9</v>
      </c>
      <c r="Y68" s="56">
        <v>11</v>
      </c>
      <c r="Z68" s="56">
        <v>12</v>
      </c>
      <c r="AA68" s="56"/>
    </row>
    <row r="69" spans="14:27" x14ac:dyDescent="0.55000000000000004">
      <c r="N69" s="53">
        <v>2020</v>
      </c>
      <c r="O69" s="51"/>
      <c r="P69" s="51">
        <v>0.52610526021857928</v>
      </c>
      <c r="Q69" s="51">
        <v>0.63732532459016389</v>
      </c>
      <c r="R69" s="51">
        <v>0.67946185622950828</v>
      </c>
      <c r="S69" s="51"/>
      <c r="T69" s="51">
        <v>0.82923852234972639</v>
      </c>
      <c r="U69" s="51">
        <v>0.88566965453551882</v>
      </c>
      <c r="V69" s="51">
        <v>0.91283685234972656</v>
      </c>
      <c r="W69" s="51">
        <v>0.92909385437158454</v>
      </c>
      <c r="X69" s="51"/>
      <c r="Y69" s="51"/>
      <c r="Z69" s="51">
        <v>5.2638484102564095E-2</v>
      </c>
    </row>
    <row r="70" spans="14:27" x14ac:dyDescent="0.55000000000000004">
      <c r="N70" s="53">
        <v>2021</v>
      </c>
      <c r="O70" s="51"/>
      <c r="P70" s="51">
        <v>0.35898247964102553</v>
      </c>
      <c r="Q70" s="51"/>
      <c r="R70" s="51">
        <v>0.62847233082051235</v>
      </c>
      <c r="S70" s="51">
        <v>0.76366187471794833</v>
      </c>
      <c r="T70" s="51">
        <v>0.836661450871795</v>
      </c>
      <c r="U70" s="51">
        <v>0.85337318600000023</v>
      </c>
      <c r="V70" s="51">
        <v>0.92112436384615493</v>
      </c>
      <c r="W70" s="51">
        <v>0.93645578287179587</v>
      </c>
      <c r="X70" s="51"/>
      <c r="Y70" s="51">
        <v>0.13184403278911569</v>
      </c>
      <c r="Z70" s="51">
        <v>0.24022759931972801</v>
      </c>
    </row>
    <row r="71" spans="14:27" x14ac:dyDescent="0.55000000000000004">
      <c r="N71" s="53">
        <v>2022</v>
      </c>
      <c r="O71" s="51"/>
      <c r="P71" s="51"/>
      <c r="Q71" s="51">
        <v>0.62418071380952367</v>
      </c>
      <c r="R71" s="51">
        <v>0.71400805453514726</v>
      </c>
      <c r="S71" s="51">
        <v>0.76328822482993175</v>
      </c>
      <c r="T71" s="51">
        <v>0.85440819554421754</v>
      </c>
      <c r="U71" s="51">
        <v>0.91203059857142788</v>
      </c>
      <c r="V71" s="51">
        <v>0.95948999238095234</v>
      </c>
      <c r="W71" s="51">
        <v>0.9781231419727896</v>
      </c>
      <c r="X71" s="51"/>
      <c r="Y71" s="51">
        <v>3.5025794404040404E-2</v>
      </c>
      <c r="Z71" s="51">
        <v>6.6156651484848492E-2</v>
      </c>
    </row>
    <row r="72" spans="14:27" x14ac:dyDescent="0.55000000000000004">
      <c r="N72" s="53">
        <v>2023</v>
      </c>
      <c r="O72" s="51">
        <v>0.18614976190909094</v>
      </c>
      <c r="P72" s="51">
        <v>0.35196269567676747</v>
      </c>
      <c r="Q72" s="51">
        <v>0.57072001363636349</v>
      </c>
      <c r="R72" s="51">
        <v>0.66292060290909038</v>
      </c>
      <c r="S72" s="51">
        <v>0.76113693696969609</v>
      </c>
      <c r="T72" s="51">
        <v>0.8366723416666656</v>
      </c>
      <c r="U72" s="51">
        <v>0.88626281381818095</v>
      </c>
      <c r="V72" s="51">
        <v>0.95258236175757605</v>
      </c>
      <c r="W72" s="51"/>
      <c r="X72" s="51"/>
      <c r="Y72" s="51"/>
      <c r="Z72" s="51"/>
    </row>
    <row r="93" spans="10:14" x14ac:dyDescent="0.55000000000000004">
      <c r="J93" s="51">
        <v>5.2638484102564095E-2</v>
      </c>
      <c r="K93" s="51">
        <v>0.13184403278911569</v>
      </c>
      <c r="L93" s="51">
        <v>3.5025794404040404E-2</v>
      </c>
      <c r="M93" s="51">
        <v>0.06</v>
      </c>
      <c r="N93" s="51">
        <v>7.0000000000000007E-2</v>
      </c>
    </row>
    <row r="94" spans="10:14" x14ac:dyDescent="0.55000000000000004">
      <c r="J94" s="51">
        <v>5.2638484102564095E-2</v>
      </c>
      <c r="K94" s="51">
        <v>0.24022759931972801</v>
      </c>
      <c r="L94" s="51">
        <v>6.6156651484848492E-2</v>
      </c>
      <c r="M94" s="51">
        <v>0.16593380979591837</v>
      </c>
      <c r="N94" s="51">
        <v>0.16</v>
      </c>
    </row>
    <row r="95" spans="10:14" x14ac:dyDescent="0.55000000000000004">
      <c r="J95" s="51">
        <v>0.20581048187179482</v>
      </c>
      <c r="K95" s="51">
        <v>0.37</v>
      </c>
      <c r="L95" s="51">
        <v>0.18614976190909094</v>
      </c>
      <c r="M95" s="51">
        <v>0.24310456057823132</v>
      </c>
      <c r="N95" s="51">
        <v>0.33</v>
      </c>
    </row>
    <row r="96" spans="10:14" x14ac:dyDescent="0.55000000000000004">
      <c r="J96" s="51">
        <v>0.35898247964102553</v>
      </c>
      <c r="K96" s="51">
        <v>0.5</v>
      </c>
      <c r="L96" s="51">
        <v>0.35196269567676747</v>
      </c>
      <c r="M96" s="51">
        <v>0.37021185888888891</v>
      </c>
      <c r="N96" s="51">
        <v>0.49</v>
      </c>
    </row>
    <row r="97" spans="10:14" x14ac:dyDescent="0.55000000000000004">
      <c r="J97" s="51">
        <v>0.49372740523076897</v>
      </c>
      <c r="K97" s="51">
        <v>0.62418071380952367</v>
      </c>
      <c r="L97" s="51">
        <v>0.57072001363636349</v>
      </c>
      <c r="M97" s="51">
        <v>0.52380583437641726</v>
      </c>
      <c r="N97" s="51">
        <v>0.65</v>
      </c>
    </row>
    <row r="98" spans="10:14" x14ac:dyDescent="0.55000000000000004">
      <c r="J98" s="51">
        <v>0.62847233082051235</v>
      </c>
      <c r="K98" s="51">
        <v>0.71400805453514726</v>
      </c>
      <c r="L98" s="51">
        <v>0.66292060290909038</v>
      </c>
      <c r="M98" s="51">
        <v>0.69979257857142851</v>
      </c>
      <c r="N98" s="51">
        <v>0.75</v>
      </c>
    </row>
    <row r="99" spans="10:14" x14ac:dyDescent="0.55000000000000004">
      <c r="J99" s="51">
        <v>0.76366187471794833</v>
      </c>
      <c r="K99" s="51">
        <v>0.76328822482993175</v>
      </c>
      <c r="L99" s="51">
        <v>0.76113693696969609</v>
      </c>
      <c r="M99" s="51">
        <v>0.74615966795918376</v>
      </c>
      <c r="N99" s="51">
        <v>0.79600000000000004</v>
      </c>
    </row>
    <row r="100" spans="10:14" x14ac:dyDescent="0.55000000000000004">
      <c r="J100" s="51">
        <v>0.836661450871795</v>
      </c>
      <c r="K100" s="51">
        <v>0.85440819554421754</v>
      </c>
      <c r="L100" s="51">
        <v>0.8366723416666656</v>
      </c>
      <c r="M100" s="51">
        <v>0.83979914355442187</v>
      </c>
      <c r="N100" s="51">
        <v>0.84200000000000008</v>
      </c>
    </row>
    <row r="101" spans="10:14" x14ac:dyDescent="0.55000000000000004">
      <c r="J101" s="51">
        <v>0.85337318600000023</v>
      </c>
      <c r="K101" s="51">
        <v>0.91203059857142788</v>
      </c>
      <c r="L101" s="51">
        <v>0.88626281381818095</v>
      </c>
      <c r="M101" s="51">
        <v>0.93343861914965998</v>
      </c>
      <c r="N101" s="51">
        <v>0.89</v>
      </c>
    </row>
    <row r="102" spans="10:14" x14ac:dyDescent="0.55000000000000004">
      <c r="J102" s="51">
        <v>0.92112436384615493</v>
      </c>
      <c r="K102" s="51">
        <v>0.95948999238095234</v>
      </c>
      <c r="L102" s="51">
        <v>0.95258236175757605</v>
      </c>
      <c r="M102" s="51">
        <v>0.96825569605442185</v>
      </c>
      <c r="N102" s="51">
        <v>0.94500000000000006</v>
      </c>
    </row>
    <row r="103" spans="10:14" x14ac:dyDescent="0.55000000000000004">
      <c r="J103" s="51">
        <v>1</v>
      </c>
      <c r="K103" s="51">
        <v>1</v>
      </c>
      <c r="L103" s="51">
        <v>1</v>
      </c>
      <c r="M103" s="51">
        <v>1</v>
      </c>
      <c r="N103" s="51">
        <v>1</v>
      </c>
    </row>
  </sheetData>
  <mergeCells count="3">
    <mergeCell ref="N21:Z21"/>
    <mergeCell ref="A1:AA2"/>
    <mergeCell ref="AA23:AB23"/>
  </mergeCells>
  <phoneticPr fontId="3" type="noConversion"/>
  <conditionalFormatting sqref="O29:P29 O24:Z28 P24:Z2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71DB-485A-4A00-B545-5CC1B87B1111}">
  <sheetPr codeName="Sheet4"/>
  <dimension ref="A1:AR113"/>
  <sheetViews>
    <sheetView workbookViewId="0">
      <selection activeCell="G25" sqref="G25"/>
    </sheetView>
  </sheetViews>
  <sheetFormatPr defaultColWidth="9.15625" defaultRowHeight="14.4" x14ac:dyDescent="0.55000000000000004"/>
  <cols>
    <col min="1" max="1" width="9.15625" style="6"/>
    <col min="2" max="2" width="12.578125" style="6" customWidth="1"/>
    <col min="3" max="3" width="11.26171875" style="6" customWidth="1"/>
    <col min="4" max="4" width="16.26171875" style="6" bestFit="1" customWidth="1"/>
    <col min="5" max="5" width="12.578125" style="6" customWidth="1"/>
    <col min="6" max="6" width="21.15625" style="6" customWidth="1"/>
    <col min="7" max="10" width="9.15625" style="6"/>
    <col min="11" max="11" width="11.41796875" style="6" customWidth="1"/>
    <col min="12" max="16" width="10.578125" style="6" bestFit="1" customWidth="1"/>
    <col min="17" max="17" width="9.26171875" style="6" bestFit="1" customWidth="1"/>
    <col min="18" max="38" width="9.15625" style="6"/>
    <col min="39" max="41" width="10.83984375" style="6" bestFit="1" customWidth="1"/>
    <col min="42" max="16384" width="9.15625" style="6"/>
  </cols>
  <sheetData>
    <row r="1" spans="1:44" x14ac:dyDescent="0.55000000000000004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AL1" s="6" t="str">
        <f>_xll.RHistory("HNL=",".Timestamp;.Close","START:08-Aug-2017 INTERVAL:1MO",,"TSREPEAT:NO CH:Fd",AO2)</f>
        <v>Updated at 14:00:58</v>
      </c>
    </row>
    <row r="2" spans="1:44" x14ac:dyDescent="0.55000000000000004">
      <c r="A2" s="6">
        <v>1</v>
      </c>
      <c r="B2" s="6" t="s">
        <v>26</v>
      </c>
      <c r="C2" s="7" t="s">
        <v>5</v>
      </c>
      <c r="D2" s="8">
        <v>12435475.9287</v>
      </c>
      <c r="E2" s="6">
        <v>24.0593</v>
      </c>
      <c r="F2" s="8">
        <f>E2*D2/1000000</f>
        <v>299.18884601137194</v>
      </c>
      <c r="AO2" s="71" t="s">
        <v>27</v>
      </c>
      <c r="AP2" s="71" t="s">
        <v>28</v>
      </c>
      <c r="AQ2" s="6" t="s">
        <v>22</v>
      </c>
      <c r="AR2" s="6" t="s">
        <v>29</v>
      </c>
    </row>
    <row r="3" spans="1:44" x14ac:dyDescent="0.55000000000000004">
      <c r="A3" s="6">
        <v>1</v>
      </c>
      <c r="B3" s="6" t="s">
        <v>26</v>
      </c>
      <c r="C3" s="7" t="s">
        <v>30</v>
      </c>
      <c r="D3" s="8">
        <v>14654862.6</v>
      </c>
      <c r="E3" s="6">
        <v>24.254999999999999</v>
      </c>
      <c r="F3" s="8">
        <f t="shared" ref="F3:F63" si="0">E3*D3/1000000</f>
        <v>355.45369236299996</v>
      </c>
      <c r="AM3" s="9"/>
      <c r="AN3" s="9"/>
      <c r="AO3" s="9">
        <v>46326</v>
      </c>
      <c r="AP3" s="6">
        <v>26.846399999999999</v>
      </c>
      <c r="AQ3" s="6">
        <f t="shared" ref="AQ3:AQ34" si="1">MONTH(AO3)</f>
        <v>10</v>
      </c>
      <c r="AR3" s="6">
        <f t="shared" ref="AR3:AR34" si="2">YEAR(AO3)</f>
        <v>2026</v>
      </c>
    </row>
    <row r="4" spans="1:44" x14ac:dyDescent="0.55000000000000004">
      <c r="A4" s="6">
        <v>1</v>
      </c>
      <c r="B4" s="6" t="s">
        <v>26</v>
      </c>
      <c r="C4" s="7" t="s">
        <v>7</v>
      </c>
      <c r="D4" s="8">
        <v>49874261.469999999</v>
      </c>
      <c r="E4" s="6">
        <v>24.2652</v>
      </c>
      <c r="F4" s="8">
        <f t="shared" si="0"/>
        <v>1210.208929421844</v>
      </c>
      <c r="AM4" s="9"/>
      <c r="AN4" s="9"/>
      <c r="AO4" s="9">
        <v>46295</v>
      </c>
      <c r="AP4" s="6">
        <v>26.8399</v>
      </c>
      <c r="AQ4" s="6">
        <f t="shared" si="1"/>
        <v>9</v>
      </c>
      <c r="AR4" s="6">
        <f t="shared" si="2"/>
        <v>2026</v>
      </c>
    </row>
    <row r="5" spans="1:44" x14ac:dyDescent="0.55000000000000004">
      <c r="A5" s="6">
        <v>1</v>
      </c>
      <c r="B5" s="6" t="s">
        <v>26</v>
      </c>
      <c r="C5" s="7" t="s">
        <v>8</v>
      </c>
      <c r="D5" s="8">
        <v>88877436.049999997</v>
      </c>
      <c r="E5" s="6">
        <v>24.287800000000001</v>
      </c>
      <c r="F5" s="8">
        <f t="shared" si="0"/>
        <v>2158.6373912951899</v>
      </c>
      <c r="AM5" s="9"/>
      <c r="AN5" s="9"/>
      <c r="AO5" s="9">
        <v>46265</v>
      </c>
      <c r="AP5" s="6">
        <v>26.8124</v>
      </c>
      <c r="AQ5" s="6">
        <f t="shared" si="1"/>
        <v>8</v>
      </c>
      <c r="AR5" s="6">
        <f t="shared" si="2"/>
        <v>2026</v>
      </c>
    </row>
    <row r="6" spans="1:44" x14ac:dyDescent="0.55000000000000004">
      <c r="A6" s="6">
        <v>1</v>
      </c>
      <c r="B6" s="6" t="s">
        <v>26</v>
      </c>
      <c r="C6" s="7" t="s">
        <v>9</v>
      </c>
      <c r="D6" s="8">
        <v>118936536.40000001</v>
      </c>
      <c r="E6" s="6">
        <v>24.3795</v>
      </c>
      <c r="F6" s="8">
        <f t="shared" si="0"/>
        <v>2899.6132891638003</v>
      </c>
      <c r="L6" s="6" t="s">
        <v>26</v>
      </c>
      <c r="M6" s="6" t="s">
        <v>31</v>
      </c>
      <c r="N6" s="6" t="s">
        <v>17</v>
      </c>
      <c r="O6" s="6" t="s">
        <v>18</v>
      </c>
      <c r="P6" s="6" t="s">
        <v>19</v>
      </c>
      <c r="Q6" s="6" t="s">
        <v>51</v>
      </c>
      <c r="AM6" s="9"/>
      <c r="AN6" s="9"/>
      <c r="AO6" s="9">
        <v>46234</v>
      </c>
      <c r="AP6" s="6">
        <v>26.739899999999999</v>
      </c>
      <c r="AQ6" s="6">
        <f t="shared" si="1"/>
        <v>7</v>
      </c>
      <c r="AR6" s="6">
        <f t="shared" si="2"/>
        <v>2026</v>
      </c>
    </row>
    <row r="7" spans="1:44" x14ac:dyDescent="0.55000000000000004">
      <c r="A7" s="6">
        <v>1</v>
      </c>
      <c r="B7" s="6" t="s">
        <v>26</v>
      </c>
      <c r="C7" s="7" t="s">
        <v>10</v>
      </c>
      <c r="D7" s="8">
        <v>114564951.12</v>
      </c>
      <c r="E7" s="6">
        <v>24.3841</v>
      </c>
      <c r="F7" s="8">
        <f t="shared" si="0"/>
        <v>2793.5632246051923</v>
      </c>
      <c r="K7" s="7" t="s">
        <v>5</v>
      </c>
      <c r="L7" s="6">
        <v>299.18884601137194</v>
      </c>
      <c r="M7" s="10">
        <v>216.0797463978368</v>
      </c>
      <c r="N7" s="11">
        <v>80.31021373758216</v>
      </c>
      <c r="O7" s="10">
        <v>379.08553631600637</v>
      </c>
      <c r="P7" s="8">
        <v>288.77644969766271</v>
      </c>
      <c r="Q7" s="8">
        <v>147.50024341581758</v>
      </c>
      <c r="AM7" s="9"/>
      <c r="AN7" s="9"/>
      <c r="AO7" s="9">
        <v>46203</v>
      </c>
      <c r="AP7" s="6">
        <v>26.664899999999999</v>
      </c>
      <c r="AQ7" s="6">
        <f t="shared" si="1"/>
        <v>6</v>
      </c>
      <c r="AR7" s="6">
        <f t="shared" si="2"/>
        <v>2026</v>
      </c>
    </row>
    <row r="8" spans="1:44" x14ac:dyDescent="0.55000000000000004">
      <c r="A8" s="6">
        <v>1</v>
      </c>
      <c r="B8" s="6" t="s">
        <v>26</v>
      </c>
      <c r="C8" s="7" t="s">
        <v>11</v>
      </c>
      <c r="D8" s="8">
        <v>128232466.5185</v>
      </c>
      <c r="E8" s="6">
        <v>24.3964</v>
      </c>
      <c r="F8" s="8">
        <f t="shared" si="0"/>
        <v>3128.4105461719332</v>
      </c>
      <c r="K8" s="7" t="s">
        <v>30</v>
      </c>
      <c r="L8" s="6">
        <v>355.45369236299996</v>
      </c>
      <c r="M8" s="10">
        <v>330.82264603555461</v>
      </c>
      <c r="N8" s="11">
        <v>189.64118257219195</v>
      </c>
      <c r="O8" s="10">
        <v>619.88475346546272</v>
      </c>
      <c r="P8" s="8">
        <v>383.77366501602302</v>
      </c>
      <c r="Q8" s="8">
        <v>365</v>
      </c>
      <c r="AM8" s="9"/>
      <c r="AN8" s="9"/>
      <c r="AO8" s="9">
        <v>46173</v>
      </c>
      <c r="AP8" s="6">
        <v>26.607500000000002</v>
      </c>
      <c r="AQ8" s="6">
        <f t="shared" si="1"/>
        <v>5</v>
      </c>
      <c r="AR8" s="6">
        <f t="shared" si="2"/>
        <v>2026</v>
      </c>
    </row>
    <row r="9" spans="1:44" x14ac:dyDescent="0.55000000000000004">
      <c r="A9" s="6">
        <v>1</v>
      </c>
      <c r="B9" s="6" t="s">
        <v>26</v>
      </c>
      <c r="C9" s="7" t="s">
        <v>12</v>
      </c>
      <c r="D9" s="8">
        <v>125885076.34999999</v>
      </c>
      <c r="E9" s="6">
        <v>24.438700000000001</v>
      </c>
      <c r="F9" s="8">
        <f t="shared" si="0"/>
        <v>3076.4676153947448</v>
      </c>
      <c r="K9" s="7" t="s">
        <v>7</v>
      </c>
      <c r="L9" s="6">
        <v>1210.208929421844</v>
      </c>
      <c r="M9" s="10">
        <v>1272.8121245434384</v>
      </c>
      <c r="N9" s="11">
        <v>843.97962976124006</v>
      </c>
      <c r="O9" s="10">
        <v>2017.8034490747409</v>
      </c>
      <c r="P9" s="8">
        <v>1264.8441978459575</v>
      </c>
      <c r="AM9" s="9"/>
      <c r="AN9" s="9"/>
      <c r="AO9" s="9">
        <v>46142</v>
      </c>
      <c r="AP9" s="6">
        <v>26.5456</v>
      </c>
      <c r="AQ9" s="6">
        <f t="shared" si="1"/>
        <v>4</v>
      </c>
      <c r="AR9" s="6">
        <f t="shared" si="2"/>
        <v>2026</v>
      </c>
    </row>
    <row r="10" spans="1:44" x14ac:dyDescent="0.55000000000000004">
      <c r="A10" s="6">
        <v>1</v>
      </c>
      <c r="B10" s="6" t="s">
        <v>26</v>
      </c>
      <c r="C10" s="7" t="s">
        <v>13</v>
      </c>
      <c r="D10" s="8">
        <v>130019663.8591</v>
      </c>
      <c r="E10" s="6">
        <v>24.458600000000001</v>
      </c>
      <c r="F10" s="8">
        <f t="shared" si="0"/>
        <v>3180.0989504641834</v>
      </c>
      <c r="K10" s="7" t="s">
        <v>8</v>
      </c>
      <c r="L10" s="6">
        <v>2158.6373912951899</v>
      </c>
      <c r="M10" s="10">
        <v>3049.5049878160494</v>
      </c>
      <c r="N10" s="11">
        <v>2078.4665940129003</v>
      </c>
      <c r="O10" s="10">
        <v>3813.8480161151101</v>
      </c>
      <c r="P10" s="8">
        <v>3189.3959110410437</v>
      </c>
      <c r="AM10" s="9"/>
      <c r="AN10" s="9"/>
      <c r="AO10" s="9">
        <v>46112</v>
      </c>
      <c r="AP10" s="6">
        <v>26.51</v>
      </c>
      <c r="AQ10" s="6">
        <f t="shared" si="1"/>
        <v>3</v>
      </c>
      <c r="AR10" s="6">
        <f t="shared" si="2"/>
        <v>2026</v>
      </c>
    </row>
    <row r="11" spans="1:44" x14ac:dyDescent="0.55000000000000004">
      <c r="A11" s="6">
        <v>1</v>
      </c>
      <c r="B11" s="6" t="s">
        <v>26</v>
      </c>
      <c r="C11" s="7" t="s">
        <v>14</v>
      </c>
      <c r="D11" s="8">
        <v>96048693.66124998</v>
      </c>
      <c r="E11" s="6">
        <v>24.464400000000001</v>
      </c>
      <c r="F11" s="8">
        <f t="shared" si="0"/>
        <v>2349.773661206284</v>
      </c>
      <c r="K11" s="7" t="s">
        <v>9</v>
      </c>
      <c r="L11" s="6">
        <v>2899.6132891638003</v>
      </c>
      <c r="M11" s="10">
        <v>2973.3629115446402</v>
      </c>
      <c r="N11" s="11">
        <v>2901.8571546953526</v>
      </c>
      <c r="O11" s="10">
        <v>3876.9804034848107</v>
      </c>
      <c r="P11" s="8">
        <v>3504.7636083353154</v>
      </c>
      <c r="AM11" s="9"/>
      <c r="AN11" s="9"/>
      <c r="AO11" s="9">
        <v>46081</v>
      </c>
      <c r="AP11" s="6">
        <v>26.445599999999999</v>
      </c>
      <c r="AQ11" s="6">
        <f t="shared" si="1"/>
        <v>2</v>
      </c>
      <c r="AR11" s="6">
        <f t="shared" si="2"/>
        <v>2026</v>
      </c>
    </row>
    <row r="12" spans="1:44" x14ac:dyDescent="0.55000000000000004">
      <c r="A12" s="6">
        <v>1</v>
      </c>
      <c r="B12" s="6" t="s">
        <v>26</v>
      </c>
      <c r="C12" s="7" t="s">
        <v>15</v>
      </c>
      <c r="D12" s="8">
        <v>38041130.660219997</v>
      </c>
      <c r="E12" s="6">
        <v>24.516300000000001</v>
      </c>
      <c r="F12" s="8">
        <f t="shared" si="0"/>
        <v>932.62777160515157</v>
      </c>
      <c r="K12" s="7" t="s">
        <v>10</v>
      </c>
      <c r="L12" s="6">
        <v>2793.5632246051923</v>
      </c>
      <c r="M12" s="10">
        <v>3122.8298543928995</v>
      </c>
      <c r="N12" s="11">
        <v>3783.241128156089</v>
      </c>
      <c r="O12" s="10">
        <v>5682.2512627417982</v>
      </c>
      <c r="P12" s="8">
        <v>4101.1647768469293</v>
      </c>
      <c r="AM12" s="9"/>
      <c r="AN12" s="9"/>
      <c r="AO12" s="9">
        <v>46053</v>
      </c>
      <c r="AP12" s="6">
        <v>26.3962</v>
      </c>
      <c r="AQ12" s="6">
        <f t="shared" si="1"/>
        <v>1</v>
      </c>
      <c r="AR12" s="6">
        <f t="shared" si="2"/>
        <v>2026</v>
      </c>
    </row>
    <row r="13" spans="1:44" x14ac:dyDescent="0.55000000000000004">
      <c r="A13" s="6">
        <v>1</v>
      </c>
      <c r="B13" s="6" t="s">
        <v>26</v>
      </c>
      <c r="C13" s="7" t="s">
        <v>16</v>
      </c>
      <c r="D13" s="8">
        <v>32420641.291200001</v>
      </c>
      <c r="E13" s="6">
        <v>24.5764</v>
      </c>
      <c r="F13" s="8">
        <f t="shared" si="0"/>
        <v>796.78264862904769</v>
      </c>
      <c r="K13" s="7" t="s">
        <v>11</v>
      </c>
      <c r="L13" s="6">
        <v>3128.4105461719332</v>
      </c>
      <c r="M13" s="10">
        <v>2722.1876620751827</v>
      </c>
      <c r="N13" s="11">
        <v>3506.8952946505719</v>
      </c>
      <c r="O13" s="10">
        <v>4548.0287660825497</v>
      </c>
      <c r="P13" s="8">
        <v>4928.1291821355862</v>
      </c>
      <c r="AM13" s="9"/>
      <c r="AN13" s="9"/>
      <c r="AO13" s="9">
        <v>46022</v>
      </c>
      <c r="AP13" s="6">
        <v>26.3262</v>
      </c>
      <c r="AQ13" s="6">
        <f t="shared" si="1"/>
        <v>12</v>
      </c>
      <c r="AR13" s="6">
        <f t="shared" si="2"/>
        <v>2025</v>
      </c>
    </row>
    <row r="14" spans="1:44" x14ac:dyDescent="0.55000000000000004">
      <c r="A14" s="6">
        <v>2</v>
      </c>
      <c r="B14" s="6" t="s">
        <v>31</v>
      </c>
      <c r="C14" s="7" t="s">
        <v>5</v>
      </c>
      <c r="D14" s="8">
        <v>8780873.9595999997</v>
      </c>
      <c r="E14" s="6">
        <v>24.608000000000001</v>
      </c>
      <c r="F14" s="8">
        <f t="shared" si="0"/>
        <v>216.0797463978368</v>
      </c>
      <c r="K14" s="7" t="s">
        <v>12</v>
      </c>
      <c r="L14" s="6">
        <v>3076.4676153947448</v>
      </c>
      <c r="M14" s="10">
        <v>3306.3897469457288</v>
      </c>
      <c r="N14" s="11">
        <v>4045.8055226927718</v>
      </c>
      <c r="O14" s="10">
        <v>4125.5823468695671</v>
      </c>
      <c r="P14" s="8">
        <v>5479.1472338978265</v>
      </c>
      <c r="AM14" s="9"/>
      <c r="AN14" s="9"/>
      <c r="AO14" s="9">
        <v>45991</v>
      </c>
      <c r="AP14" s="6">
        <v>26.2651</v>
      </c>
      <c r="AQ14" s="6">
        <f t="shared" si="1"/>
        <v>11</v>
      </c>
      <c r="AR14" s="6">
        <f t="shared" si="2"/>
        <v>2025</v>
      </c>
    </row>
    <row r="15" spans="1:44" x14ac:dyDescent="0.55000000000000004">
      <c r="A15" s="6">
        <v>2</v>
      </c>
      <c r="B15" s="6" t="s">
        <v>31</v>
      </c>
      <c r="C15" s="7" t="s">
        <v>30</v>
      </c>
      <c r="D15" s="8">
        <v>13447528.3946</v>
      </c>
      <c r="E15" s="6">
        <v>24.600999999999999</v>
      </c>
      <c r="F15" s="8">
        <f t="shared" si="0"/>
        <v>330.82264603555461</v>
      </c>
      <c r="K15" s="7" t="s">
        <v>13</v>
      </c>
      <c r="L15" s="6">
        <v>3180.0989504641834</v>
      </c>
      <c r="M15" s="10">
        <v>2642.8275243080129</v>
      </c>
      <c r="N15" s="11">
        <v>3861.725807374014</v>
      </c>
      <c r="O15" s="10">
        <v>4430.3620273740171</v>
      </c>
      <c r="P15" s="8">
        <v>4202.7443998031422</v>
      </c>
      <c r="AM15" s="9"/>
      <c r="AN15" s="9"/>
      <c r="AO15" s="9">
        <v>45961</v>
      </c>
      <c r="AP15" s="6">
        <v>26.204999999999998</v>
      </c>
      <c r="AQ15" s="6">
        <f t="shared" si="1"/>
        <v>10</v>
      </c>
      <c r="AR15" s="6">
        <f t="shared" si="2"/>
        <v>2025</v>
      </c>
    </row>
    <row r="16" spans="1:44" x14ac:dyDescent="0.55000000000000004">
      <c r="A16" s="6">
        <v>2</v>
      </c>
      <c r="B16" s="6" t="s">
        <v>31</v>
      </c>
      <c r="C16" s="7" t="s">
        <v>7</v>
      </c>
      <c r="D16" s="8">
        <v>51756740.939950004</v>
      </c>
      <c r="E16" s="6">
        <v>24.592199999999998</v>
      </c>
      <c r="F16" s="8">
        <f t="shared" si="0"/>
        <v>1272.8121245434384</v>
      </c>
      <c r="K16" s="7" t="s">
        <v>14</v>
      </c>
      <c r="L16" s="6">
        <v>2349.773661206284</v>
      </c>
      <c r="M16" s="10">
        <v>1225.5568112407179</v>
      </c>
      <c r="N16" s="11">
        <v>3251.8394772670667</v>
      </c>
      <c r="O16" s="10">
        <v>2933.14768458768</v>
      </c>
      <c r="P16" s="8">
        <v>4069.4107371863297</v>
      </c>
      <c r="AM16" s="9"/>
      <c r="AN16" s="9"/>
      <c r="AO16" s="9">
        <v>45930</v>
      </c>
      <c r="AP16" s="6">
        <v>26.117000000000001</v>
      </c>
      <c r="AQ16" s="6">
        <f t="shared" si="1"/>
        <v>9</v>
      </c>
      <c r="AR16" s="6">
        <f t="shared" si="2"/>
        <v>2025</v>
      </c>
    </row>
    <row r="17" spans="1:44" x14ac:dyDescent="0.55000000000000004">
      <c r="A17" s="6">
        <v>2</v>
      </c>
      <c r="B17" s="6" t="s">
        <v>31</v>
      </c>
      <c r="C17" s="7" t="s">
        <v>8</v>
      </c>
      <c r="D17" s="8">
        <v>123857885.05</v>
      </c>
      <c r="E17" s="6">
        <v>24.620999999999999</v>
      </c>
      <c r="F17" s="8">
        <f t="shared" si="0"/>
        <v>3049.5049878160494</v>
      </c>
      <c r="K17" s="7" t="s">
        <v>15</v>
      </c>
      <c r="L17" s="6">
        <v>932.62777160515157</v>
      </c>
      <c r="M17" s="10">
        <v>585.02855923952006</v>
      </c>
      <c r="N17" s="11">
        <v>2123.5854482271466</v>
      </c>
      <c r="O17" s="10">
        <v>1700.7062428034324</v>
      </c>
      <c r="P17" s="8">
        <v>2871.73750901721</v>
      </c>
      <c r="AM17" s="9"/>
      <c r="AN17" s="9"/>
      <c r="AO17" s="9">
        <v>45900</v>
      </c>
      <c r="AP17" s="6">
        <v>25.963999999999999</v>
      </c>
      <c r="AQ17" s="6">
        <f t="shared" si="1"/>
        <v>8</v>
      </c>
      <c r="AR17" s="6">
        <f t="shared" si="2"/>
        <v>2025</v>
      </c>
    </row>
    <row r="18" spans="1:44" x14ac:dyDescent="0.55000000000000004">
      <c r="A18" s="6">
        <v>2</v>
      </c>
      <c r="B18" s="6" t="s">
        <v>31</v>
      </c>
      <c r="C18" s="7" t="s">
        <v>9</v>
      </c>
      <c r="D18" s="8">
        <v>120868411.03839999</v>
      </c>
      <c r="E18" s="6">
        <v>24.6</v>
      </c>
      <c r="F18" s="8">
        <f t="shared" si="0"/>
        <v>2973.3629115446402</v>
      </c>
      <c r="K18" s="7" t="s">
        <v>16</v>
      </c>
      <c r="L18" s="6">
        <v>796.78264862904769</v>
      </c>
      <c r="M18" s="10">
        <v>566.42029843114494</v>
      </c>
      <c r="N18" s="11">
        <v>1226.6054663411401</v>
      </c>
      <c r="O18" s="10">
        <v>1200.98916896112</v>
      </c>
      <c r="P18" s="8">
        <v>1195.1718721089999</v>
      </c>
      <c r="AM18" s="9"/>
      <c r="AN18" s="9"/>
      <c r="AO18" s="9">
        <v>45869</v>
      </c>
      <c r="AP18" s="6">
        <v>26.157399999999999</v>
      </c>
      <c r="AQ18" s="6">
        <f t="shared" si="1"/>
        <v>7</v>
      </c>
      <c r="AR18" s="6">
        <f t="shared" si="2"/>
        <v>2025</v>
      </c>
    </row>
    <row r="19" spans="1:44" x14ac:dyDescent="0.55000000000000004">
      <c r="A19" s="6">
        <v>2</v>
      </c>
      <c r="B19" s="6" t="s">
        <v>31</v>
      </c>
      <c r="C19" s="7" t="s">
        <v>10</v>
      </c>
      <c r="D19" s="8">
        <v>126333179.10890001</v>
      </c>
      <c r="E19" s="6">
        <v>24.719000000000001</v>
      </c>
      <c r="F19" s="8">
        <f t="shared" si="0"/>
        <v>3122.8298543928995</v>
      </c>
      <c r="AM19" s="9"/>
      <c r="AN19" s="9"/>
      <c r="AO19" s="9">
        <v>45838</v>
      </c>
      <c r="AP19" s="6">
        <v>26.0671</v>
      </c>
      <c r="AQ19" s="6">
        <f t="shared" si="1"/>
        <v>6</v>
      </c>
      <c r="AR19" s="6">
        <f t="shared" si="2"/>
        <v>2025</v>
      </c>
    </row>
    <row r="20" spans="1:44" x14ac:dyDescent="0.55000000000000004">
      <c r="A20" s="6">
        <v>2</v>
      </c>
      <c r="B20" s="6" t="s">
        <v>31</v>
      </c>
      <c r="C20" s="7" t="s">
        <v>11</v>
      </c>
      <c r="D20" s="8">
        <v>109898573.35789999</v>
      </c>
      <c r="E20" s="6">
        <v>24.77</v>
      </c>
      <c r="F20" s="8">
        <f t="shared" si="0"/>
        <v>2722.1876620751827</v>
      </c>
      <c r="AM20" s="9"/>
      <c r="AN20" s="9"/>
      <c r="AO20" s="9">
        <v>45808</v>
      </c>
      <c r="AP20" s="6">
        <v>25.91</v>
      </c>
      <c r="AQ20" s="6">
        <f t="shared" si="1"/>
        <v>5</v>
      </c>
      <c r="AR20" s="6">
        <f t="shared" si="2"/>
        <v>2025</v>
      </c>
    </row>
    <row r="21" spans="1:44" x14ac:dyDescent="0.55000000000000004">
      <c r="A21" s="6">
        <v>2</v>
      </c>
      <c r="B21" s="6" t="s">
        <v>31</v>
      </c>
      <c r="C21" s="7" t="s">
        <v>12</v>
      </c>
      <c r="D21" s="8">
        <v>133399086.85031001</v>
      </c>
      <c r="E21" s="6">
        <v>24.785699999999999</v>
      </c>
      <c r="F21" s="8">
        <f t="shared" si="0"/>
        <v>3306.3897469457288</v>
      </c>
      <c r="L21" s="6" t="s">
        <v>26</v>
      </c>
      <c r="M21" s="6" t="s">
        <v>31</v>
      </c>
      <c r="N21" s="6" t="s">
        <v>17</v>
      </c>
      <c r="O21" s="6" t="s">
        <v>18</v>
      </c>
      <c r="P21" s="6" t="s">
        <v>19</v>
      </c>
      <c r="Q21" s="6" t="s">
        <v>51</v>
      </c>
      <c r="AM21" s="9"/>
      <c r="AN21" s="9"/>
      <c r="AO21" s="9">
        <v>45777</v>
      </c>
      <c r="AP21" s="6">
        <v>25.701000000000001</v>
      </c>
      <c r="AQ21" s="6">
        <f t="shared" si="1"/>
        <v>4</v>
      </c>
      <c r="AR21" s="6">
        <f t="shared" si="2"/>
        <v>2025</v>
      </c>
    </row>
    <row r="22" spans="1:44" x14ac:dyDescent="0.55000000000000004">
      <c r="A22" s="6">
        <v>2</v>
      </c>
      <c r="B22" s="6" t="s">
        <v>31</v>
      </c>
      <c r="C22" s="7" t="s">
        <v>13</v>
      </c>
      <c r="D22" s="8">
        <v>107147158.54224999</v>
      </c>
      <c r="E22" s="6">
        <v>24.665400000000002</v>
      </c>
      <c r="F22" s="8">
        <f t="shared" si="0"/>
        <v>2642.8275243080129</v>
      </c>
      <c r="K22" s="7" t="s">
        <v>5</v>
      </c>
      <c r="L22" s="8">
        <f>L7</f>
        <v>299.18884601137194</v>
      </c>
      <c r="M22" s="8">
        <f t="shared" ref="M22:P22" si="3">M7</f>
        <v>216.0797463978368</v>
      </c>
      <c r="N22" s="8">
        <f t="shared" si="3"/>
        <v>80.31021373758216</v>
      </c>
      <c r="O22" s="8">
        <f t="shared" si="3"/>
        <v>379.08553631600637</v>
      </c>
      <c r="P22" s="8">
        <f t="shared" si="3"/>
        <v>288.77644969766271</v>
      </c>
      <c r="Q22" s="8">
        <f t="shared" ref="Q22" si="4">Q7</f>
        <v>147.50024341581758</v>
      </c>
      <c r="AM22" s="9"/>
      <c r="AN22" s="9"/>
      <c r="AO22" s="9">
        <v>45747</v>
      </c>
      <c r="AP22" s="6">
        <v>25.571200000000001</v>
      </c>
      <c r="AQ22" s="6">
        <f t="shared" si="1"/>
        <v>3</v>
      </c>
      <c r="AR22" s="6">
        <f t="shared" si="2"/>
        <v>2025</v>
      </c>
    </row>
    <row r="23" spans="1:44" x14ac:dyDescent="0.55000000000000004">
      <c r="A23" s="6">
        <v>2</v>
      </c>
      <c r="B23" s="6" t="s">
        <v>31</v>
      </c>
      <c r="C23" s="7" t="s">
        <v>14</v>
      </c>
      <c r="D23" s="8">
        <v>49848156.709999993</v>
      </c>
      <c r="E23" s="6">
        <v>24.585799999999999</v>
      </c>
      <c r="F23" s="8">
        <f t="shared" si="0"/>
        <v>1225.5568112407179</v>
      </c>
      <c r="K23" s="7" t="s">
        <v>30</v>
      </c>
      <c r="L23" s="8">
        <f>L22+L8</f>
        <v>654.64253837437195</v>
      </c>
      <c r="M23" s="8">
        <f t="shared" ref="M23:P33" si="5">M22+M8</f>
        <v>546.90239243339147</v>
      </c>
      <c r="N23" s="8">
        <f t="shared" si="5"/>
        <v>269.95139630977411</v>
      </c>
      <c r="O23" s="8">
        <f t="shared" si="5"/>
        <v>998.97028978146909</v>
      </c>
      <c r="P23" s="8">
        <f t="shared" si="5"/>
        <v>672.55011471368573</v>
      </c>
      <c r="Q23" s="8">
        <f t="shared" ref="Q23" si="6">Q22+Q8</f>
        <v>512.50024341581752</v>
      </c>
      <c r="AM23" s="9"/>
      <c r="AN23" s="9"/>
      <c r="AO23" s="9">
        <v>45716</v>
      </c>
      <c r="AP23" s="6">
        <v>25.537199999999999</v>
      </c>
      <c r="AQ23" s="6">
        <f t="shared" si="1"/>
        <v>2</v>
      </c>
      <c r="AR23" s="6">
        <f t="shared" si="2"/>
        <v>2025</v>
      </c>
    </row>
    <row r="24" spans="1:44" x14ac:dyDescent="0.55000000000000004">
      <c r="A24" s="6">
        <v>2</v>
      </c>
      <c r="B24" s="6" t="s">
        <v>31</v>
      </c>
      <c r="C24" s="7" t="s">
        <v>15</v>
      </c>
      <c r="D24" s="8">
        <v>23913855.430000003</v>
      </c>
      <c r="E24" s="6">
        <v>24.463999999999999</v>
      </c>
      <c r="F24" s="8">
        <f t="shared" si="0"/>
        <v>585.02855923952006</v>
      </c>
      <c r="K24" s="7" t="s">
        <v>7</v>
      </c>
      <c r="L24" s="8">
        <f t="shared" ref="L24:L33" si="7">L23+L9</f>
        <v>1864.851467796216</v>
      </c>
      <c r="M24" s="8">
        <f t="shared" si="5"/>
        <v>1819.7145169768298</v>
      </c>
      <c r="N24" s="8">
        <f t="shared" si="5"/>
        <v>1113.9310260710142</v>
      </c>
      <c r="O24" s="8">
        <f t="shared" si="5"/>
        <v>3016.77373885621</v>
      </c>
      <c r="P24" s="8">
        <f t="shared" si="5"/>
        <v>1937.3943125596434</v>
      </c>
      <c r="AM24" s="9"/>
      <c r="AN24" s="9"/>
      <c r="AO24" s="9">
        <v>45688</v>
      </c>
      <c r="AP24" s="6">
        <v>25.448899999999998</v>
      </c>
      <c r="AQ24" s="6">
        <f t="shared" si="1"/>
        <v>1</v>
      </c>
      <c r="AR24" s="6">
        <f t="shared" si="2"/>
        <v>2025</v>
      </c>
    </row>
    <row r="25" spans="1:44" x14ac:dyDescent="0.55000000000000004">
      <c r="A25" s="6">
        <v>2</v>
      </c>
      <c r="B25" s="6" t="s">
        <v>31</v>
      </c>
      <c r="C25" s="7" t="s">
        <v>16</v>
      </c>
      <c r="D25" s="8">
        <v>23214612.649999999</v>
      </c>
      <c r="E25" s="6">
        <v>24.3993</v>
      </c>
      <c r="F25" s="8">
        <f t="shared" si="0"/>
        <v>566.42029843114494</v>
      </c>
      <c r="K25" s="7" t="s">
        <v>8</v>
      </c>
      <c r="L25" s="8">
        <f t="shared" si="7"/>
        <v>4023.4888590914061</v>
      </c>
      <c r="M25" s="8">
        <f t="shared" si="5"/>
        <v>4869.219504792879</v>
      </c>
      <c r="N25" s="8">
        <f t="shared" si="5"/>
        <v>3192.3976200839143</v>
      </c>
      <c r="O25" s="8">
        <f t="shared" si="5"/>
        <v>6830.6217549713201</v>
      </c>
      <c r="P25" s="8">
        <f t="shared" si="5"/>
        <v>5126.7902236006867</v>
      </c>
      <c r="AM25" s="9"/>
      <c r="AN25" s="9"/>
      <c r="AO25" s="9">
        <v>45657</v>
      </c>
      <c r="AP25" s="6">
        <v>25.315200000000001</v>
      </c>
      <c r="AQ25" s="6">
        <f t="shared" si="1"/>
        <v>12</v>
      </c>
      <c r="AR25" s="6">
        <f t="shared" si="2"/>
        <v>2024</v>
      </c>
    </row>
    <row r="26" spans="1:44" x14ac:dyDescent="0.55000000000000004">
      <c r="A26" s="6">
        <v>3</v>
      </c>
      <c r="B26" s="6" t="s">
        <v>17</v>
      </c>
      <c r="C26" s="12" t="s">
        <v>5</v>
      </c>
      <c r="D26" s="8">
        <v>3307860.1623480003</v>
      </c>
      <c r="E26" s="6">
        <v>24.278600000000001</v>
      </c>
      <c r="F26" s="8">
        <f t="shared" si="0"/>
        <v>80.31021373758216</v>
      </c>
      <c r="K26" s="7" t="s">
        <v>9</v>
      </c>
      <c r="L26" s="8">
        <f t="shared" si="7"/>
        <v>6923.102148255206</v>
      </c>
      <c r="M26" s="8">
        <f t="shared" si="5"/>
        <v>7842.5824163375191</v>
      </c>
      <c r="N26" s="8">
        <f t="shared" si="5"/>
        <v>6094.2547747792669</v>
      </c>
      <c r="O26" s="8">
        <f t="shared" si="5"/>
        <v>10707.602158456131</v>
      </c>
      <c r="P26" s="8">
        <f t="shared" si="5"/>
        <v>8631.5538319360021</v>
      </c>
      <c r="AM26" s="9"/>
      <c r="AN26" s="9"/>
      <c r="AO26" s="9">
        <v>45626</v>
      </c>
      <c r="AP26" s="6">
        <v>25.113600000000002</v>
      </c>
      <c r="AQ26" s="6">
        <f t="shared" si="1"/>
        <v>11</v>
      </c>
      <c r="AR26" s="6">
        <f t="shared" si="2"/>
        <v>2024</v>
      </c>
    </row>
    <row r="27" spans="1:44" x14ac:dyDescent="0.55000000000000004">
      <c r="A27" s="6">
        <v>3</v>
      </c>
      <c r="B27" s="6" t="s">
        <v>17</v>
      </c>
      <c r="C27" s="12" t="s">
        <v>30</v>
      </c>
      <c r="D27" s="8">
        <v>7844191.8668179996</v>
      </c>
      <c r="E27" s="6">
        <v>24.175999999999998</v>
      </c>
      <c r="F27" s="8">
        <f t="shared" si="0"/>
        <v>189.64118257219195</v>
      </c>
      <c r="K27" s="7" t="s">
        <v>10</v>
      </c>
      <c r="L27" s="8">
        <f t="shared" si="7"/>
        <v>9716.6653728603978</v>
      </c>
      <c r="M27" s="8">
        <f t="shared" si="5"/>
        <v>10965.41227073042</v>
      </c>
      <c r="N27" s="8">
        <f t="shared" si="5"/>
        <v>9877.4959029353558</v>
      </c>
      <c r="O27" s="8">
        <f t="shared" si="5"/>
        <v>16389.853421197928</v>
      </c>
      <c r="P27" s="8">
        <f t="shared" si="5"/>
        <v>12732.718608782932</v>
      </c>
      <c r="AM27" s="9"/>
      <c r="AN27" s="9"/>
      <c r="AO27" s="9">
        <v>45596</v>
      </c>
      <c r="AP27" s="6">
        <v>24.9161</v>
      </c>
      <c r="AQ27" s="6">
        <f t="shared" si="1"/>
        <v>10</v>
      </c>
      <c r="AR27" s="6">
        <f t="shared" si="2"/>
        <v>2024</v>
      </c>
    </row>
    <row r="28" spans="1:44" x14ac:dyDescent="0.55000000000000004">
      <c r="A28" s="6">
        <v>3</v>
      </c>
      <c r="B28" s="6" t="s">
        <v>17</v>
      </c>
      <c r="C28" s="12" t="s">
        <v>7</v>
      </c>
      <c r="D28" s="8">
        <v>35057723.259999998</v>
      </c>
      <c r="E28" s="6">
        <v>24.074000000000002</v>
      </c>
      <c r="F28" s="8">
        <f t="shared" si="0"/>
        <v>843.97962976124006</v>
      </c>
      <c r="K28" s="7" t="s">
        <v>11</v>
      </c>
      <c r="L28" s="8">
        <f t="shared" si="7"/>
        <v>12845.075919032332</v>
      </c>
      <c r="M28" s="8">
        <f t="shared" si="5"/>
        <v>13687.599932805602</v>
      </c>
      <c r="N28" s="8">
        <f t="shared" si="5"/>
        <v>13384.391197585928</v>
      </c>
      <c r="O28" s="8">
        <f t="shared" si="5"/>
        <v>20937.882187280477</v>
      </c>
      <c r="P28" s="8">
        <f t="shared" si="5"/>
        <v>17660.847790918517</v>
      </c>
      <c r="AM28" s="9"/>
      <c r="AN28" s="9"/>
      <c r="AO28" s="9">
        <v>45565</v>
      </c>
      <c r="AP28" s="6">
        <v>24.815999999999999</v>
      </c>
      <c r="AQ28" s="6">
        <f t="shared" si="1"/>
        <v>9</v>
      </c>
      <c r="AR28" s="6">
        <f t="shared" si="2"/>
        <v>2024</v>
      </c>
    </row>
    <row r="29" spans="1:44" x14ac:dyDescent="0.55000000000000004">
      <c r="A29" s="6">
        <v>3</v>
      </c>
      <c r="B29" s="6" t="s">
        <v>17</v>
      </c>
      <c r="C29" s="12" t="s">
        <v>8</v>
      </c>
      <c r="D29" s="8">
        <v>86494656.430000007</v>
      </c>
      <c r="E29" s="6">
        <v>24.03</v>
      </c>
      <c r="F29" s="8">
        <f t="shared" si="0"/>
        <v>2078.4665940129003</v>
      </c>
      <c r="K29" s="7" t="s">
        <v>12</v>
      </c>
      <c r="L29" s="8">
        <f t="shared" si="7"/>
        <v>15921.543534427077</v>
      </c>
      <c r="M29" s="8">
        <f t="shared" si="5"/>
        <v>16993.989679751332</v>
      </c>
      <c r="N29" s="8">
        <f t="shared" si="5"/>
        <v>17430.196720278698</v>
      </c>
      <c r="O29" s="8">
        <f t="shared" si="5"/>
        <v>25063.464534150044</v>
      </c>
      <c r="P29" s="8">
        <f t="shared" si="5"/>
        <v>23139.995024816344</v>
      </c>
      <c r="AM29" s="9"/>
      <c r="AN29" s="9"/>
      <c r="AO29" s="9">
        <v>45535</v>
      </c>
      <c r="AP29" s="6">
        <v>24.728999999999999</v>
      </c>
      <c r="AQ29" s="6">
        <f t="shared" si="1"/>
        <v>8</v>
      </c>
      <c r="AR29" s="6">
        <f t="shared" si="2"/>
        <v>2024</v>
      </c>
    </row>
    <row r="30" spans="1:44" x14ac:dyDescent="0.55000000000000004">
      <c r="A30" s="6">
        <v>3</v>
      </c>
      <c r="B30" s="6" t="s">
        <v>17</v>
      </c>
      <c r="C30" s="12" t="s">
        <v>9</v>
      </c>
      <c r="D30" s="8">
        <v>120699490.67029999</v>
      </c>
      <c r="E30" s="6">
        <v>24.042000000000002</v>
      </c>
      <c r="F30" s="8">
        <f t="shared" si="0"/>
        <v>2901.8571546953526</v>
      </c>
      <c r="K30" s="7" t="s">
        <v>13</v>
      </c>
      <c r="L30" s="8">
        <f t="shared" si="7"/>
        <v>19101.642484891261</v>
      </c>
      <c r="M30" s="8">
        <f t="shared" si="5"/>
        <v>19636.817204059345</v>
      </c>
      <c r="N30" s="8">
        <f t="shared" si="5"/>
        <v>21291.922527652714</v>
      </c>
      <c r="O30" s="8">
        <f t="shared" si="5"/>
        <v>29493.82656152406</v>
      </c>
      <c r="P30" s="8">
        <f t="shared" si="5"/>
        <v>27342.739424619485</v>
      </c>
      <c r="AM30" s="9"/>
      <c r="AN30" s="9"/>
      <c r="AO30" s="9">
        <v>45504</v>
      </c>
      <c r="AP30" s="6">
        <v>24.704999999999998</v>
      </c>
      <c r="AQ30" s="6">
        <f t="shared" si="1"/>
        <v>7</v>
      </c>
      <c r="AR30" s="6">
        <f t="shared" si="2"/>
        <v>2024</v>
      </c>
    </row>
    <row r="31" spans="1:44" x14ac:dyDescent="0.55000000000000004">
      <c r="A31" s="6">
        <v>3</v>
      </c>
      <c r="B31" s="6" t="s">
        <v>17</v>
      </c>
      <c r="C31" s="12" t="s">
        <v>10</v>
      </c>
      <c r="D31" s="8">
        <v>157648184.35519996</v>
      </c>
      <c r="E31" s="6">
        <v>23.998000000000001</v>
      </c>
      <c r="F31" s="8">
        <f t="shared" si="0"/>
        <v>3783.241128156089</v>
      </c>
      <c r="K31" s="7" t="s">
        <v>14</v>
      </c>
      <c r="L31" s="8">
        <f t="shared" si="7"/>
        <v>21451.416146097545</v>
      </c>
      <c r="M31" s="8">
        <f t="shared" si="5"/>
        <v>20862.374015300062</v>
      </c>
      <c r="N31" s="8">
        <f t="shared" si="5"/>
        <v>24543.762004919779</v>
      </c>
      <c r="O31" s="8">
        <f t="shared" si="5"/>
        <v>32426.974246111738</v>
      </c>
      <c r="P31" s="8">
        <f t="shared" si="5"/>
        <v>31412.150161805814</v>
      </c>
      <c r="AM31" s="9"/>
      <c r="AN31" s="9"/>
      <c r="AO31" s="9">
        <v>45473</v>
      </c>
      <c r="AP31" s="6">
        <v>24.704999999999998</v>
      </c>
      <c r="AQ31" s="6">
        <f t="shared" si="1"/>
        <v>6</v>
      </c>
      <c r="AR31" s="6">
        <f t="shared" si="2"/>
        <v>2024</v>
      </c>
    </row>
    <row r="32" spans="1:44" x14ac:dyDescent="0.55000000000000004">
      <c r="A32" s="6">
        <v>3</v>
      </c>
      <c r="B32" s="6" t="s">
        <v>17</v>
      </c>
      <c r="C32" s="12" t="s">
        <v>11</v>
      </c>
      <c r="D32" s="8">
        <v>146297413.31819999</v>
      </c>
      <c r="E32" s="6">
        <v>23.971</v>
      </c>
      <c r="F32" s="8">
        <f t="shared" si="0"/>
        <v>3506.8952946505719</v>
      </c>
      <c r="K32" s="7" t="s">
        <v>15</v>
      </c>
      <c r="L32" s="8">
        <f t="shared" si="7"/>
        <v>22384.043917702696</v>
      </c>
      <c r="M32" s="8">
        <f t="shared" si="5"/>
        <v>21447.402574539581</v>
      </c>
      <c r="N32" s="8">
        <f t="shared" si="5"/>
        <v>26667.347453146926</v>
      </c>
      <c r="O32" s="8">
        <f t="shared" si="5"/>
        <v>34127.680488915168</v>
      </c>
      <c r="P32" s="8">
        <f t="shared" si="5"/>
        <v>34283.887670823024</v>
      </c>
      <c r="AM32" s="9"/>
      <c r="AN32" s="9"/>
      <c r="AO32" s="9">
        <v>45443</v>
      </c>
      <c r="AP32" s="6">
        <v>24.658000000000001</v>
      </c>
      <c r="AQ32" s="6">
        <f t="shared" si="1"/>
        <v>5</v>
      </c>
      <c r="AR32" s="6">
        <f t="shared" si="2"/>
        <v>2024</v>
      </c>
    </row>
    <row r="33" spans="1:44" x14ac:dyDescent="0.55000000000000004">
      <c r="A33" s="6">
        <v>3</v>
      </c>
      <c r="B33" s="6" t="s">
        <v>17</v>
      </c>
      <c r="C33" s="12" t="s">
        <v>12</v>
      </c>
      <c r="D33" s="8">
        <v>168596304.65028012</v>
      </c>
      <c r="E33" s="6">
        <v>23.997</v>
      </c>
      <c r="F33" s="8">
        <f t="shared" si="0"/>
        <v>4045.8055226927718</v>
      </c>
      <c r="K33" s="7" t="s">
        <v>16</v>
      </c>
      <c r="L33" s="8">
        <f t="shared" si="7"/>
        <v>23180.826566331743</v>
      </c>
      <c r="M33" s="8">
        <f t="shared" si="5"/>
        <v>22013.822872970726</v>
      </c>
      <c r="N33" s="8">
        <f t="shared" si="5"/>
        <v>27893.952919488067</v>
      </c>
      <c r="O33" s="8">
        <f t="shared" si="5"/>
        <v>35328.669657876286</v>
      </c>
      <c r="P33" s="8">
        <f t="shared" si="5"/>
        <v>35479.059542932024</v>
      </c>
      <c r="AM33" s="9"/>
      <c r="AN33" s="9"/>
      <c r="AO33" s="9">
        <v>45412</v>
      </c>
      <c r="AP33" s="6">
        <v>24.65</v>
      </c>
      <c r="AQ33" s="6">
        <f t="shared" si="1"/>
        <v>4</v>
      </c>
      <c r="AR33" s="6">
        <f t="shared" si="2"/>
        <v>2024</v>
      </c>
    </row>
    <row r="34" spans="1:44" x14ac:dyDescent="0.55000000000000004">
      <c r="A34" s="6">
        <v>3</v>
      </c>
      <c r="B34" s="6" t="s">
        <v>17</v>
      </c>
      <c r="C34" s="12" t="s">
        <v>13</v>
      </c>
      <c r="D34" s="8">
        <v>161991937.89060003</v>
      </c>
      <c r="E34" s="6">
        <v>23.838999999999999</v>
      </c>
      <c r="F34" s="8">
        <f t="shared" si="0"/>
        <v>3861.725807374014</v>
      </c>
      <c r="AM34" s="9"/>
      <c r="AN34" s="9"/>
      <c r="AO34" s="9">
        <v>45382</v>
      </c>
      <c r="AP34" s="6">
        <v>24.55</v>
      </c>
      <c r="AQ34" s="6">
        <f t="shared" si="1"/>
        <v>3</v>
      </c>
      <c r="AR34" s="6">
        <f t="shared" si="2"/>
        <v>2024</v>
      </c>
    </row>
    <row r="35" spans="1:44" x14ac:dyDescent="0.55000000000000004">
      <c r="A35" s="6">
        <v>3</v>
      </c>
      <c r="B35" s="6" t="s">
        <v>17</v>
      </c>
      <c r="C35" s="12" t="s">
        <v>14</v>
      </c>
      <c r="D35" s="8">
        <v>137347502.84114999</v>
      </c>
      <c r="E35" s="6">
        <v>23.675999999999998</v>
      </c>
      <c r="F35" s="8">
        <f t="shared" si="0"/>
        <v>3251.8394772670667</v>
      </c>
      <c r="AM35" s="9"/>
      <c r="AN35" s="9"/>
      <c r="AO35" s="9">
        <v>45351</v>
      </c>
      <c r="AP35" s="6">
        <v>24.645</v>
      </c>
      <c r="AQ35" s="6">
        <f t="shared" ref="AQ35:AQ66" si="8">MONTH(AO35)</f>
        <v>2</v>
      </c>
      <c r="AR35" s="6">
        <f t="shared" ref="AR35:AR66" si="9">YEAR(AO35)</f>
        <v>2024</v>
      </c>
    </row>
    <row r="36" spans="1:44" x14ac:dyDescent="0.55000000000000004">
      <c r="A36" s="6">
        <v>3</v>
      </c>
      <c r="B36" s="6" t="s">
        <v>17</v>
      </c>
      <c r="C36" s="12" t="s">
        <v>15</v>
      </c>
      <c r="D36" s="8">
        <v>89128911.618700013</v>
      </c>
      <c r="E36" s="6">
        <v>23.826000000000001</v>
      </c>
      <c r="F36" s="8">
        <f t="shared" si="0"/>
        <v>2123.5854482271466</v>
      </c>
      <c r="AM36" s="9"/>
      <c r="AN36" s="9"/>
      <c r="AO36" s="9">
        <v>45322</v>
      </c>
      <c r="AP36" s="6">
        <v>24.617000000000001</v>
      </c>
      <c r="AQ36" s="6">
        <f t="shared" si="8"/>
        <v>1</v>
      </c>
      <c r="AR36" s="6">
        <f t="shared" si="9"/>
        <v>2024</v>
      </c>
    </row>
    <row r="37" spans="1:44" x14ac:dyDescent="0.55000000000000004">
      <c r="A37" s="6">
        <v>3</v>
      </c>
      <c r="B37" s="6" t="s">
        <v>17</v>
      </c>
      <c r="C37" s="12" t="s">
        <v>16</v>
      </c>
      <c r="D37" s="8">
        <v>51021399.539999999</v>
      </c>
      <c r="E37" s="6">
        <v>24.041</v>
      </c>
      <c r="F37" s="8">
        <f t="shared" si="0"/>
        <v>1226.6054663411401</v>
      </c>
      <c r="AM37" s="9"/>
      <c r="AN37" s="9"/>
      <c r="AO37" s="9">
        <v>45291</v>
      </c>
      <c r="AP37" s="6">
        <v>24.623000000000001</v>
      </c>
      <c r="AQ37" s="6">
        <f t="shared" si="8"/>
        <v>12</v>
      </c>
      <c r="AR37" s="6">
        <f t="shared" si="9"/>
        <v>2023</v>
      </c>
    </row>
    <row r="38" spans="1:44" x14ac:dyDescent="0.55000000000000004">
      <c r="A38" s="6">
        <v>4</v>
      </c>
      <c r="B38" s="6" t="s">
        <v>18</v>
      </c>
      <c r="C38" s="12" t="s">
        <v>5</v>
      </c>
      <c r="D38" s="8">
        <v>15753222.087599998</v>
      </c>
      <c r="E38" s="6">
        <v>24.064</v>
      </c>
      <c r="F38" s="8">
        <f t="shared" si="0"/>
        <v>379.08553631600637</v>
      </c>
      <c r="AM38" s="9"/>
      <c r="AN38" s="9"/>
      <c r="AO38" s="9">
        <v>45260</v>
      </c>
      <c r="AP38" s="6">
        <v>24.626000000000001</v>
      </c>
      <c r="AQ38" s="6">
        <f t="shared" si="8"/>
        <v>11</v>
      </c>
      <c r="AR38" s="6">
        <f t="shared" si="9"/>
        <v>2023</v>
      </c>
    </row>
    <row r="39" spans="1:44" x14ac:dyDescent="0.55000000000000004">
      <c r="A39" s="6">
        <v>4</v>
      </c>
      <c r="B39" s="6" t="s">
        <v>18</v>
      </c>
      <c r="C39" s="12" t="s">
        <v>30</v>
      </c>
      <c r="D39" s="8">
        <v>25748068.67977</v>
      </c>
      <c r="E39" s="6">
        <v>24.074999999999999</v>
      </c>
      <c r="F39" s="8">
        <f t="shared" si="0"/>
        <v>619.88475346546272</v>
      </c>
      <c r="AM39" s="9"/>
      <c r="AN39" s="9"/>
      <c r="AO39" s="9">
        <v>45230</v>
      </c>
      <c r="AP39" s="6">
        <v>24.643999999999998</v>
      </c>
      <c r="AQ39" s="6">
        <f t="shared" si="8"/>
        <v>10</v>
      </c>
      <c r="AR39" s="6">
        <f t="shared" si="9"/>
        <v>2023</v>
      </c>
    </row>
    <row r="40" spans="1:44" x14ac:dyDescent="0.55000000000000004">
      <c r="A40" s="6">
        <v>4</v>
      </c>
      <c r="B40" s="6" t="s">
        <v>18</v>
      </c>
      <c r="C40" s="12" t="s">
        <v>7</v>
      </c>
      <c r="D40" s="8">
        <v>83196038.900399983</v>
      </c>
      <c r="E40" s="6">
        <v>24.253599999999999</v>
      </c>
      <c r="F40" s="8">
        <f t="shared" si="0"/>
        <v>2017.8034490747409</v>
      </c>
      <c r="AM40" s="9"/>
      <c r="AN40" s="9"/>
      <c r="AO40" s="9">
        <v>45199</v>
      </c>
      <c r="AP40" s="6">
        <v>24.55</v>
      </c>
      <c r="AQ40" s="6">
        <f t="shared" si="8"/>
        <v>9</v>
      </c>
      <c r="AR40" s="6">
        <f t="shared" si="9"/>
        <v>2023</v>
      </c>
    </row>
    <row r="41" spans="1:44" x14ac:dyDescent="0.55000000000000004">
      <c r="A41" s="6">
        <v>4</v>
      </c>
      <c r="B41" s="6" t="s">
        <v>18</v>
      </c>
      <c r="C41" s="12" t="s">
        <v>8</v>
      </c>
      <c r="D41" s="8">
        <v>156124168.1212</v>
      </c>
      <c r="E41" s="6">
        <v>24.4283</v>
      </c>
      <c r="F41" s="8">
        <f t="shared" si="0"/>
        <v>3813.8480161151101</v>
      </c>
      <c r="AM41" s="9"/>
      <c r="AN41" s="9"/>
      <c r="AO41" s="9">
        <v>45169</v>
      </c>
      <c r="AP41" s="6">
        <v>24.574999999999999</v>
      </c>
      <c r="AQ41" s="6">
        <f t="shared" si="8"/>
        <v>8</v>
      </c>
      <c r="AR41" s="6">
        <f t="shared" si="9"/>
        <v>2023</v>
      </c>
    </row>
    <row r="42" spans="1:44" x14ac:dyDescent="0.55000000000000004">
      <c r="A42" s="6">
        <v>4</v>
      </c>
      <c r="B42" s="6" t="s">
        <v>18</v>
      </c>
      <c r="C42" s="12" t="s">
        <v>9</v>
      </c>
      <c r="D42" s="8">
        <v>158582623.45680004</v>
      </c>
      <c r="E42" s="6">
        <v>24.447700000000001</v>
      </c>
      <c r="F42" s="8">
        <f t="shared" si="0"/>
        <v>3876.9804034848107</v>
      </c>
      <c r="AM42" s="9"/>
      <c r="AN42" s="9"/>
      <c r="AO42" s="9">
        <v>45138</v>
      </c>
      <c r="AP42" s="6">
        <v>24.550999999999998</v>
      </c>
      <c r="AQ42" s="6">
        <f t="shared" si="8"/>
        <v>7</v>
      </c>
      <c r="AR42" s="6">
        <f t="shared" si="9"/>
        <v>2023</v>
      </c>
    </row>
    <row r="43" spans="1:44" x14ac:dyDescent="0.55000000000000004">
      <c r="A43" s="6">
        <v>4</v>
      </c>
      <c r="B43" s="6" t="s">
        <v>18</v>
      </c>
      <c r="C43" s="12" t="s">
        <v>10</v>
      </c>
      <c r="D43" s="8">
        <v>233915472.34847003</v>
      </c>
      <c r="E43" s="6">
        <v>24.291899999999998</v>
      </c>
      <c r="F43" s="8">
        <f t="shared" si="0"/>
        <v>5682.2512627417982</v>
      </c>
      <c r="AM43" s="9"/>
      <c r="AN43" s="9"/>
      <c r="AO43" s="9">
        <v>45107</v>
      </c>
      <c r="AP43" s="6">
        <v>24.565000000000001</v>
      </c>
      <c r="AQ43" s="6">
        <f t="shared" si="8"/>
        <v>6</v>
      </c>
      <c r="AR43" s="6">
        <f t="shared" si="9"/>
        <v>2023</v>
      </c>
    </row>
    <row r="44" spans="1:44" x14ac:dyDescent="0.55000000000000004">
      <c r="A44" s="6">
        <v>4</v>
      </c>
      <c r="B44" s="6" t="s">
        <v>18</v>
      </c>
      <c r="C44" s="12" t="s">
        <v>11</v>
      </c>
      <c r="D44" s="8">
        <v>187236418.07974994</v>
      </c>
      <c r="E44" s="6">
        <v>24.290299999999998</v>
      </c>
      <c r="F44" s="8">
        <f t="shared" si="0"/>
        <v>4548.0287660825497</v>
      </c>
      <c r="AM44" s="9"/>
      <c r="AN44" s="9"/>
      <c r="AO44" s="9">
        <v>45077</v>
      </c>
      <c r="AP44" s="6">
        <v>24.535</v>
      </c>
      <c r="AQ44" s="6">
        <f t="shared" si="8"/>
        <v>5</v>
      </c>
      <c r="AR44" s="6">
        <f t="shared" si="9"/>
        <v>2023</v>
      </c>
    </row>
    <row r="45" spans="1:44" x14ac:dyDescent="0.55000000000000004">
      <c r="A45" s="6">
        <v>4</v>
      </c>
      <c r="B45" s="6" t="s">
        <v>18</v>
      </c>
      <c r="C45" s="12" t="s">
        <v>12</v>
      </c>
      <c r="D45" s="8">
        <v>169427041.53845009</v>
      </c>
      <c r="E45" s="6">
        <v>24.350200000000001</v>
      </c>
      <c r="F45" s="8">
        <f t="shared" si="0"/>
        <v>4125.5823468695671</v>
      </c>
      <c r="AM45" s="9"/>
      <c r="AN45" s="9"/>
      <c r="AO45" s="9">
        <v>45046</v>
      </c>
      <c r="AP45" s="6">
        <v>24.535</v>
      </c>
      <c r="AQ45" s="6">
        <f t="shared" si="8"/>
        <v>4</v>
      </c>
      <c r="AR45" s="6">
        <f t="shared" si="9"/>
        <v>2023</v>
      </c>
    </row>
    <row r="46" spans="1:44" x14ac:dyDescent="0.55000000000000004">
      <c r="A46" s="6">
        <v>4</v>
      </c>
      <c r="B46" s="6" t="s">
        <v>18</v>
      </c>
      <c r="C46" s="12" t="s">
        <v>13</v>
      </c>
      <c r="D46" s="8">
        <v>181844235.32637006</v>
      </c>
      <c r="E46" s="6">
        <v>24.363499999999998</v>
      </c>
      <c r="F46" s="8">
        <f t="shared" si="0"/>
        <v>4430.3620273740171</v>
      </c>
      <c r="AM46" s="9"/>
      <c r="AN46" s="9"/>
      <c r="AO46" s="9">
        <v>45016</v>
      </c>
      <c r="AP46" s="6">
        <v>24.550999999999998</v>
      </c>
      <c r="AQ46" s="6">
        <f t="shared" si="8"/>
        <v>3</v>
      </c>
      <c r="AR46" s="6">
        <f t="shared" si="9"/>
        <v>2023</v>
      </c>
    </row>
    <row r="47" spans="1:44" x14ac:dyDescent="0.55000000000000004">
      <c r="A47" s="6">
        <v>4</v>
      </c>
      <c r="B47" s="6" t="s">
        <v>18</v>
      </c>
      <c r="C47" s="12" t="s">
        <v>14</v>
      </c>
      <c r="D47" s="8">
        <v>120189297.2</v>
      </c>
      <c r="E47" s="6">
        <v>24.404399999999999</v>
      </c>
      <c r="F47" s="8">
        <f t="shared" si="0"/>
        <v>2933.14768458768</v>
      </c>
      <c r="AM47" s="9"/>
      <c r="AN47" s="9"/>
      <c r="AO47" s="9">
        <v>44985</v>
      </c>
      <c r="AP47" s="6">
        <v>24.517299999999999</v>
      </c>
      <c r="AQ47" s="6">
        <f t="shared" si="8"/>
        <v>2</v>
      </c>
      <c r="AR47" s="6">
        <f t="shared" si="9"/>
        <v>2023</v>
      </c>
    </row>
    <row r="48" spans="1:44" x14ac:dyDescent="0.55000000000000004">
      <c r="A48" s="6">
        <v>4</v>
      </c>
      <c r="B48" s="6" t="s">
        <v>18</v>
      </c>
      <c r="C48" s="12" t="s">
        <v>15</v>
      </c>
      <c r="D48" s="8">
        <v>69640568.145850018</v>
      </c>
      <c r="E48" s="6">
        <v>24.421199999999999</v>
      </c>
      <c r="F48" s="8">
        <f t="shared" si="0"/>
        <v>1700.7062428034324</v>
      </c>
      <c r="AM48" s="9"/>
      <c r="AN48" s="9"/>
      <c r="AO48" s="9">
        <v>44957</v>
      </c>
      <c r="AP48" s="6">
        <v>24.514500000000002</v>
      </c>
      <c r="AQ48" s="6">
        <f t="shared" si="8"/>
        <v>1</v>
      </c>
      <c r="AR48" s="6">
        <f t="shared" si="9"/>
        <v>2023</v>
      </c>
    </row>
    <row r="49" spans="1:44" x14ac:dyDescent="0.55000000000000004">
      <c r="A49" s="6">
        <v>4</v>
      </c>
      <c r="B49" s="6" t="s">
        <v>18</v>
      </c>
      <c r="C49" s="12" t="s">
        <v>16</v>
      </c>
      <c r="D49" s="8">
        <v>48848299.200000003</v>
      </c>
      <c r="E49" s="6">
        <v>24.586099999999998</v>
      </c>
      <c r="F49" s="8">
        <f t="shared" si="0"/>
        <v>1200.98916896112</v>
      </c>
      <c r="AM49" s="9"/>
      <c r="AN49" s="9"/>
      <c r="AO49" s="9">
        <v>44926</v>
      </c>
      <c r="AP49" s="6">
        <v>24.5517</v>
      </c>
      <c r="AQ49" s="6">
        <f t="shared" si="8"/>
        <v>12</v>
      </c>
      <c r="AR49" s="6">
        <f t="shared" si="9"/>
        <v>2022</v>
      </c>
    </row>
    <row r="50" spans="1:44" x14ac:dyDescent="0.55000000000000004">
      <c r="A50" s="6">
        <v>5</v>
      </c>
      <c r="B50" s="6" t="s">
        <v>19</v>
      </c>
      <c r="C50" s="6" t="s">
        <v>5</v>
      </c>
      <c r="D50" s="8">
        <v>11719538.067160001</v>
      </c>
      <c r="E50" s="6">
        <v>24.640599999999999</v>
      </c>
      <c r="F50" s="8">
        <f t="shared" si="0"/>
        <v>288.77644969766271</v>
      </c>
      <c r="AM50" s="9"/>
      <c r="AN50" s="9"/>
      <c r="AO50" s="9">
        <v>44895</v>
      </c>
      <c r="AP50" s="6">
        <v>24.5913</v>
      </c>
      <c r="AQ50" s="6">
        <f t="shared" si="8"/>
        <v>11</v>
      </c>
      <c r="AR50" s="6">
        <f t="shared" si="9"/>
        <v>2022</v>
      </c>
    </row>
    <row r="51" spans="1:44" x14ac:dyDescent="0.55000000000000004">
      <c r="A51" s="6">
        <v>5</v>
      </c>
      <c r="B51" s="6" t="s">
        <v>19</v>
      </c>
      <c r="C51" s="6" t="s">
        <v>30</v>
      </c>
      <c r="D51" s="8">
        <v>15606074.710000001</v>
      </c>
      <c r="E51" s="6">
        <v>24.5913</v>
      </c>
      <c r="F51" s="8">
        <f t="shared" si="0"/>
        <v>383.77366501602302</v>
      </c>
      <c r="AM51" s="9"/>
      <c r="AN51" s="9"/>
      <c r="AO51" s="9">
        <v>44865</v>
      </c>
      <c r="AP51" s="6">
        <v>24.640599999999999</v>
      </c>
      <c r="AQ51" s="6">
        <f t="shared" si="8"/>
        <v>10</v>
      </c>
      <c r="AR51" s="6">
        <f t="shared" si="9"/>
        <v>2022</v>
      </c>
    </row>
    <row r="52" spans="1:44" x14ac:dyDescent="0.55000000000000004">
      <c r="A52" s="6">
        <v>5</v>
      </c>
      <c r="B52" s="6" t="s">
        <v>19</v>
      </c>
      <c r="C52" s="6" t="s">
        <v>7</v>
      </c>
      <c r="D52" s="8">
        <v>51517581.179549992</v>
      </c>
      <c r="E52" s="6">
        <v>24.5517</v>
      </c>
      <c r="F52" s="8">
        <f t="shared" si="0"/>
        <v>1264.8441978459575</v>
      </c>
      <c r="AM52" s="9"/>
      <c r="AN52" s="9"/>
      <c r="AO52" s="9">
        <v>44834</v>
      </c>
      <c r="AP52" s="6">
        <v>24.586099999999998</v>
      </c>
      <c r="AQ52" s="6">
        <f t="shared" si="8"/>
        <v>9</v>
      </c>
      <c r="AR52" s="6">
        <f t="shared" si="9"/>
        <v>2022</v>
      </c>
    </row>
    <row r="53" spans="1:44" x14ac:dyDescent="0.55000000000000004">
      <c r="A53" s="6">
        <v>5</v>
      </c>
      <c r="B53" s="6" t="s">
        <v>19</v>
      </c>
      <c r="C53" s="6" t="s">
        <v>8</v>
      </c>
      <c r="D53" s="8">
        <v>130102425.54574001</v>
      </c>
      <c r="E53" s="6">
        <v>24.514500000000002</v>
      </c>
      <c r="F53" s="8">
        <f t="shared" si="0"/>
        <v>3189.3959110410437</v>
      </c>
      <c r="AM53" s="9"/>
      <c r="AN53" s="9"/>
      <c r="AO53" s="9">
        <v>44804</v>
      </c>
      <c r="AP53" s="6">
        <v>24.421199999999999</v>
      </c>
      <c r="AQ53" s="6">
        <f t="shared" si="8"/>
        <v>8</v>
      </c>
      <c r="AR53" s="6">
        <f t="shared" si="9"/>
        <v>2022</v>
      </c>
    </row>
    <row r="54" spans="1:44" x14ac:dyDescent="0.55000000000000004">
      <c r="A54" s="6">
        <v>5</v>
      </c>
      <c r="B54" s="6" t="s">
        <v>19</v>
      </c>
      <c r="C54" s="6" t="s">
        <v>9</v>
      </c>
      <c r="D54" s="8">
        <v>142950635.19781196</v>
      </c>
      <c r="E54" s="6">
        <v>24.517299999999999</v>
      </c>
      <c r="F54" s="8">
        <f t="shared" si="0"/>
        <v>3504.7636083353154</v>
      </c>
      <c r="AM54" s="9"/>
      <c r="AN54" s="9"/>
      <c r="AO54" s="9">
        <v>44773</v>
      </c>
      <c r="AP54" s="6">
        <v>24.404399999999999</v>
      </c>
      <c r="AQ54" s="6">
        <f t="shared" si="8"/>
        <v>7</v>
      </c>
      <c r="AR54" s="6">
        <f t="shared" si="9"/>
        <v>2022</v>
      </c>
    </row>
    <row r="55" spans="1:44" x14ac:dyDescent="0.55000000000000004">
      <c r="A55" s="6">
        <v>5</v>
      </c>
      <c r="B55" s="6" t="s">
        <v>19</v>
      </c>
      <c r="C55" s="6" t="s">
        <v>10</v>
      </c>
      <c r="D55" s="8">
        <v>167046750.71675</v>
      </c>
      <c r="E55" s="6">
        <v>24.550999999999998</v>
      </c>
      <c r="F55" s="8">
        <f t="shared" si="0"/>
        <v>4101.1647768469293</v>
      </c>
      <c r="AM55" s="9"/>
      <c r="AN55" s="9"/>
      <c r="AO55" s="9">
        <v>44742</v>
      </c>
      <c r="AP55" s="6">
        <v>24.363499999999998</v>
      </c>
      <c r="AQ55" s="6">
        <f t="shared" si="8"/>
        <v>6</v>
      </c>
      <c r="AR55" s="6">
        <f t="shared" si="9"/>
        <v>2022</v>
      </c>
    </row>
    <row r="56" spans="1:44" x14ac:dyDescent="0.55000000000000004">
      <c r="A56" s="6">
        <v>5</v>
      </c>
      <c r="B56" s="6" t="s">
        <v>19</v>
      </c>
      <c r="C56" s="6" t="s">
        <v>11</v>
      </c>
      <c r="D56" s="8">
        <v>200861185.33260998</v>
      </c>
      <c r="E56" s="6">
        <v>24.535</v>
      </c>
      <c r="F56" s="8">
        <f t="shared" si="0"/>
        <v>4928.1291821355862</v>
      </c>
      <c r="AM56" s="9"/>
      <c r="AN56" s="9"/>
      <c r="AO56" s="9">
        <v>44712</v>
      </c>
      <c r="AP56" s="6">
        <v>24.350200000000001</v>
      </c>
      <c r="AQ56" s="6">
        <f t="shared" si="8"/>
        <v>5</v>
      </c>
      <c r="AR56" s="6">
        <f t="shared" si="9"/>
        <v>2022</v>
      </c>
    </row>
    <row r="57" spans="1:44" x14ac:dyDescent="0.55000000000000004">
      <c r="A57" s="6">
        <v>5</v>
      </c>
      <c r="B57" s="6" t="s">
        <v>19</v>
      </c>
      <c r="C57" s="6" t="s">
        <v>12</v>
      </c>
      <c r="D57" s="8">
        <v>223319634.55870494</v>
      </c>
      <c r="E57" s="6">
        <v>24.535</v>
      </c>
      <c r="F57" s="8">
        <f t="shared" si="0"/>
        <v>5479.1472338978265</v>
      </c>
      <c r="AM57" s="9"/>
      <c r="AN57" s="9"/>
      <c r="AO57" s="9">
        <v>44681</v>
      </c>
      <c r="AP57" s="6">
        <v>24.290299999999998</v>
      </c>
      <c r="AQ57" s="6">
        <f t="shared" si="8"/>
        <v>4</v>
      </c>
      <c r="AR57" s="6">
        <f t="shared" si="9"/>
        <v>2022</v>
      </c>
    </row>
    <row r="58" spans="1:44" x14ac:dyDescent="0.55000000000000004">
      <c r="A58" s="6">
        <v>5</v>
      </c>
      <c r="B58" s="6" t="s">
        <v>19</v>
      </c>
      <c r="C58" s="6" t="s">
        <v>13</v>
      </c>
      <c r="D58" s="8">
        <v>171086684.29892701</v>
      </c>
      <c r="E58" s="6">
        <v>24.565000000000001</v>
      </c>
      <c r="F58" s="8">
        <f t="shared" si="0"/>
        <v>4202.7443998031422</v>
      </c>
      <c r="AM58" s="9"/>
      <c r="AN58" s="9"/>
      <c r="AO58" s="9">
        <v>44651</v>
      </c>
      <c r="AP58" s="6">
        <v>24.291899999999998</v>
      </c>
      <c r="AQ58" s="6">
        <f t="shared" si="8"/>
        <v>3</v>
      </c>
      <c r="AR58" s="6">
        <f t="shared" si="9"/>
        <v>2022</v>
      </c>
    </row>
    <row r="59" spans="1:44" x14ac:dyDescent="0.55000000000000004">
      <c r="A59" s="6">
        <v>5</v>
      </c>
      <c r="B59" s="6" t="s">
        <v>19</v>
      </c>
      <c r="C59" s="6" t="s">
        <v>14</v>
      </c>
      <c r="D59" s="8">
        <v>165753359.83000001</v>
      </c>
      <c r="E59" s="6">
        <v>24.550999999999998</v>
      </c>
      <c r="F59" s="8">
        <f t="shared" si="0"/>
        <v>4069.4107371863297</v>
      </c>
      <c r="AM59" s="9"/>
      <c r="AN59" s="9"/>
      <c r="AO59" s="9">
        <v>44620</v>
      </c>
      <c r="AP59" s="6">
        <v>24.447700000000001</v>
      </c>
      <c r="AQ59" s="6">
        <f t="shared" si="8"/>
        <v>2</v>
      </c>
      <c r="AR59" s="6">
        <f t="shared" si="9"/>
        <v>2022</v>
      </c>
    </row>
    <row r="60" spans="1:44" x14ac:dyDescent="0.55000000000000004">
      <c r="A60" s="6">
        <v>5</v>
      </c>
      <c r="B60" s="6" t="s">
        <v>19</v>
      </c>
      <c r="C60" s="6" t="s">
        <v>15</v>
      </c>
      <c r="D60" s="8">
        <v>116970286.71000001</v>
      </c>
      <c r="E60" s="6">
        <v>24.550999999999998</v>
      </c>
      <c r="F60" s="8">
        <f t="shared" si="0"/>
        <v>2871.73750901721</v>
      </c>
      <c r="AM60" s="9"/>
      <c r="AN60" s="9"/>
      <c r="AO60" s="9">
        <v>44592</v>
      </c>
      <c r="AP60" s="6">
        <v>24.4283</v>
      </c>
      <c r="AQ60" s="6">
        <f t="shared" si="8"/>
        <v>1</v>
      </c>
      <c r="AR60" s="6">
        <f t="shared" si="9"/>
        <v>2022</v>
      </c>
    </row>
    <row r="61" spans="1:44" x14ac:dyDescent="0.55000000000000004">
      <c r="A61" s="6">
        <v>5</v>
      </c>
      <c r="B61" s="6" t="s">
        <v>19</v>
      </c>
      <c r="C61" s="6" t="s">
        <v>16</v>
      </c>
      <c r="D61" s="8">
        <v>48683171.979999997</v>
      </c>
      <c r="E61" s="6">
        <v>24.55</v>
      </c>
      <c r="F61" s="8">
        <f t="shared" si="0"/>
        <v>1195.1718721089999</v>
      </c>
      <c r="AM61" s="9"/>
      <c r="AN61" s="9"/>
      <c r="AO61" s="9">
        <v>44561</v>
      </c>
      <c r="AP61" s="6">
        <v>24.253599999999999</v>
      </c>
      <c r="AQ61" s="6">
        <f t="shared" si="8"/>
        <v>12</v>
      </c>
      <c r="AR61" s="6">
        <f t="shared" si="9"/>
        <v>2021</v>
      </c>
    </row>
    <row r="62" spans="1:44" x14ac:dyDescent="0.55000000000000004">
      <c r="A62" s="6">
        <v>6</v>
      </c>
      <c r="B62" s="6" t="s">
        <v>51</v>
      </c>
      <c r="C62" s="6" t="s">
        <v>5</v>
      </c>
      <c r="D62" s="8">
        <v>5986211.1775899995</v>
      </c>
      <c r="E62" s="6">
        <v>24.64</v>
      </c>
      <c r="F62" s="8">
        <f t="shared" si="0"/>
        <v>147.50024341581758</v>
      </c>
      <c r="AM62" s="9"/>
      <c r="AN62" s="9"/>
      <c r="AO62" s="9">
        <v>44530</v>
      </c>
      <c r="AP62" s="6">
        <v>24.074999999999999</v>
      </c>
      <c r="AQ62" s="6">
        <f t="shared" si="8"/>
        <v>11</v>
      </c>
      <c r="AR62" s="6">
        <f t="shared" si="9"/>
        <v>2021</v>
      </c>
    </row>
    <row r="63" spans="1:44" x14ac:dyDescent="0.55000000000000004">
      <c r="A63" s="6">
        <v>6</v>
      </c>
      <c r="B63" s="6" t="s">
        <v>51</v>
      </c>
      <c r="C63" s="6" t="s">
        <v>30</v>
      </c>
      <c r="D63" s="42">
        <f>7400835.36*2</f>
        <v>14801670.720000001</v>
      </c>
      <c r="E63" s="6">
        <v>24.67</v>
      </c>
      <c r="F63" s="8">
        <f t="shared" si="0"/>
        <v>365.15721666240006</v>
      </c>
      <c r="AM63" s="9"/>
      <c r="AN63" s="9"/>
      <c r="AO63" s="9">
        <v>44500</v>
      </c>
      <c r="AP63" s="6">
        <v>24.064</v>
      </c>
      <c r="AQ63" s="6">
        <f t="shared" si="8"/>
        <v>10</v>
      </c>
      <c r="AR63" s="6">
        <f t="shared" si="9"/>
        <v>2021</v>
      </c>
    </row>
    <row r="64" spans="1:44" x14ac:dyDescent="0.55000000000000004">
      <c r="AM64" s="9"/>
      <c r="AN64" s="9"/>
      <c r="AO64" s="9">
        <v>44469</v>
      </c>
      <c r="AP64" s="6">
        <v>24.041</v>
      </c>
      <c r="AQ64" s="6">
        <f t="shared" si="8"/>
        <v>9</v>
      </c>
      <c r="AR64" s="6">
        <f t="shared" si="9"/>
        <v>2021</v>
      </c>
    </row>
    <row r="65" spans="39:44" x14ac:dyDescent="0.55000000000000004">
      <c r="AM65" s="9"/>
      <c r="AN65" s="9"/>
      <c r="AO65" s="9">
        <v>44439</v>
      </c>
      <c r="AP65" s="6">
        <v>23.826000000000001</v>
      </c>
      <c r="AQ65" s="6">
        <f t="shared" si="8"/>
        <v>8</v>
      </c>
      <c r="AR65" s="6">
        <f t="shared" si="9"/>
        <v>2021</v>
      </c>
    </row>
    <row r="66" spans="39:44" x14ac:dyDescent="0.55000000000000004">
      <c r="AM66" s="9"/>
      <c r="AN66" s="9"/>
      <c r="AO66" s="9">
        <v>44408</v>
      </c>
      <c r="AP66" s="6">
        <v>23.675999999999998</v>
      </c>
      <c r="AQ66" s="6">
        <f t="shared" si="8"/>
        <v>7</v>
      </c>
      <c r="AR66" s="6">
        <f t="shared" si="9"/>
        <v>2021</v>
      </c>
    </row>
    <row r="67" spans="39:44" x14ac:dyDescent="0.55000000000000004">
      <c r="AM67" s="9"/>
      <c r="AN67" s="9"/>
      <c r="AO67" s="9">
        <v>44377</v>
      </c>
      <c r="AP67" s="6">
        <v>23.838999999999999</v>
      </c>
      <c r="AQ67" s="6">
        <f t="shared" ref="AQ67:AQ75" si="10">MONTH(AO67)</f>
        <v>6</v>
      </c>
      <c r="AR67" s="6">
        <f t="shared" ref="AR67:AR75" si="11">YEAR(AO67)</f>
        <v>2021</v>
      </c>
    </row>
    <row r="68" spans="39:44" x14ac:dyDescent="0.55000000000000004">
      <c r="AM68" s="9"/>
      <c r="AN68" s="9"/>
      <c r="AO68" s="9">
        <v>44347</v>
      </c>
      <c r="AP68" s="6">
        <v>23.997</v>
      </c>
      <c r="AQ68" s="6">
        <f t="shared" si="10"/>
        <v>5</v>
      </c>
      <c r="AR68" s="6">
        <f t="shared" si="11"/>
        <v>2021</v>
      </c>
    </row>
    <row r="69" spans="39:44" x14ac:dyDescent="0.55000000000000004">
      <c r="AM69" s="9"/>
      <c r="AN69" s="9"/>
      <c r="AO69" s="9">
        <v>44316</v>
      </c>
      <c r="AP69" s="6">
        <v>23.971</v>
      </c>
      <c r="AQ69" s="6">
        <f t="shared" si="10"/>
        <v>4</v>
      </c>
      <c r="AR69" s="6">
        <f t="shared" si="11"/>
        <v>2021</v>
      </c>
    </row>
    <row r="70" spans="39:44" x14ac:dyDescent="0.55000000000000004">
      <c r="AM70" s="9"/>
      <c r="AN70" s="9"/>
      <c r="AO70" s="9">
        <v>44286</v>
      </c>
      <c r="AP70" s="6">
        <v>23.998000000000001</v>
      </c>
      <c r="AQ70" s="6">
        <f t="shared" si="10"/>
        <v>3</v>
      </c>
      <c r="AR70" s="6">
        <f t="shared" si="11"/>
        <v>2021</v>
      </c>
    </row>
    <row r="71" spans="39:44" x14ac:dyDescent="0.55000000000000004">
      <c r="AM71" s="9"/>
      <c r="AN71" s="9"/>
      <c r="AO71" s="9">
        <v>44255</v>
      </c>
      <c r="AP71" s="6">
        <v>24.042000000000002</v>
      </c>
      <c r="AQ71" s="6">
        <f t="shared" si="10"/>
        <v>2</v>
      </c>
      <c r="AR71" s="6">
        <f t="shared" si="11"/>
        <v>2021</v>
      </c>
    </row>
    <row r="72" spans="39:44" x14ac:dyDescent="0.55000000000000004">
      <c r="AM72" s="9"/>
      <c r="AN72" s="9"/>
      <c r="AO72" s="9">
        <v>44227</v>
      </c>
      <c r="AP72" s="6">
        <v>24.03</v>
      </c>
      <c r="AQ72" s="6">
        <f t="shared" si="10"/>
        <v>1</v>
      </c>
      <c r="AR72" s="6">
        <f t="shared" si="11"/>
        <v>2021</v>
      </c>
    </row>
    <row r="73" spans="39:44" x14ac:dyDescent="0.55000000000000004">
      <c r="AM73" s="9"/>
      <c r="AN73" s="9"/>
      <c r="AO73" s="9">
        <v>44196</v>
      </c>
      <c r="AP73" s="6">
        <v>24.074000000000002</v>
      </c>
      <c r="AQ73" s="6">
        <f t="shared" si="10"/>
        <v>12</v>
      </c>
      <c r="AR73" s="6">
        <f t="shared" si="11"/>
        <v>2020</v>
      </c>
    </row>
    <row r="74" spans="39:44" x14ac:dyDescent="0.55000000000000004">
      <c r="AM74" s="9"/>
      <c r="AN74" s="9"/>
      <c r="AO74" s="9">
        <v>44165</v>
      </c>
      <c r="AP74" s="6">
        <v>24.175999999999998</v>
      </c>
      <c r="AQ74" s="6">
        <f t="shared" si="10"/>
        <v>11</v>
      </c>
      <c r="AR74" s="6">
        <f t="shared" si="11"/>
        <v>2020</v>
      </c>
    </row>
    <row r="75" spans="39:44" x14ac:dyDescent="0.55000000000000004">
      <c r="AM75" s="9"/>
      <c r="AN75" s="9"/>
      <c r="AO75" s="9">
        <v>44135</v>
      </c>
      <c r="AP75" s="6">
        <v>24.278600000000001</v>
      </c>
      <c r="AQ75" s="6">
        <f t="shared" si="10"/>
        <v>10</v>
      </c>
      <c r="AR75" s="6">
        <f t="shared" si="11"/>
        <v>2020</v>
      </c>
    </row>
    <row r="76" spans="39:44" x14ac:dyDescent="0.55000000000000004">
      <c r="AO76" s="9">
        <v>44104</v>
      </c>
      <c r="AP76" s="6">
        <v>24.3993</v>
      </c>
    </row>
    <row r="77" spans="39:44" x14ac:dyDescent="0.55000000000000004">
      <c r="AO77" s="9">
        <v>44074</v>
      </c>
      <c r="AP77" s="6">
        <v>24.463999999999999</v>
      </c>
    </row>
    <row r="78" spans="39:44" x14ac:dyDescent="0.55000000000000004">
      <c r="AO78" s="9">
        <v>44043</v>
      </c>
      <c r="AP78" s="6">
        <v>24.585799999999999</v>
      </c>
    </row>
    <row r="79" spans="39:44" x14ac:dyDescent="0.55000000000000004">
      <c r="AO79" s="9">
        <v>44012</v>
      </c>
      <c r="AP79" s="6">
        <v>24.665400000000002</v>
      </c>
    </row>
    <row r="80" spans="39:44" x14ac:dyDescent="0.55000000000000004">
      <c r="AO80" s="9">
        <v>43982</v>
      </c>
      <c r="AP80" s="6">
        <v>24.785699999999999</v>
      </c>
    </row>
    <row r="81" spans="41:42" x14ac:dyDescent="0.55000000000000004">
      <c r="AO81" s="9">
        <v>43951</v>
      </c>
      <c r="AP81" s="6">
        <v>24.77</v>
      </c>
    </row>
    <row r="82" spans="41:42" x14ac:dyDescent="0.55000000000000004">
      <c r="AO82" s="9">
        <v>43921</v>
      </c>
      <c r="AP82" s="6">
        <v>24.719000000000001</v>
      </c>
    </row>
    <row r="83" spans="41:42" x14ac:dyDescent="0.55000000000000004">
      <c r="AO83" s="9">
        <v>43890</v>
      </c>
      <c r="AP83" s="6">
        <v>24.6</v>
      </c>
    </row>
    <row r="84" spans="41:42" x14ac:dyDescent="0.55000000000000004">
      <c r="AO84" s="9">
        <v>43861</v>
      </c>
      <c r="AP84" s="6">
        <v>24.620999999999999</v>
      </c>
    </row>
    <row r="85" spans="41:42" x14ac:dyDescent="0.55000000000000004">
      <c r="AO85" s="9">
        <v>43830</v>
      </c>
      <c r="AP85" s="6">
        <v>24.592199999999998</v>
      </c>
    </row>
    <row r="86" spans="41:42" x14ac:dyDescent="0.55000000000000004">
      <c r="AO86" s="9">
        <v>43799</v>
      </c>
      <c r="AP86" s="6">
        <v>24.600999999999999</v>
      </c>
    </row>
    <row r="87" spans="41:42" x14ac:dyDescent="0.55000000000000004">
      <c r="AO87" s="9">
        <v>43769</v>
      </c>
      <c r="AP87" s="6">
        <v>24.608000000000001</v>
      </c>
    </row>
    <row r="88" spans="41:42" x14ac:dyDescent="0.55000000000000004">
      <c r="AO88" s="9">
        <v>43738</v>
      </c>
      <c r="AP88" s="6">
        <v>24.5764</v>
      </c>
    </row>
    <row r="89" spans="41:42" x14ac:dyDescent="0.55000000000000004">
      <c r="AO89" s="9">
        <v>43708</v>
      </c>
      <c r="AP89" s="6">
        <v>24.516300000000001</v>
      </c>
    </row>
    <row r="90" spans="41:42" x14ac:dyDescent="0.55000000000000004">
      <c r="AO90" s="9">
        <v>43677</v>
      </c>
      <c r="AP90" s="6">
        <v>24.464400000000001</v>
      </c>
    </row>
    <row r="91" spans="41:42" x14ac:dyDescent="0.55000000000000004">
      <c r="AO91" s="9">
        <v>43646</v>
      </c>
      <c r="AP91" s="6">
        <v>24.458600000000001</v>
      </c>
    </row>
    <row r="92" spans="41:42" x14ac:dyDescent="0.55000000000000004">
      <c r="AO92" s="9">
        <v>43616</v>
      </c>
      <c r="AP92" s="6">
        <v>24.438700000000001</v>
      </c>
    </row>
    <row r="93" spans="41:42" x14ac:dyDescent="0.55000000000000004">
      <c r="AO93" s="9">
        <v>43585</v>
      </c>
      <c r="AP93" s="6">
        <v>24.3964</v>
      </c>
    </row>
    <row r="94" spans="41:42" x14ac:dyDescent="0.55000000000000004">
      <c r="AO94" s="9">
        <v>43555</v>
      </c>
      <c r="AP94" s="6">
        <v>24.3841</v>
      </c>
    </row>
    <row r="95" spans="41:42" x14ac:dyDescent="0.55000000000000004">
      <c r="AO95" s="9">
        <v>43524</v>
      </c>
      <c r="AP95" s="6">
        <v>24.3795</v>
      </c>
    </row>
    <row r="96" spans="41:42" x14ac:dyDescent="0.55000000000000004">
      <c r="AO96" s="9">
        <v>43496</v>
      </c>
      <c r="AP96" s="6">
        <v>24.287800000000001</v>
      </c>
    </row>
    <row r="97" spans="41:42" x14ac:dyDescent="0.55000000000000004">
      <c r="AO97" s="9">
        <v>43465</v>
      </c>
      <c r="AP97" s="6">
        <v>24.2652</v>
      </c>
    </row>
    <row r="98" spans="41:42" x14ac:dyDescent="0.55000000000000004">
      <c r="AO98" s="9">
        <v>43434</v>
      </c>
      <c r="AP98" s="6">
        <v>24.254999999999999</v>
      </c>
    </row>
    <row r="99" spans="41:42" x14ac:dyDescent="0.55000000000000004">
      <c r="AO99" s="9">
        <v>43404</v>
      </c>
      <c r="AP99" s="6">
        <v>24.0593</v>
      </c>
    </row>
    <row r="100" spans="41:42" x14ac:dyDescent="0.55000000000000004">
      <c r="AO100" s="9">
        <v>43373</v>
      </c>
      <c r="AP100" s="6">
        <v>24.008600000000001</v>
      </c>
    </row>
    <row r="101" spans="41:42" x14ac:dyDescent="0.55000000000000004">
      <c r="AO101" s="9">
        <v>43343</v>
      </c>
      <c r="AP101" s="6">
        <v>23.9816</v>
      </c>
    </row>
    <row r="102" spans="41:42" x14ac:dyDescent="0.55000000000000004">
      <c r="AO102" s="9">
        <v>43312</v>
      </c>
      <c r="AP102" s="6">
        <v>23.928899999999999</v>
      </c>
    </row>
    <row r="103" spans="41:42" x14ac:dyDescent="0.55000000000000004">
      <c r="AO103" s="9">
        <v>43281</v>
      </c>
      <c r="AP103" s="6">
        <v>23.936800000000002</v>
      </c>
    </row>
    <row r="104" spans="41:42" x14ac:dyDescent="0.55000000000000004">
      <c r="AO104" s="9">
        <v>43251</v>
      </c>
      <c r="AP104" s="6">
        <v>23.864699999999999</v>
      </c>
    </row>
    <row r="105" spans="41:42" x14ac:dyDescent="0.55000000000000004">
      <c r="AO105" s="9">
        <v>43220</v>
      </c>
      <c r="AP105" s="6">
        <v>23.5884</v>
      </c>
    </row>
    <row r="106" spans="41:42" x14ac:dyDescent="0.55000000000000004">
      <c r="AO106" s="9">
        <v>43190</v>
      </c>
      <c r="AP106" s="6">
        <v>23.568899999999999</v>
      </c>
    </row>
    <row r="107" spans="41:42" x14ac:dyDescent="0.55000000000000004">
      <c r="AO107" s="9">
        <v>43159</v>
      </c>
      <c r="AP107" s="6">
        <v>23.515999999999998</v>
      </c>
    </row>
    <row r="108" spans="41:42" x14ac:dyDescent="0.55000000000000004">
      <c r="AO108" s="9">
        <v>43131</v>
      </c>
      <c r="AP108" s="6">
        <v>23.558</v>
      </c>
    </row>
    <row r="109" spans="41:42" x14ac:dyDescent="0.55000000000000004">
      <c r="AO109" s="9">
        <v>43100</v>
      </c>
      <c r="AP109" s="6">
        <v>23.539000000000001</v>
      </c>
    </row>
    <row r="110" spans="41:42" x14ac:dyDescent="0.55000000000000004">
      <c r="AO110" s="9">
        <v>43069</v>
      </c>
      <c r="AP110" s="6">
        <v>23.539000000000001</v>
      </c>
    </row>
    <row r="111" spans="41:42" x14ac:dyDescent="0.55000000000000004">
      <c r="AO111" s="9">
        <v>43039</v>
      </c>
      <c r="AP111" s="6">
        <v>23.449200000000001</v>
      </c>
    </row>
    <row r="112" spans="41:42" x14ac:dyDescent="0.55000000000000004">
      <c r="AO112" s="9">
        <v>43008</v>
      </c>
      <c r="AP112" s="6">
        <v>23.37</v>
      </c>
    </row>
    <row r="113" spans="41:42" x14ac:dyDescent="0.55000000000000004">
      <c r="AO113" s="9">
        <v>42978</v>
      </c>
      <c r="AP113" s="6">
        <v>23.36</v>
      </c>
    </row>
  </sheetData>
  <autoFilter ref="AO2:AR75" xr:uid="{CE1071DB-485A-4A00-B545-5CC1B87B1111}">
    <sortState xmlns:xlrd2="http://schemas.microsoft.com/office/spreadsheetml/2017/richdata2" ref="AO3:AR75">
      <sortCondition ref="AO2:AO75"/>
    </sortState>
  </autoFilter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4BCA-E569-4E22-A89F-27610556ADFB}">
  <sheetPr codeName="Sheet5"/>
  <dimension ref="A1:AB1"/>
  <sheetViews>
    <sheetView zoomScale="70" zoomScaleNormal="70" workbookViewId="0">
      <selection activeCell="U41" sqref="U41"/>
    </sheetView>
  </sheetViews>
  <sheetFormatPr defaultColWidth="9.15625" defaultRowHeight="14.4" x14ac:dyDescent="0.55000000000000004"/>
  <cols>
    <col min="1" max="16384" width="9.15625" style="13"/>
  </cols>
  <sheetData>
    <row r="1" spans="1:28" s="21" customFormat="1" ht="34.5" customHeight="1" x14ac:dyDescent="0.55000000000000004">
      <c r="A1" s="79" t="s">
        <v>32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</sheetData>
  <mergeCells count="1">
    <mergeCell ref="A1:A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87F3-19BD-4545-B73E-C4E2C1EBE3CF}">
  <dimension ref="A1"/>
  <sheetViews>
    <sheetView workbookViewId="0">
      <selection activeCell="H9" sqref="H9"/>
    </sheetView>
  </sheetViews>
  <sheetFormatPr defaultRowHeight="14.4" x14ac:dyDescent="0.55000000000000004"/>
  <cols>
    <col min="1" max="1" width="14.15625" bestFit="1" customWidth="1"/>
  </cols>
  <sheetData>
    <row r="1" spans="1:1" x14ac:dyDescent="0.55000000000000004">
      <c r="A1" s="70">
        <f ca="1">NOW()</f>
        <v>46322.58458263889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8FF7-7E84-4345-829B-0E1E354A7AFC}">
  <dimension ref="D1:N30"/>
  <sheetViews>
    <sheetView showGridLines="0" topLeftCell="C1" zoomScaleNormal="100" workbookViewId="0">
      <selection activeCell="H16" sqref="H16"/>
    </sheetView>
  </sheetViews>
  <sheetFormatPr defaultColWidth="8.83984375" defaultRowHeight="14.4" x14ac:dyDescent="0.55000000000000004"/>
  <cols>
    <col min="1" max="1" width="8.83984375" style="6"/>
    <col min="2" max="2" width="17.15625" style="6" customWidth="1"/>
    <col min="3" max="7" width="8.83984375" style="6"/>
    <col min="8" max="8" width="13.83984375" style="6" customWidth="1"/>
    <col min="9" max="9" width="6.578125" style="6" customWidth="1"/>
    <col min="10" max="10" width="8.83984375" style="6"/>
    <col min="11" max="11" width="13.41796875" style="6" bestFit="1" customWidth="1"/>
    <col min="12" max="16384" width="8.83984375" style="6"/>
  </cols>
  <sheetData>
    <row r="1" spans="4:14" s="61" customFormat="1" x14ac:dyDescent="0.55000000000000004">
      <c r="F1" s="80" t="s">
        <v>49</v>
      </c>
      <c r="G1" s="80"/>
      <c r="H1" s="80"/>
      <c r="I1" s="80"/>
      <c r="J1" s="80"/>
      <c r="K1" s="80"/>
      <c r="L1" s="80"/>
      <c r="M1" s="80"/>
      <c r="N1" s="80"/>
    </row>
    <row r="2" spans="4:14" s="61" customFormat="1" x14ac:dyDescent="0.55000000000000004">
      <c r="F2" s="80"/>
      <c r="G2" s="80"/>
      <c r="H2" s="80"/>
      <c r="I2" s="80"/>
      <c r="J2" s="80"/>
      <c r="K2" s="80"/>
      <c r="L2" s="80"/>
      <c r="M2" s="80"/>
      <c r="N2" s="80"/>
    </row>
    <row r="6" spans="4:14" x14ac:dyDescent="0.55000000000000004">
      <c r="H6" s="62">
        <v>0.01</v>
      </c>
    </row>
    <row r="7" spans="4:14" x14ac:dyDescent="0.55000000000000004">
      <c r="E7" s="63" t="s">
        <v>34</v>
      </c>
      <c r="F7" s="63" t="s">
        <v>36</v>
      </c>
      <c r="G7" s="63" t="s">
        <v>45</v>
      </c>
      <c r="H7" s="63" t="s">
        <v>54</v>
      </c>
      <c r="I7" s="63" t="s">
        <v>210</v>
      </c>
      <c r="M7" s="63" t="s">
        <v>36</v>
      </c>
      <c r="N7" s="63" t="s">
        <v>34</v>
      </c>
    </row>
    <row r="8" spans="4:14" x14ac:dyDescent="0.55000000000000004">
      <c r="D8" s="64" t="s">
        <v>42</v>
      </c>
      <c r="E8" s="6">
        <v>7.8</v>
      </c>
      <c r="F8" s="11">
        <v>7.2147800000000002</v>
      </c>
      <c r="G8" s="65">
        <v>1.4636960833333332E-2</v>
      </c>
      <c r="H8" s="65">
        <f t="shared" ref="H8:H11" si="0">H9/(1+$H$6)</f>
        <v>0.59942338319225175</v>
      </c>
      <c r="I8" s="11">
        <f>E8-F8+G8-H8</f>
        <v>4.3357764108120644E-4</v>
      </c>
      <c r="L8" s="64" t="s">
        <v>42</v>
      </c>
      <c r="M8" s="11">
        <v>7.2147800000000002</v>
      </c>
      <c r="N8" s="6">
        <v>7.8</v>
      </c>
    </row>
    <row r="9" spans="4:14" x14ac:dyDescent="0.55000000000000004">
      <c r="D9" s="64" t="s">
        <v>26</v>
      </c>
      <c r="E9" s="6">
        <v>7.4</v>
      </c>
      <c r="F9" s="11">
        <v>6.8141059999999998</v>
      </c>
      <c r="G9" s="65">
        <v>1.6048040499999999E-2</v>
      </c>
      <c r="H9" s="65">
        <f t="shared" si="0"/>
        <v>0.60541761702417429</v>
      </c>
      <c r="I9" s="11">
        <f t="shared" ref="I9:I15" si="1">E9-F9+G9-H9</f>
        <v>-3.4755765241737402E-3</v>
      </c>
      <c r="L9" s="64" t="s">
        <v>26</v>
      </c>
      <c r="M9" s="11">
        <v>6.8141059999999998</v>
      </c>
      <c r="N9" s="6">
        <v>7.4</v>
      </c>
    </row>
    <row r="10" spans="4:14" x14ac:dyDescent="0.55000000000000004">
      <c r="D10" s="64" t="s">
        <v>31</v>
      </c>
      <c r="E10" s="6">
        <v>6.1</v>
      </c>
      <c r="F10" s="11">
        <v>5.5043240000000004</v>
      </c>
      <c r="G10" s="65">
        <v>1.4649850000000001E-2</v>
      </c>
      <c r="H10" s="65">
        <f t="shared" si="0"/>
        <v>0.61147179319441602</v>
      </c>
      <c r="I10" s="11">
        <f t="shared" si="1"/>
        <v>-1.1459431944168541E-3</v>
      </c>
      <c r="L10" s="64" t="s">
        <v>31</v>
      </c>
      <c r="M10" s="11">
        <v>5.5043240000000004</v>
      </c>
      <c r="N10" s="6">
        <v>6.1</v>
      </c>
    </row>
    <row r="11" spans="4:14" x14ac:dyDescent="0.55000000000000004">
      <c r="D11" s="64" t="s">
        <v>17</v>
      </c>
      <c r="E11" s="6">
        <v>6.5</v>
      </c>
      <c r="F11" s="11">
        <v>5.8731989999999996</v>
      </c>
      <c r="G11" s="65">
        <v>9.8099104999999961E-3</v>
      </c>
      <c r="H11" s="65">
        <f t="shared" si="0"/>
        <v>0.6175865111263602</v>
      </c>
      <c r="I11" s="11">
        <f t="shared" si="1"/>
        <v>1.90243993736402E-2</v>
      </c>
      <c r="L11" s="64" t="s">
        <v>17</v>
      </c>
      <c r="M11" s="11">
        <v>5.8731989999999996</v>
      </c>
      <c r="N11" s="6">
        <v>6.5</v>
      </c>
    </row>
    <row r="12" spans="4:14" x14ac:dyDescent="0.55000000000000004">
      <c r="D12" s="64" t="s">
        <v>18</v>
      </c>
      <c r="E12" s="6">
        <v>4.9000000000000004</v>
      </c>
      <c r="F12" s="11">
        <v>4.7006059999999996</v>
      </c>
      <c r="G12" s="65">
        <v>1.5519325500000002E-2</v>
      </c>
      <c r="H12" s="65">
        <f>H13/(1+$H$6)</f>
        <v>0.62376237623762376</v>
      </c>
      <c r="I12" s="11">
        <f t="shared" si="1"/>
        <v>-0.40884905073762301</v>
      </c>
      <c r="L12" s="64" t="s">
        <v>18</v>
      </c>
      <c r="M12" s="11">
        <v>4.7006059999999996</v>
      </c>
      <c r="N12" s="6">
        <v>4.9000000000000004</v>
      </c>
    </row>
    <row r="13" spans="4:14" x14ac:dyDescent="0.55000000000000004">
      <c r="D13" s="64" t="s">
        <v>19</v>
      </c>
      <c r="E13" s="6">
        <v>5.5</v>
      </c>
      <c r="F13" s="11">
        <v>5.3429626060000004</v>
      </c>
      <c r="G13" s="65">
        <v>2.8748743333333337E-2</v>
      </c>
      <c r="H13" s="65">
        <v>0.63</v>
      </c>
      <c r="I13" s="11">
        <f t="shared" si="1"/>
        <v>-0.44421386266666707</v>
      </c>
      <c r="L13" s="64" t="s">
        <v>19</v>
      </c>
      <c r="M13" s="11">
        <v>5.3429626060000004</v>
      </c>
      <c r="N13" s="6">
        <v>5.5</v>
      </c>
    </row>
    <row r="14" spans="4:14" x14ac:dyDescent="0.55000000000000004">
      <c r="D14" s="64" t="s">
        <v>51</v>
      </c>
      <c r="E14" s="6">
        <v>4.9000000000000004</v>
      </c>
      <c r="F14" s="11">
        <v>4.7997150720000006</v>
      </c>
      <c r="G14" s="65">
        <v>2.1850190333333335E-2</v>
      </c>
      <c r="H14" s="65">
        <f>H13*(1+$H$6)</f>
        <v>0.63629999999999998</v>
      </c>
      <c r="I14" s="11">
        <f t="shared" si="1"/>
        <v>-0.51416488166666685</v>
      </c>
      <c r="L14" s="64" t="s">
        <v>51</v>
      </c>
      <c r="M14" s="11">
        <v>4.7997150720000006</v>
      </c>
      <c r="N14" s="6">
        <v>4.9000000000000004</v>
      </c>
    </row>
    <row r="15" spans="4:14" x14ac:dyDescent="0.55000000000000004">
      <c r="D15" s="64" t="s">
        <v>207</v>
      </c>
      <c r="E15" s="11">
        <f>N15</f>
        <v>5.1468100000000012</v>
      </c>
      <c r="F15" s="66">
        <v>4.9000000000000004</v>
      </c>
      <c r="G15" s="65">
        <v>2.1850190333333335E-2</v>
      </c>
      <c r="H15" s="65">
        <f>H14*(1+$H$6)</f>
        <v>0.64266299999999998</v>
      </c>
      <c r="I15" s="11">
        <f t="shared" si="1"/>
        <v>-0.37400280966666577</v>
      </c>
      <c r="L15" s="64" t="s">
        <v>207</v>
      </c>
      <c r="M15" s="66">
        <v>4.9000000000000004</v>
      </c>
      <c r="N15" s="67">
        <f>1.1889*M15-0.6788</f>
        <v>5.1468100000000012</v>
      </c>
    </row>
    <row r="17" spans="13:14" x14ac:dyDescent="0.55000000000000004">
      <c r="M17" s="62">
        <f>M15/M14-1</f>
        <v>2.0893933597231573E-2</v>
      </c>
    </row>
    <row r="25" spans="13:14" x14ac:dyDescent="0.55000000000000004">
      <c r="M25" s="68">
        <v>38000000</v>
      </c>
    </row>
    <row r="27" spans="13:14" x14ac:dyDescent="0.55000000000000004">
      <c r="M27" s="6">
        <v>38000</v>
      </c>
      <c r="N27" s="6" t="s">
        <v>211</v>
      </c>
    </row>
    <row r="29" spans="13:14" x14ac:dyDescent="0.55000000000000004">
      <c r="M29" s="68">
        <f>M27/0.06</f>
        <v>633333.33333333337</v>
      </c>
      <c r="N29" s="6" t="s">
        <v>212</v>
      </c>
    </row>
    <row r="30" spans="13:14" x14ac:dyDescent="0.55000000000000004">
      <c r="M30" s="69">
        <f>M29/1000000</f>
        <v>0.63333333333333341</v>
      </c>
    </row>
  </sheetData>
  <mergeCells count="1">
    <mergeCell ref="F1:N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DE9D-9D41-4AE5-9911-0181D4AF5005}">
  <sheetPr codeName="Sheet6"/>
  <dimension ref="B3:R32"/>
  <sheetViews>
    <sheetView workbookViewId="0">
      <selection activeCell="B13" sqref="B13:N13"/>
    </sheetView>
  </sheetViews>
  <sheetFormatPr defaultColWidth="9.15625" defaultRowHeight="14.4" x14ac:dyDescent="0.55000000000000004"/>
  <cols>
    <col min="1" max="1" width="9.15625" style="20"/>
    <col min="2" max="2" width="10.15625" style="20" bestFit="1" customWidth="1"/>
    <col min="3" max="4" width="10.26171875" style="20" bestFit="1" customWidth="1"/>
    <col min="5" max="14" width="9" style="20" bestFit="1" customWidth="1"/>
    <col min="15" max="16" width="9.15625" style="20"/>
    <col min="17" max="17" width="12.83984375" style="20" customWidth="1"/>
    <col min="18" max="16384" width="9.15625" style="20"/>
  </cols>
  <sheetData>
    <row r="3" spans="2:18" ht="15.6" x14ac:dyDescent="0.6">
      <c r="B3" s="81" t="s">
        <v>41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spans="2:18" x14ac:dyDescent="0.55000000000000004">
      <c r="B4" s="23" t="s">
        <v>21</v>
      </c>
      <c r="C4" s="23" t="s">
        <v>5</v>
      </c>
      <c r="D4" s="23" t="s">
        <v>30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P4" s="28" t="s">
        <v>21</v>
      </c>
      <c r="Q4" s="29" t="s">
        <v>36</v>
      </c>
    </row>
    <row r="5" spans="2:18" x14ac:dyDescent="0.55000000000000004">
      <c r="B5" s="22" t="s">
        <v>42</v>
      </c>
      <c r="C5" s="17">
        <v>52017</v>
      </c>
      <c r="D5" s="17">
        <v>165808</v>
      </c>
      <c r="E5" s="17">
        <v>422141</v>
      </c>
      <c r="F5" s="17">
        <v>887643</v>
      </c>
      <c r="G5" s="17">
        <v>963774</v>
      </c>
      <c r="H5" s="17">
        <v>856773</v>
      </c>
      <c r="I5" s="17">
        <v>804573</v>
      </c>
      <c r="J5" s="17">
        <v>747591</v>
      </c>
      <c r="K5" s="17">
        <v>856001</v>
      </c>
      <c r="L5" s="17">
        <v>688193</v>
      </c>
      <c r="M5" s="17">
        <v>473626</v>
      </c>
      <c r="N5" s="17">
        <v>296640</v>
      </c>
      <c r="P5" s="22" t="s">
        <v>42</v>
      </c>
      <c r="Q5" s="38">
        <f>SUM(C5:N5)/1000000</f>
        <v>7.2147800000000002</v>
      </c>
    </row>
    <row r="6" spans="2:18" x14ac:dyDescent="0.55000000000000004">
      <c r="B6" s="22" t="s">
        <v>26</v>
      </c>
      <c r="C6" s="17">
        <v>101053</v>
      </c>
      <c r="D6" s="17">
        <v>113896</v>
      </c>
      <c r="E6" s="17">
        <v>354121</v>
      </c>
      <c r="F6" s="17">
        <v>616091</v>
      </c>
      <c r="G6" s="17">
        <v>822798</v>
      </c>
      <c r="H6" s="17">
        <v>806252</v>
      </c>
      <c r="I6" s="17">
        <v>933537</v>
      </c>
      <c r="J6" s="17">
        <v>922397</v>
      </c>
      <c r="K6" s="17">
        <v>926291</v>
      </c>
      <c r="L6" s="17">
        <v>696659</v>
      </c>
      <c r="M6" s="17">
        <v>272375</v>
      </c>
      <c r="N6" s="17">
        <v>248636</v>
      </c>
      <c r="P6" s="22" t="s">
        <v>26</v>
      </c>
      <c r="Q6" s="38">
        <f t="shared" ref="Q6:Q10" si="0">SUM(C6:N6)/1000000</f>
        <v>6.8141059999999998</v>
      </c>
    </row>
    <row r="7" spans="2:18" x14ac:dyDescent="0.55000000000000004">
      <c r="B7" s="22" t="s">
        <v>31</v>
      </c>
      <c r="C7" s="17">
        <v>74980</v>
      </c>
      <c r="D7" s="17">
        <v>106823</v>
      </c>
      <c r="E7" s="17">
        <v>339952</v>
      </c>
      <c r="F7" s="17">
        <v>718886</v>
      </c>
      <c r="G7" s="17">
        <v>759009</v>
      </c>
      <c r="H7" s="17">
        <v>772693</v>
      </c>
      <c r="I7" s="17">
        <v>657091</v>
      </c>
      <c r="J7" s="17">
        <v>783271</v>
      </c>
      <c r="K7" s="17">
        <v>644726</v>
      </c>
      <c r="L7" s="17">
        <v>326817</v>
      </c>
      <c r="M7" s="17">
        <v>183584</v>
      </c>
      <c r="N7" s="17">
        <v>136492</v>
      </c>
      <c r="P7" s="22" t="s">
        <v>31</v>
      </c>
      <c r="Q7" s="38">
        <f t="shared" si="0"/>
        <v>5.5043240000000004</v>
      </c>
    </row>
    <row r="8" spans="2:18" x14ac:dyDescent="0.55000000000000004">
      <c r="B8" s="22" t="s">
        <v>17</v>
      </c>
      <c r="C8" s="17">
        <v>20410</v>
      </c>
      <c r="D8" s="17">
        <v>55551</v>
      </c>
      <c r="E8" s="17">
        <v>202463</v>
      </c>
      <c r="F8" s="17">
        <v>465476</v>
      </c>
      <c r="G8" s="17">
        <v>641748</v>
      </c>
      <c r="H8" s="17">
        <v>807506</v>
      </c>
      <c r="I8" s="17">
        <v>749880</v>
      </c>
      <c r="J8" s="17">
        <v>833453</v>
      </c>
      <c r="K8" s="17">
        <v>782150</v>
      </c>
      <c r="L8" s="17">
        <v>661437</v>
      </c>
      <c r="M8" s="17">
        <v>418075</v>
      </c>
      <c r="N8" s="17">
        <v>235050</v>
      </c>
      <c r="P8" s="22" t="s">
        <v>17</v>
      </c>
      <c r="Q8" s="38">
        <f t="shared" si="0"/>
        <v>5.8731989999999996</v>
      </c>
    </row>
    <row r="9" spans="2:18" x14ac:dyDescent="0.55000000000000004">
      <c r="B9" s="22" t="s">
        <v>18</v>
      </c>
      <c r="C9" s="17">
        <v>80328</v>
      </c>
      <c r="D9" s="17">
        <v>103948</v>
      </c>
      <c r="E9" s="17">
        <v>296539</v>
      </c>
      <c r="F9" s="17">
        <v>506462</v>
      </c>
      <c r="G9" s="17">
        <v>502521</v>
      </c>
      <c r="H9" s="17">
        <v>735246</v>
      </c>
      <c r="I9" s="17">
        <v>584063</v>
      </c>
      <c r="J9" s="17">
        <v>522847</v>
      </c>
      <c r="K9" s="17">
        <v>563409</v>
      </c>
      <c r="L9" s="17">
        <v>390617</v>
      </c>
      <c r="M9" s="17">
        <v>245235</v>
      </c>
      <c r="N9" s="17">
        <v>169391</v>
      </c>
      <c r="P9" s="22" t="s">
        <v>18</v>
      </c>
      <c r="Q9" s="38">
        <f t="shared" si="0"/>
        <v>4.7006059999999996</v>
      </c>
    </row>
    <row r="10" spans="2:18" x14ac:dyDescent="0.55000000000000004">
      <c r="B10" s="22" t="s">
        <v>19</v>
      </c>
      <c r="C10" s="17">
        <v>40841.973999999995</v>
      </c>
      <c r="D10" s="17">
        <v>52022.933333333334</v>
      </c>
      <c r="E10" s="17">
        <v>196304.68566666666</v>
      </c>
      <c r="F10" s="17">
        <v>520794.77300000004</v>
      </c>
      <c r="G10" s="17">
        <v>567110.92333333346</v>
      </c>
      <c r="H10" s="17">
        <v>633984.22833333339</v>
      </c>
      <c r="I10" s="17">
        <v>745144.83833333338</v>
      </c>
      <c r="J10" s="17">
        <v>826028.93833333335</v>
      </c>
      <c r="K10" s="17">
        <v>617136.16099999996</v>
      </c>
      <c r="L10" s="17">
        <v>635182.69700000004</v>
      </c>
      <c r="M10" s="17">
        <v>465793</v>
      </c>
      <c r="N10" s="17">
        <v>215970.66699999999</v>
      </c>
      <c r="P10" s="22" t="s">
        <v>19</v>
      </c>
      <c r="Q10" s="38">
        <f t="shared" si="0"/>
        <v>5.5163158193333333</v>
      </c>
      <c r="R10" s="20" t="s">
        <v>43</v>
      </c>
    </row>
    <row r="11" spans="2:18" x14ac:dyDescent="0.55000000000000004">
      <c r="B11" s="20" t="s">
        <v>51</v>
      </c>
      <c r="C11" s="17">
        <v>24843.833333333332</v>
      </c>
      <c r="D11" s="17">
        <v>62140.633333333331</v>
      </c>
    </row>
    <row r="13" spans="2:18" ht="15.6" x14ac:dyDescent="0.6">
      <c r="B13" s="81" t="s">
        <v>44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</row>
    <row r="14" spans="2:18" x14ac:dyDescent="0.55000000000000004">
      <c r="B14" s="23" t="s">
        <v>21</v>
      </c>
      <c r="C14" s="23" t="s">
        <v>5</v>
      </c>
      <c r="D14" s="23" t="s">
        <v>30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P14" s="28" t="s">
        <v>21</v>
      </c>
      <c r="Q14" s="29" t="s">
        <v>45</v>
      </c>
    </row>
    <row r="15" spans="2:18" x14ac:dyDescent="0.55000000000000004">
      <c r="B15" s="22" t="s">
        <v>42</v>
      </c>
      <c r="C15" s="17">
        <v>1163.7720000000002</v>
      </c>
      <c r="D15" s="17">
        <v>1228.4054999999998</v>
      </c>
      <c r="E15" s="17">
        <v>1212.2016666666668</v>
      </c>
      <c r="F15" s="17">
        <v>1381.3090000000004</v>
      </c>
      <c r="G15" s="17">
        <v>1356.7050000000004</v>
      </c>
      <c r="H15" s="17">
        <v>2369.9843333333338</v>
      </c>
      <c r="I15" s="17">
        <v>638.06466666666665</v>
      </c>
      <c r="J15" s="17">
        <v>873.66633333333323</v>
      </c>
      <c r="K15" s="17">
        <v>1352.9028333333333</v>
      </c>
      <c r="L15" s="17">
        <v>1511.1530000000002</v>
      </c>
      <c r="M15" s="17">
        <v>897.38133333333337</v>
      </c>
      <c r="N15" s="17">
        <v>642.91716666666684</v>
      </c>
      <c r="P15" s="22" t="s">
        <v>42</v>
      </c>
      <c r="Q15" s="39">
        <f>SUM(C15:N15)/1000000</f>
        <v>1.4628462833333333E-2</v>
      </c>
    </row>
    <row r="16" spans="2:18" x14ac:dyDescent="0.55000000000000004">
      <c r="B16" s="22" t="s">
        <v>26</v>
      </c>
      <c r="C16" s="17">
        <v>2655.4601666666667</v>
      </c>
      <c r="D16" s="17">
        <v>912.67683333333332</v>
      </c>
      <c r="E16" s="17">
        <v>656.39700000000005</v>
      </c>
      <c r="F16" s="17">
        <v>717.31100000000015</v>
      </c>
      <c r="G16" s="17">
        <v>1578.174666666667</v>
      </c>
      <c r="H16" s="17">
        <v>709.63733333333323</v>
      </c>
      <c r="I16" s="17">
        <v>1153.8938333333333</v>
      </c>
      <c r="J16" s="17">
        <v>1954.6793333333335</v>
      </c>
      <c r="K16" s="17">
        <v>745.31299999999999</v>
      </c>
      <c r="L16" s="17">
        <v>2674.9180000000006</v>
      </c>
      <c r="M16" s="17">
        <v>1083.5698333333332</v>
      </c>
      <c r="N16" s="17">
        <v>1194.2914999999998</v>
      </c>
      <c r="P16" s="22" t="s">
        <v>26</v>
      </c>
      <c r="Q16" s="39">
        <f t="shared" ref="Q16:Q20" si="1">SUM(C16:N16)/1000000</f>
        <v>1.6036322500000002E-2</v>
      </c>
    </row>
    <row r="17" spans="2:18" x14ac:dyDescent="0.55000000000000004">
      <c r="B17" s="22" t="s">
        <v>31</v>
      </c>
      <c r="C17" s="17">
        <v>1896.0973333333336</v>
      </c>
      <c r="D17" s="17">
        <v>831.78283333333343</v>
      </c>
      <c r="E17" s="17">
        <v>1828.2273333333335</v>
      </c>
      <c r="F17" s="17">
        <v>1022.2586666666667</v>
      </c>
      <c r="G17" s="17">
        <v>1513.5668333333335</v>
      </c>
      <c r="H17" s="17">
        <v>2336.8558333333331</v>
      </c>
      <c r="I17" s="17">
        <v>726.76649999999995</v>
      </c>
      <c r="J17" s="17">
        <v>545.32100000000003</v>
      </c>
      <c r="K17" s="17">
        <v>704.38000000000022</v>
      </c>
      <c r="L17" s="17">
        <v>1190.3953333333334</v>
      </c>
      <c r="M17" s="17">
        <v>621.40750000000003</v>
      </c>
      <c r="N17" s="17">
        <v>1432.7908333333335</v>
      </c>
      <c r="P17" s="22" t="s">
        <v>31</v>
      </c>
      <c r="Q17" s="39">
        <f t="shared" si="1"/>
        <v>1.4649849999999999E-2</v>
      </c>
    </row>
    <row r="18" spans="2:18" x14ac:dyDescent="0.55000000000000004">
      <c r="B18" s="22" t="s">
        <v>17</v>
      </c>
      <c r="C18" s="17">
        <v>536.13033333333351</v>
      </c>
      <c r="D18" s="17">
        <v>704.55466666666678</v>
      </c>
      <c r="E18" s="17">
        <v>964.68516666666676</v>
      </c>
      <c r="F18" s="17">
        <v>630.49900000000002</v>
      </c>
      <c r="G18" s="17">
        <v>985.07850000000008</v>
      </c>
      <c r="H18" s="17">
        <v>713.00150000000019</v>
      </c>
      <c r="I18" s="17">
        <v>528.39716666666675</v>
      </c>
      <c r="J18" s="17">
        <v>480.94399999999996</v>
      </c>
      <c r="K18" s="17">
        <v>1336.5461666666663</v>
      </c>
      <c r="L18" s="17">
        <v>1364.9988333333331</v>
      </c>
      <c r="M18" s="17">
        <v>566.99533333333329</v>
      </c>
      <c r="N18" s="17">
        <v>997.56883333333326</v>
      </c>
      <c r="P18" s="22" t="s">
        <v>17</v>
      </c>
      <c r="Q18" s="39">
        <f t="shared" si="1"/>
        <v>9.8093994999999979E-3</v>
      </c>
    </row>
    <row r="19" spans="2:18" x14ac:dyDescent="0.55000000000000004">
      <c r="B19" s="22" t="s">
        <v>18</v>
      </c>
      <c r="C19" s="17">
        <v>595.47166666666658</v>
      </c>
      <c r="D19" s="17">
        <v>603.3801666666667</v>
      </c>
      <c r="E19" s="17">
        <v>680.27799999999991</v>
      </c>
      <c r="F19" s="17">
        <v>1629.5863333333332</v>
      </c>
      <c r="G19" s="17">
        <v>574.24150000000009</v>
      </c>
      <c r="H19" s="17">
        <v>762.64066666666668</v>
      </c>
      <c r="I19" s="17">
        <v>644.57749999999999</v>
      </c>
      <c r="J19" s="17">
        <v>1604.1778333333334</v>
      </c>
      <c r="K19" s="17">
        <v>2606.9506666666671</v>
      </c>
      <c r="L19" s="17">
        <v>1425.7538333333334</v>
      </c>
      <c r="M19" s="17">
        <v>1734.6551666666669</v>
      </c>
      <c r="N19" s="17">
        <v>2657.6121666666668</v>
      </c>
      <c r="P19" s="22" t="s">
        <v>18</v>
      </c>
      <c r="Q19" s="39">
        <f t="shared" si="1"/>
        <v>1.5519325500000002E-2</v>
      </c>
    </row>
    <row r="20" spans="2:18" x14ac:dyDescent="0.55000000000000004">
      <c r="B20" s="22" t="s">
        <v>19</v>
      </c>
      <c r="C20" s="17">
        <v>1165.3358333333333</v>
      </c>
      <c r="D20" s="17">
        <v>1273.5530000000001</v>
      </c>
      <c r="E20" s="17">
        <v>4412.6168333333335</v>
      </c>
      <c r="F20" s="17">
        <v>2017.6786666666667</v>
      </c>
      <c r="G20" s="17">
        <v>2450.3964999999998</v>
      </c>
      <c r="H20" s="17">
        <v>1969.2170000000003</v>
      </c>
      <c r="I20" s="17">
        <v>3353.9446666666672</v>
      </c>
      <c r="J20" s="17">
        <v>1718.5175000000004</v>
      </c>
      <c r="K20" s="17">
        <f>124/0.06</f>
        <v>2066.666666666667</v>
      </c>
      <c r="L20" s="17">
        <f>143/0.06</f>
        <v>2383.3333333333335</v>
      </c>
      <c r="M20" s="17">
        <f>199/0.06</f>
        <v>3316.666666666667</v>
      </c>
      <c r="N20" s="17">
        <f>AVERAGE(K20:M20)</f>
        <v>2588.8888888888891</v>
      </c>
      <c r="P20" s="22" t="s">
        <v>19</v>
      </c>
      <c r="Q20" s="39">
        <f t="shared" si="1"/>
        <v>2.871681555555556E-2</v>
      </c>
      <c r="R20" s="20" t="s">
        <v>43</v>
      </c>
    </row>
    <row r="21" spans="2:18" x14ac:dyDescent="0.55000000000000004">
      <c r="B21" s="20" t="s">
        <v>51</v>
      </c>
    </row>
    <row r="23" spans="2:18" ht="15.6" x14ac:dyDescent="0.6">
      <c r="B23" s="81" t="s">
        <v>46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</row>
    <row r="24" spans="2:18" x14ac:dyDescent="0.55000000000000004">
      <c r="B24" s="23" t="s">
        <v>21</v>
      </c>
      <c r="C24" s="23" t="s">
        <v>5</v>
      </c>
      <c r="D24" s="23" t="s">
        <v>30</v>
      </c>
      <c r="E24" s="23" t="s">
        <v>7</v>
      </c>
      <c r="F24" s="23" t="s">
        <v>8</v>
      </c>
      <c r="G24" s="23" t="s">
        <v>9</v>
      </c>
      <c r="H24" s="23" t="s">
        <v>10</v>
      </c>
      <c r="I24" s="23" t="s">
        <v>11</v>
      </c>
      <c r="J24" s="23" t="s">
        <v>12</v>
      </c>
      <c r="K24" s="23" t="s">
        <v>13</v>
      </c>
      <c r="L24" s="23" t="s">
        <v>14</v>
      </c>
      <c r="M24" s="23" t="s">
        <v>15</v>
      </c>
      <c r="N24" s="23" t="s">
        <v>16</v>
      </c>
      <c r="P24" s="28" t="s">
        <v>21</v>
      </c>
      <c r="Q24" s="29" t="s">
        <v>47</v>
      </c>
    </row>
    <row r="25" spans="2:18" x14ac:dyDescent="0.55000000000000004">
      <c r="B25" s="22" t="s">
        <v>42</v>
      </c>
      <c r="C25" s="17">
        <f>C5-C15</f>
        <v>50853.228000000003</v>
      </c>
      <c r="D25" s="17">
        <f t="shared" ref="D25:N25" si="2">D5-D15</f>
        <v>164579.59450000001</v>
      </c>
      <c r="E25" s="17">
        <f t="shared" si="2"/>
        <v>420928.79833333334</v>
      </c>
      <c r="F25" s="17">
        <f t="shared" si="2"/>
        <v>886261.69099999999</v>
      </c>
      <c r="G25" s="17">
        <f t="shared" si="2"/>
        <v>962417.29500000004</v>
      </c>
      <c r="H25" s="17">
        <f t="shared" si="2"/>
        <v>854403.01566666667</v>
      </c>
      <c r="I25" s="17">
        <f t="shared" si="2"/>
        <v>803934.93533333333</v>
      </c>
      <c r="J25" s="17">
        <f t="shared" si="2"/>
        <v>746717.33366666664</v>
      </c>
      <c r="K25" s="17">
        <f t="shared" si="2"/>
        <v>854648.09716666664</v>
      </c>
      <c r="L25" s="17">
        <f t="shared" si="2"/>
        <v>686681.84699999995</v>
      </c>
      <c r="M25" s="17">
        <f t="shared" si="2"/>
        <v>472728.61866666668</v>
      </c>
      <c r="N25" s="17">
        <f t="shared" si="2"/>
        <v>295997.08283333335</v>
      </c>
      <c r="P25" s="22" t="s">
        <v>42</v>
      </c>
      <c r="Q25" s="39">
        <f>Q5-Q15</f>
        <v>7.2001515371666667</v>
      </c>
    </row>
    <row r="26" spans="2:18" x14ac:dyDescent="0.55000000000000004">
      <c r="B26" s="22" t="s">
        <v>26</v>
      </c>
      <c r="C26" s="17">
        <f t="shared" ref="C26:N26" si="3">C6-C16</f>
        <v>98397.539833333329</v>
      </c>
      <c r="D26" s="17">
        <f t="shared" si="3"/>
        <v>112983.32316666667</v>
      </c>
      <c r="E26" s="17">
        <f t="shared" si="3"/>
        <v>353464.603</v>
      </c>
      <c r="F26" s="17">
        <f t="shared" si="3"/>
        <v>615373.68900000001</v>
      </c>
      <c r="G26" s="17">
        <f t="shared" si="3"/>
        <v>821219.82533333334</v>
      </c>
      <c r="H26" s="17">
        <f t="shared" si="3"/>
        <v>805542.36266666662</v>
      </c>
      <c r="I26" s="17">
        <f t="shared" si="3"/>
        <v>932383.10616666672</v>
      </c>
      <c r="J26" s="17">
        <f t="shared" si="3"/>
        <v>920442.32066666661</v>
      </c>
      <c r="K26" s="17">
        <f t="shared" si="3"/>
        <v>925545.68700000003</v>
      </c>
      <c r="L26" s="17">
        <f t="shared" si="3"/>
        <v>693984.08200000005</v>
      </c>
      <c r="M26" s="17">
        <f t="shared" si="3"/>
        <v>271291.43016666669</v>
      </c>
      <c r="N26" s="17">
        <f t="shared" si="3"/>
        <v>247441.70850000001</v>
      </c>
      <c r="P26" s="22" t="s">
        <v>26</v>
      </c>
      <c r="Q26" s="39">
        <f t="shared" ref="Q26:Q30" si="4">Q6-Q16</f>
        <v>6.7980696775</v>
      </c>
    </row>
    <row r="27" spans="2:18" x14ac:dyDescent="0.55000000000000004">
      <c r="B27" s="22" t="s">
        <v>31</v>
      </c>
      <c r="C27" s="17">
        <f t="shared" ref="C27:N27" si="5">C7-C17</f>
        <v>73083.902666666661</v>
      </c>
      <c r="D27" s="17">
        <f t="shared" si="5"/>
        <v>105991.21716666667</v>
      </c>
      <c r="E27" s="17">
        <f t="shared" si="5"/>
        <v>338123.77266666666</v>
      </c>
      <c r="F27" s="17">
        <f t="shared" si="5"/>
        <v>717863.74133333331</v>
      </c>
      <c r="G27" s="17">
        <f t="shared" si="5"/>
        <v>757495.43316666665</v>
      </c>
      <c r="H27" s="17">
        <f t="shared" si="5"/>
        <v>770356.14416666667</v>
      </c>
      <c r="I27" s="17">
        <f t="shared" si="5"/>
        <v>656364.23349999997</v>
      </c>
      <c r="J27" s="17">
        <f t="shared" si="5"/>
        <v>782725.679</v>
      </c>
      <c r="K27" s="17">
        <f t="shared" si="5"/>
        <v>644021.62</v>
      </c>
      <c r="L27" s="17">
        <f t="shared" si="5"/>
        <v>325626.60466666665</v>
      </c>
      <c r="M27" s="17">
        <f t="shared" si="5"/>
        <v>182962.5925</v>
      </c>
      <c r="N27" s="17">
        <f t="shared" si="5"/>
        <v>135059.20916666667</v>
      </c>
      <c r="P27" s="22" t="s">
        <v>31</v>
      </c>
      <c r="Q27" s="39">
        <f t="shared" si="4"/>
        <v>5.4896741500000008</v>
      </c>
    </row>
    <row r="28" spans="2:18" x14ac:dyDescent="0.55000000000000004">
      <c r="B28" s="22" t="s">
        <v>17</v>
      </c>
      <c r="C28" s="17">
        <f t="shared" ref="C28:N28" si="6">C8-C18</f>
        <v>19873.869666666666</v>
      </c>
      <c r="D28" s="17">
        <f t="shared" si="6"/>
        <v>54846.445333333337</v>
      </c>
      <c r="E28" s="17">
        <f t="shared" si="6"/>
        <v>201498.31483333334</v>
      </c>
      <c r="F28" s="17">
        <f t="shared" si="6"/>
        <v>464845.50099999999</v>
      </c>
      <c r="G28" s="17">
        <f t="shared" si="6"/>
        <v>640762.92150000005</v>
      </c>
      <c r="H28" s="17">
        <f t="shared" si="6"/>
        <v>806792.99849999999</v>
      </c>
      <c r="I28" s="17">
        <f t="shared" si="6"/>
        <v>749351.60283333331</v>
      </c>
      <c r="J28" s="17">
        <f t="shared" si="6"/>
        <v>832972.05599999998</v>
      </c>
      <c r="K28" s="17">
        <f t="shared" si="6"/>
        <v>780813.45383333333</v>
      </c>
      <c r="L28" s="17">
        <f t="shared" si="6"/>
        <v>660072.00116666663</v>
      </c>
      <c r="M28" s="17">
        <f t="shared" si="6"/>
        <v>417508.00466666667</v>
      </c>
      <c r="N28" s="17">
        <f t="shared" si="6"/>
        <v>234052.43116666668</v>
      </c>
      <c r="P28" s="22" t="s">
        <v>17</v>
      </c>
      <c r="Q28" s="39">
        <f t="shared" si="4"/>
        <v>5.8633896004999997</v>
      </c>
    </row>
    <row r="29" spans="2:18" x14ac:dyDescent="0.55000000000000004">
      <c r="B29" s="22" t="s">
        <v>18</v>
      </c>
      <c r="C29" s="17">
        <f t="shared" ref="C29:N29" si="7">C9-C19</f>
        <v>79732.528333333335</v>
      </c>
      <c r="D29" s="17">
        <f t="shared" si="7"/>
        <v>103344.61983333333</v>
      </c>
      <c r="E29" s="17">
        <f t="shared" si="7"/>
        <v>295858.72200000001</v>
      </c>
      <c r="F29" s="17">
        <f t="shared" si="7"/>
        <v>504832.41366666666</v>
      </c>
      <c r="G29" s="17">
        <f t="shared" si="7"/>
        <v>501946.7585</v>
      </c>
      <c r="H29" s="17">
        <f t="shared" si="7"/>
        <v>734483.35933333333</v>
      </c>
      <c r="I29" s="17">
        <f t="shared" si="7"/>
        <v>583418.42249999999</v>
      </c>
      <c r="J29" s="17">
        <f t="shared" si="7"/>
        <v>521242.82216666668</v>
      </c>
      <c r="K29" s="17">
        <f t="shared" si="7"/>
        <v>560802.04933333339</v>
      </c>
      <c r="L29" s="17">
        <f t="shared" si="7"/>
        <v>389191.24616666668</v>
      </c>
      <c r="M29" s="17">
        <f t="shared" si="7"/>
        <v>243500.34483333334</v>
      </c>
      <c r="N29" s="17">
        <f t="shared" si="7"/>
        <v>166733.38783333334</v>
      </c>
      <c r="P29" s="22" t="s">
        <v>18</v>
      </c>
      <c r="Q29" s="39">
        <f t="shared" si="4"/>
        <v>4.6850866744999999</v>
      </c>
    </row>
    <row r="30" spans="2:18" x14ac:dyDescent="0.55000000000000004">
      <c r="B30" s="22" t="s">
        <v>19</v>
      </c>
      <c r="C30" s="17">
        <f t="shared" ref="C30:L30" si="8">C10-C20</f>
        <v>39676.638166666664</v>
      </c>
      <c r="D30" s="17">
        <f t="shared" si="8"/>
        <v>50749.380333333334</v>
      </c>
      <c r="E30" s="17">
        <f t="shared" si="8"/>
        <v>191892.06883333332</v>
      </c>
      <c r="F30" s="17">
        <f t="shared" si="8"/>
        <v>518777.09433333337</v>
      </c>
      <c r="G30" s="17">
        <f t="shared" si="8"/>
        <v>564660.52683333342</v>
      </c>
      <c r="H30" s="17">
        <f t="shared" si="8"/>
        <v>632015.01133333344</v>
      </c>
      <c r="I30" s="17">
        <f t="shared" si="8"/>
        <v>741790.8936666667</v>
      </c>
      <c r="J30" s="17">
        <f t="shared" si="8"/>
        <v>824310.4208333334</v>
      </c>
      <c r="K30" s="17">
        <f t="shared" si="8"/>
        <v>615069.49433333334</v>
      </c>
      <c r="L30" s="17">
        <f t="shared" si="8"/>
        <v>632799.36366666667</v>
      </c>
      <c r="M30" s="17">
        <f>M10-M20</f>
        <v>462476.33333333331</v>
      </c>
      <c r="N30" s="17">
        <f>N10-N20</f>
        <v>213381.77811111111</v>
      </c>
      <c r="P30" s="22" t="s">
        <v>19</v>
      </c>
      <c r="Q30" s="39">
        <f t="shared" si="4"/>
        <v>5.4875990037777775</v>
      </c>
      <c r="R30" s="20" t="s">
        <v>43</v>
      </c>
    </row>
    <row r="32" spans="2:18" ht="15.6" x14ac:dyDescent="0.55000000000000004">
      <c r="B32" s="27" t="s">
        <v>48</v>
      </c>
      <c r="C32" s="24">
        <v>1.1260063184459832E-2</v>
      </c>
      <c r="D32" s="25">
        <v>1.8154438683445566E-2</v>
      </c>
      <c r="E32" s="25">
        <v>5.4014644481031569E-2</v>
      </c>
      <c r="F32" s="25">
        <v>0.10630350877035499</v>
      </c>
      <c r="G32" s="25">
        <v>0.12177300750015771</v>
      </c>
      <c r="H32" s="25">
        <v>0.13440809778496568</v>
      </c>
      <c r="I32" s="25">
        <v>0.1240736895752261</v>
      </c>
      <c r="J32" s="25">
        <v>0.12698183325874446</v>
      </c>
      <c r="K32" s="25">
        <v>0.12505363382827062</v>
      </c>
      <c r="L32" s="25">
        <v>9.056146419520722E-2</v>
      </c>
      <c r="M32" s="25">
        <v>5.3409161384139446E-2</v>
      </c>
      <c r="N32" s="26">
        <v>3.4006457353996808E-2</v>
      </c>
    </row>
  </sheetData>
  <mergeCells count="3">
    <mergeCell ref="B13:N13"/>
    <mergeCell ref="B3:N3"/>
    <mergeCell ref="B23:N23"/>
  </mergeCells>
  <conditionalFormatting sqref="C5:N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N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N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N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7E5B-418F-4665-ACE5-37EA5225F26C}">
  <sheetPr codeName="Sheet7"/>
  <dimension ref="A1:L13"/>
  <sheetViews>
    <sheetView zoomScale="85" zoomScaleNormal="85" workbookViewId="0">
      <selection activeCell="J9" sqref="J9"/>
    </sheetView>
  </sheetViews>
  <sheetFormatPr defaultColWidth="9.15625" defaultRowHeight="14.4" x14ac:dyDescent="0.55000000000000004"/>
  <cols>
    <col min="1" max="1" width="16.68359375" style="20" bestFit="1" customWidth="1"/>
    <col min="2" max="2" width="10.83984375" style="20" customWidth="1"/>
    <col min="3" max="3" width="20" style="20" customWidth="1"/>
    <col min="4" max="4" width="12.68359375" style="20" bestFit="1" customWidth="1"/>
    <col min="5" max="5" width="17.83984375" style="20" customWidth="1"/>
    <col min="6" max="7" width="9.15625" style="20"/>
    <col min="8" max="8" width="16.68359375" style="20" bestFit="1" customWidth="1"/>
    <col min="9" max="16384" width="9.15625" style="20"/>
  </cols>
  <sheetData>
    <row r="1" spans="1:12" s="30" customFormat="1" ht="38.25" customHeight="1" x14ac:dyDescent="0.55000000000000004">
      <c r="B1" s="82" t="s">
        <v>49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ht="14.7" thickBot="1" x14ac:dyDescent="0.6"/>
    <row r="3" spans="1:12" ht="14.7" thickBot="1" x14ac:dyDescent="0.6">
      <c r="B3" s="31" t="s">
        <v>50</v>
      </c>
      <c r="C3" s="31" t="s">
        <v>42</v>
      </c>
      <c r="D3" s="31" t="s">
        <v>26</v>
      </c>
      <c r="E3" s="31" t="s">
        <v>31</v>
      </c>
      <c r="F3" s="31" t="s">
        <v>17</v>
      </c>
      <c r="G3" s="31" t="s">
        <v>18</v>
      </c>
      <c r="H3" s="31" t="s">
        <v>19</v>
      </c>
      <c r="I3" s="32" t="s">
        <v>51</v>
      </c>
    </row>
    <row r="4" spans="1:12" x14ac:dyDescent="0.55000000000000004">
      <c r="A4" s="33" t="s">
        <v>52</v>
      </c>
      <c r="B4" s="34">
        <v>7.8</v>
      </c>
      <c r="C4" s="34">
        <v>7.8</v>
      </c>
      <c r="D4" s="34">
        <v>7.4</v>
      </c>
      <c r="E4" s="34">
        <v>6.1</v>
      </c>
      <c r="F4" s="34">
        <v>6.5</v>
      </c>
      <c r="G4" s="34">
        <v>4.9000000000000004</v>
      </c>
      <c r="H4" s="20">
        <v>5.5</v>
      </c>
      <c r="I4" s="20">
        <v>5.8</v>
      </c>
    </row>
    <row r="5" spans="1:12" x14ac:dyDescent="0.55000000000000004">
      <c r="A5" s="33" t="s">
        <v>36</v>
      </c>
      <c r="B5" s="34">
        <v>7.1</v>
      </c>
      <c r="C5" s="34">
        <v>7.2147800000000002</v>
      </c>
      <c r="D5" s="34">
        <v>6.8141059999999998</v>
      </c>
      <c r="E5" s="34">
        <v>5.5043240000000004</v>
      </c>
      <c r="F5" s="34">
        <v>5.8731989999999996</v>
      </c>
      <c r="G5" s="34">
        <v>4.7006059999999996</v>
      </c>
      <c r="H5" s="34">
        <f>Tradeflows!Q10</f>
        <v>5.5163158193333333</v>
      </c>
      <c r="I5" s="20">
        <v>5.6</v>
      </c>
    </row>
    <row r="6" spans="1:12" x14ac:dyDescent="0.55000000000000004">
      <c r="A6" s="33" t="s">
        <v>45</v>
      </c>
      <c r="B6" s="34">
        <v>0.01</v>
      </c>
      <c r="C6" s="40">
        <v>1.4628462833333333E-2</v>
      </c>
      <c r="D6" s="40">
        <v>1.6036322500000002E-2</v>
      </c>
      <c r="E6" s="40">
        <v>1.4649849999999999E-2</v>
      </c>
      <c r="F6" s="40">
        <v>9.8093994999999979E-3</v>
      </c>
      <c r="G6" s="40">
        <v>1.5519325500000002E-2</v>
      </c>
      <c r="H6" s="40">
        <f>Tradeflows!Q20</f>
        <v>2.871681555555556E-2</v>
      </c>
      <c r="I6" s="20">
        <v>0.03</v>
      </c>
    </row>
    <row r="7" spans="1:12" x14ac:dyDescent="0.55000000000000004">
      <c r="A7" s="35" t="s">
        <v>47</v>
      </c>
      <c r="B7" s="36">
        <f>B5-B6</f>
        <v>7.09</v>
      </c>
      <c r="C7" s="36">
        <f t="shared" ref="C7:G7" si="0">C5-C6</f>
        <v>7.2001515371666667</v>
      </c>
      <c r="D7" s="36">
        <f t="shared" si="0"/>
        <v>6.7980696775</v>
      </c>
      <c r="E7" s="36">
        <f t="shared" si="0"/>
        <v>5.4896741500000008</v>
      </c>
      <c r="F7" s="36">
        <f t="shared" si="0"/>
        <v>5.8633896004999997</v>
      </c>
      <c r="G7" s="36">
        <f t="shared" si="0"/>
        <v>4.6850866744999999</v>
      </c>
      <c r="H7" s="36">
        <f>Tradeflows!Q30</f>
        <v>5.4875990037777775</v>
      </c>
      <c r="I7" s="37">
        <f>I5-I6</f>
        <v>5.5699999999999994</v>
      </c>
    </row>
    <row r="8" spans="1:12" x14ac:dyDescent="0.55000000000000004">
      <c r="A8" s="33" t="s">
        <v>53</v>
      </c>
      <c r="B8" s="34">
        <f t="shared" ref="B8:I8" si="1">B4-B7</f>
        <v>0.71</v>
      </c>
      <c r="C8" s="34">
        <f t="shared" si="1"/>
        <v>0.59984846283333315</v>
      </c>
      <c r="D8" s="34">
        <f t="shared" si="1"/>
        <v>0.60193032250000034</v>
      </c>
      <c r="E8" s="34">
        <f t="shared" si="1"/>
        <v>0.61032584999999884</v>
      </c>
      <c r="F8" s="34">
        <f t="shared" si="1"/>
        <v>0.63661039950000031</v>
      </c>
      <c r="G8" s="34">
        <f t="shared" si="1"/>
        <v>0.21491332550000042</v>
      </c>
      <c r="H8" s="34">
        <f t="shared" si="1"/>
        <v>1.240099622222246E-2</v>
      </c>
      <c r="I8" s="34">
        <f t="shared" si="1"/>
        <v>0.23000000000000043</v>
      </c>
    </row>
    <row r="9" spans="1:12" x14ac:dyDescent="0.55000000000000004">
      <c r="A9" s="33" t="s">
        <v>54</v>
      </c>
      <c r="B9" s="20">
        <v>0.6</v>
      </c>
      <c r="C9" s="20">
        <v>0.6</v>
      </c>
      <c r="D9" s="20">
        <v>0.6</v>
      </c>
      <c r="E9" s="20">
        <v>0.6</v>
      </c>
      <c r="F9" s="20">
        <v>0.6</v>
      </c>
      <c r="G9" s="20">
        <v>0.6</v>
      </c>
      <c r="H9" s="20">
        <v>0.6</v>
      </c>
      <c r="I9" s="20">
        <v>0.6</v>
      </c>
    </row>
    <row r="10" spans="1:12" x14ac:dyDescent="0.55000000000000004">
      <c r="A10" s="33" t="s">
        <v>39</v>
      </c>
      <c r="B10" s="34"/>
      <c r="C10" s="34"/>
      <c r="D10" s="34"/>
      <c r="E10" s="34">
        <v>0.414603</v>
      </c>
      <c r="F10" s="34">
        <v>0.39209100000000002</v>
      </c>
      <c r="G10" s="34">
        <v>0.48081600000000002</v>
      </c>
      <c r="H10" s="34">
        <v>0.38993800000000001</v>
      </c>
      <c r="I10" s="34">
        <f>H10+I11</f>
        <v>1.9938000000000455E-2</v>
      </c>
    </row>
    <row r="11" spans="1:12" x14ac:dyDescent="0.55000000000000004">
      <c r="A11" s="33" t="s">
        <v>55</v>
      </c>
      <c r="B11" s="34">
        <f>B8-B9</f>
        <v>0.10999999999999999</v>
      </c>
      <c r="C11" s="34">
        <f t="shared" ref="C11:I11" si="2">C8-C9</f>
        <v>-1.5153716666682637E-4</v>
      </c>
      <c r="D11" s="34">
        <f t="shared" si="2"/>
        <v>1.9303225000003588E-3</v>
      </c>
      <c r="E11" s="34">
        <f t="shared" si="2"/>
        <v>1.032584999999886E-2</v>
      </c>
      <c r="F11" s="34">
        <f t="shared" si="2"/>
        <v>3.6610399500000335E-2</v>
      </c>
      <c r="G11" s="34">
        <f t="shared" si="2"/>
        <v>-0.38508667449999956</v>
      </c>
      <c r="H11" s="34">
        <f t="shared" si="2"/>
        <v>-0.58759900377777752</v>
      </c>
      <c r="I11" s="34">
        <f t="shared" si="2"/>
        <v>-0.36999999999999955</v>
      </c>
    </row>
    <row r="12" spans="1:12" x14ac:dyDescent="0.55000000000000004">
      <c r="A12" s="33" t="s">
        <v>56</v>
      </c>
      <c r="B12" s="19"/>
      <c r="C12" s="19"/>
      <c r="D12" s="19"/>
      <c r="E12" s="19">
        <f>E10/E9</f>
        <v>0.69100499999999998</v>
      </c>
      <c r="F12" s="19">
        <f t="shared" ref="F12:G12" si="3">F10/F9</f>
        <v>0.65348500000000009</v>
      </c>
      <c r="G12" s="19">
        <f t="shared" si="3"/>
        <v>0.80136000000000007</v>
      </c>
      <c r="H12" s="19">
        <f>H10/H9</f>
        <v>0.64989666666666668</v>
      </c>
      <c r="I12" s="19">
        <f>I10/I9</f>
        <v>3.3230000000000759E-2</v>
      </c>
    </row>
    <row r="13" spans="1:12" x14ac:dyDescent="0.55000000000000004">
      <c r="A13" s="33" t="s">
        <v>57</v>
      </c>
      <c r="B13" s="20">
        <v>3</v>
      </c>
      <c r="C13" s="20">
        <v>3</v>
      </c>
      <c r="D13" s="20">
        <v>8</v>
      </c>
      <c r="E13" s="20">
        <v>22</v>
      </c>
      <c r="F13" s="20">
        <v>24</v>
      </c>
      <c r="G13" s="20">
        <v>33</v>
      </c>
      <c r="H13" s="20">
        <v>28</v>
      </c>
    </row>
  </sheetData>
  <mergeCells count="1">
    <mergeCell ref="B1:L1"/>
  </mergeCells>
  <conditionalFormatting sqref="B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60AC-51FB-46BE-B389-45DC492E8441}">
  <sheetPr codeName="Sheet8"/>
  <dimension ref="E8:G17"/>
  <sheetViews>
    <sheetView workbookViewId="0">
      <selection activeCell="J32" sqref="J32"/>
    </sheetView>
  </sheetViews>
  <sheetFormatPr defaultRowHeight="14.4" x14ac:dyDescent="0.55000000000000004"/>
  <cols>
    <col min="7" max="7" width="11.578125" bestFit="1" customWidth="1"/>
  </cols>
  <sheetData>
    <row r="8" spans="5:7" x14ac:dyDescent="0.55000000000000004">
      <c r="E8">
        <v>2026</v>
      </c>
      <c r="F8">
        <v>50000</v>
      </c>
      <c r="G8" s="3">
        <f>F8/0.06</f>
        <v>833333.33333333337</v>
      </c>
    </row>
    <row r="9" spans="5:7" x14ac:dyDescent="0.55000000000000004">
      <c r="E9">
        <v>2025</v>
      </c>
      <c r="G9" s="4">
        <f>G8/1.03</f>
        <v>809061.48867313913</v>
      </c>
    </row>
    <row r="10" spans="5:7" x14ac:dyDescent="0.55000000000000004">
      <c r="E10">
        <v>2024</v>
      </c>
      <c r="G10" s="4">
        <f t="shared" ref="G10:G17" si="0">G9/1.03</f>
        <v>785496.59094479529</v>
      </c>
    </row>
    <row r="11" spans="5:7" x14ac:dyDescent="0.55000000000000004">
      <c r="E11">
        <v>2023</v>
      </c>
      <c r="G11" s="4">
        <f t="shared" si="0"/>
        <v>762618.04946096626</v>
      </c>
    </row>
    <row r="12" spans="5:7" x14ac:dyDescent="0.55000000000000004">
      <c r="E12">
        <v>2022</v>
      </c>
      <c r="G12" s="4">
        <f t="shared" si="0"/>
        <v>740405.87326307397</v>
      </c>
    </row>
    <row r="13" spans="5:7" x14ac:dyDescent="0.55000000000000004">
      <c r="E13">
        <v>2021</v>
      </c>
      <c r="G13" s="4">
        <f t="shared" si="0"/>
        <v>718840.65365346987</v>
      </c>
    </row>
    <row r="14" spans="5:7" x14ac:dyDescent="0.55000000000000004">
      <c r="E14">
        <v>2020</v>
      </c>
      <c r="G14" s="4">
        <f t="shared" si="0"/>
        <v>697903.54723637854</v>
      </c>
    </row>
    <row r="15" spans="5:7" x14ac:dyDescent="0.55000000000000004">
      <c r="E15">
        <v>2019</v>
      </c>
      <c r="G15" s="4">
        <f t="shared" si="0"/>
        <v>677576.25945279468</v>
      </c>
    </row>
    <row r="16" spans="5:7" x14ac:dyDescent="0.55000000000000004">
      <c r="E16">
        <v>2018</v>
      </c>
      <c r="G16" s="4">
        <f t="shared" si="0"/>
        <v>657841.02859494626</v>
      </c>
    </row>
    <row r="17" spans="5:7" x14ac:dyDescent="0.55000000000000004">
      <c r="E17">
        <v>2017</v>
      </c>
      <c r="G17" s="4">
        <f t="shared" si="0"/>
        <v>638680.6102863556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BA3B-62B4-4F19-9945-C969831FEBE8}">
  <sheetPr codeName="Sheet9"/>
  <dimension ref="A1:K2467"/>
  <sheetViews>
    <sheetView workbookViewId="0">
      <selection activeCell="H611" sqref="H611"/>
    </sheetView>
  </sheetViews>
  <sheetFormatPr defaultRowHeight="14.4" x14ac:dyDescent="0.55000000000000004"/>
  <cols>
    <col min="1" max="1" width="15.15625" bestFit="1" customWidth="1"/>
    <col min="2" max="2" width="6.41796875" bestFit="1" customWidth="1"/>
    <col min="3" max="3" width="28.26171875" bestFit="1" customWidth="1"/>
    <col min="4" max="4" width="16.26171875" bestFit="1" customWidth="1"/>
    <col min="5" max="5" width="13.15625" bestFit="1" customWidth="1"/>
    <col min="6" max="6" width="14.578125" bestFit="1" customWidth="1"/>
    <col min="7" max="7" width="12" bestFit="1" customWidth="1"/>
    <col min="11" max="11" width="10.68359375" bestFit="1" customWidth="1"/>
  </cols>
  <sheetData>
    <row r="1" spans="1:11" x14ac:dyDescent="0.5500000000000000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29</v>
      </c>
      <c r="K1" t="s">
        <v>33</v>
      </c>
    </row>
    <row r="2" spans="1:11" hidden="1" x14ac:dyDescent="0.55000000000000004">
      <c r="A2" t="s">
        <v>67</v>
      </c>
      <c r="B2">
        <v>1</v>
      </c>
      <c r="C2" t="s">
        <v>68</v>
      </c>
      <c r="D2">
        <v>813016.8600000001</v>
      </c>
      <c r="E2">
        <v>103494050.38579997</v>
      </c>
      <c r="F2">
        <v>127.29631509216176</v>
      </c>
      <c r="G2">
        <v>0.29016003050236033</v>
      </c>
      <c r="H2" t="str">
        <f t="shared" ref="H2:H65" si="0">LEFT(A2,2)</f>
        <v>27</v>
      </c>
      <c r="I2" t="str">
        <f t="shared" ref="I2:I65" si="1">MID(A2,4,2)</f>
        <v>02</v>
      </c>
      <c r="J2" t="str">
        <f t="shared" ref="J2:J65" si="2">MID(A2,7,4)</f>
        <v>2020</v>
      </c>
      <c r="K2" s="1">
        <f t="shared" ref="K2:K65" si="3">DATE(J2,I2,H2)</f>
        <v>43888</v>
      </c>
    </row>
    <row r="3" spans="1:11" hidden="1" x14ac:dyDescent="0.55000000000000004">
      <c r="A3" t="s">
        <v>67</v>
      </c>
      <c r="B3">
        <v>2</v>
      </c>
      <c r="C3" t="s">
        <v>69</v>
      </c>
      <c r="D3">
        <v>508828.02999999991</v>
      </c>
      <c r="E3">
        <v>63088309.060699984</v>
      </c>
      <c r="F3">
        <v>123.98748760106631</v>
      </c>
      <c r="G3">
        <v>0.18159716479342861</v>
      </c>
      <c r="H3" t="str">
        <f t="shared" si="0"/>
        <v>27</v>
      </c>
      <c r="I3" t="str">
        <f t="shared" si="1"/>
        <v>02</v>
      </c>
      <c r="J3" t="str">
        <f t="shared" si="2"/>
        <v>2020</v>
      </c>
      <c r="K3" s="1">
        <f t="shared" si="3"/>
        <v>43888</v>
      </c>
    </row>
    <row r="4" spans="1:11" x14ac:dyDescent="0.55000000000000004">
      <c r="A4" t="s">
        <v>67</v>
      </c>
      <c r="B4">
        <v>3</v>
      </c>
      <c r="C4" t="s">
        <v>70</v>
      </c>
      <c r="D4">
        <v>316987.82</v>
      </c>
      <c r="E4">
        <v>38295657.123799995</v>
      </c>
      <c r="F4">
        <v>120.81113124094166</v>
      </c>
      <c r="G4">
        <v>0.11313073571448039</v>
      </c>
      <c r="H4" t="str">
        <f t="shared" si="0"/>
        <v>27</v>
      </c>
      <c r="I4" t="str">
        <f t="shared" si="1"/>
        <v>02</v>
      </c>
      <c r="J4" t="str">
        <f t="shared" si="2"/>
        <v>2020</v>
      </c>
      <c r="K4" s="1">
        <f t="shared" si="3"/>
        <v>43888</v>
      </c>
    </row>
    <row r="5" spans="1:11" hidden="1" x14ac:dyDescent="0.55000000000000004">
      <c r="A5" t="s">
        <v>67</v>
      </c>
      <c r="B5">
        <v>4</v>
      </c>
      <c r="C5" t="s">
        <v>71</v>
      </c>
      <c r="D5">
        <v>192354.82</v>
      </c>
      <c r="E5">
        <v>22941570.237199996</v>
      </c>
      <c r="F5">
        <v>119.26693720074181</v>
      </c>
      <c r="G5">
        <v>6.8650089788391377E-2</v>
      </c>
      <c r="H5" t="str">
        <f t="shared" si="0"/>
        <v>27</v>
      </c>
      <c r="I5" t="str">
        <f t="shared" si="1"/>
        <v>02</v>
      </c>
      <c r="J5" t="str">
        <f t="shared" si="2"/>
        <v>2020</v>
      </c>
      <c r="K5" s="1">
        <f t="shared" si="3"/>
        <v>43888</v>
      </c>
    </row>
    <row r="6" spans="1:11" hidden="1" x14ac:dyDescent="0.55000000000000004">
      <c r="A6" t="s">
        <v>67</v>
      </c>
      <c r="B6">
        <v>5</v>
      </c>
      <c r="C6" t="s">
        <v>72</v>
      </c>
      <c r="D6">
        <v>170754.24000000002</v>
      </c>
      <c r="E6">
        <v>19880995.726500005</v>
      </c>
      <c r="F6">
        <v>116.43046595211926</v>
      </c>
      <c r="G6">
        <v>6.0940993876569004E-2</v>
      </c>
      <c r="H6" t="str">
        <f t="shared" si="0"/>
        <v>27</v>
      </c>
      <c r="I6" t="str">
        <f t="shared" si="1"/>
        <v>02</v>
      </c>
      <c r="J6" t="str">
        <f t="shared" si="2"/>
        <v>2020</v>
      </c>
      <c r="K6" s="1">
        <f t="shared" si="3"/>
        <v>43888</v>
      </c>
    </row>
    <row r="7" spans="1:11" hidden="1" x14ac:dyDescent="0.55000000000000004">
      <c r="A7" t="s">
        <v>67</v>
      </c>
      <c r="B7">
        <v>6</v>
      </c>
      <c r="C7" t="s">
        <v>73</v>
      </c>
      <c r="D7">
        <v>95717.74</v>
      </c>
      <c r="E7">
        <v>11770668.124999998</v>
      </c>
      <c r="F7">
        <v>122.97269163480038</v>
      </c>
      <c r="G7">
        <v>3.4160991886462225E-2</v>
      </c>
      <c r="H7" t="str">
        <f t="shared" si="0"/>
        <v>27</v>
      </c>
      <c r="I7" t="str">
        <f t="shared" si="1"/>
        <v>02</v>
      </c>
      <c r="J7" t="str">
        <f t="shared" si="2"/>
        <v>2020</v>
      </c>
      <c r="K7" s="1">
        <f t="shared" si="3"/>
        <v>43888</v>
      </c>
    </row>
    <row r="8" spans="1:11" hidden="1" x14ac:dyDescent="0.55000000000000004">
      <c r="A8" t="s">
        <v>67</v>
      </c>
      <c r="B8">
        <v>7</v>
      </c>
      <c r="C8" t="s">
        <v>74</v>
      </c>
      <c r="D8">
        <v>83171.25999999998</v>
      </c>
      <c r="E8">
        <v>11308004.890600003</v>
      </c>
      <c r="F8">
        <v>135.96048551627095</v>
      </c>
      <c r="G8">
        <v>2.9683240933674776E-2</v>
      </c>
      <c r="H8" t="str">
        <f t="shared" si="0"/>
        <v>27</v>
      </c>
      <c r="I8" t="str">
        <f t="shared" si="1"/>
        <v>02</v>
      </c>
      <c r="J8" t="str">
        <f t="shared" si="2"/>
        <v>2020</v>
      </c>
      <c r="K8" s="1">
        <f t="shared" si="3"/>
        <v>43888</v>
      </c>
    </row>
    <row r="9" spans="1:11" hidden="1" x14ac:dyDescent="0.55000000000000004">
      <c r="A9" t="s">
        <v>67</v>
      </c>
      <c r="B9">
        <v>8</v>
      </c>
      <c r="C9" t="s">
        <v>75</v>
      </c>
      <c r="D9">
        <v>82340.98</v>
      </c>
      <c r="E9">
        <v>11170820.15</v>
      </c>
      <c r="F9">
        <v>135.66537767706919</v>
      </c>
      <c r="G9">
        <v>2.9386919809257384E-2</v>
      </c>
      <c r="H9" t="str">
        <f t="shared" si="0"/>
        <v>27</v>
      </c>
      <c r="I9" t="str">
        <f t="shared" si="1"/>
        <v>02</v>
      </c>
      <c r="J9" t="str">
        <f t="shared" si="2"/>
        <v>2020</v>
      </c>
      <c r="K9" s="1">
        <f t="shared" si="3"/>
        <v>43888</v>
      </c>
    </row>
    <row r="10" spans="1:11" hidden="1" x14ac:dyDescent="0.55000000000000004">
      <c r="A10" t="s">
        <v>67</v>
      </c>
      <c r="B10">
        <v>9</v>
      </c>
      <c r="C10" t="s">
        <v>76</v>
      </c>
      <c r="D10">
        <v>80491.5</v>
      </c>
      <c r="E10">
        <v>8639407.7250000015</v>
      </c>
      <c r="F10">
        <v>107.3331684090867</v>
      </c>
      <c r="G10">
        <v>2.8726853333866573E-2</v>
      </c>
      <c r="H10" t="str">
        <f t="shared" si="0"/>
        <v>27</v>
      </c>
      <c r="I10" t="str">
        <f t="shared" si="1"/>
        <v>02</v>
      </c>
      <c r="J10" t="str">
        <f t="shared" si="2"/>
        <v>2020</v>
      </c>
      <c r="K10" s="1">
        <f t="shared" si="3"/>
        <v>43888</v>
      </c>
    </row>
    <row r="11" spans="1:11" hidden="1" x14ac:dyDescent="0.55000000000000004">
      <c r="A11" t="s">
        <v>67</v>
      </c>
      <c r="B11">
        <v>10</v>
      </c>
      <c r="C11" t="s">
        <v>77</v>
      </c>
      <c r="D11">
        <v>59755.79</v>
      </c>
      <c r="E11">
        <v>7108296.5287500005</v>
      </c>
      <c r="F11">
        <v>118.95577865759955</v>
      </c>
      <c r="G11">
        <v>2.1326423475513948E-2</v>
      </c>
      <c r="H11" t="str">
        <f t="shared" si="0"/>
        <v>27</v>
      </c>
      <c r="I11" t="str">
        <f t="shared" si="1"/>
        <v>02</v>
      </c>
      <c r="J11" t="str">
        <f t="shared" si="2"/>
        <v>2020</v>
      </c>
      <c r="K11" s="1">
        <f t="shared" si="3"/>
        <v>43888</v>
      </c>
    </row>
    <row r="12" spans="1:11" hidden="1" x14ac:dyDescent="0.55000000000000004">
      <c r="A12" t="s">
        <v>67</v>
      </c>
      <c r="B12">
        <v>11</v>
      </c>
      <c r="C12" t="s">
        <v>78</v>
      </c>
      <c r="D12">
        <v>47557.5</v>
      </c>
      <c r="E12">
        <v>7114308.8999999994</v>
      </c>
      <c r="F12">
        <v>149.59383693423749</v>
      </c>
      <c r="G12">
        <v>1.6972939098232231E-2</v>
      </c>
      <c r="H12" t="str">
        <f t="shared" si="0"/>
        <v>27</v>
      </c>
      <c r="I12" t="str">
        <f t="shared" si="1"/>
        <v>02</v>
      </c>
      <c r="J12" t="str">
        <f t="shared" si="2"/>
        <v>2020</v>
      </c>
      <c r="K12" s="1">
        <f t="shared" si="3"/>
        <v>43888</v>
      </c>
    </row>
    <row r="13" spans="1:11" hidden="1" x14ac:dyDescent="0.55000000000000004">
      <c r="A13" t="s">
        <v>67</v>
      </c>
      <c r="B13">
        <v>12</v>
      </c>
      <c r="C13" t="s">
        <v>79</v>
      </c>
      <c r="D13">
        <v>44961</v>
      </c>
      <c r="E13">
        <v>5440590.1500000004</v>
      </c>
      <c r="F13">
        <v>121.00687595916462</v>
      </c>
      <c r="G13">
        <v>1.6046266410042986E-2</v>
      </c>
      <c r="H13" t="str">
        <f t="shared" si="0"/>
        <v>27</v>
      </c>
      <c r="I13" t="str">
        <f t="shared" si="1"/>
        <v>02</v>
      </c>
      <c r="J13" t="str">
        <f t="shared" si="2"/>
        <v>2020</v>
      </c>
      <c r="K13" s="1">
        <f t="shared" si="3"/>
        <v>43888</v>
      </c>
    </row>
    <row r="14" spans="1:11" hidden="1" x14ac:dyDescent="0.55000000000000004">
      <c r="A14" t="s">
        <v>67</v>
      </c>
      <c r="B14">
        <v>13</v>
      </c>
      <c r="C14" t="s">
        <v>80</v>
      </c>
      <c r="D14">
        <v>44663.28</v>
      </c>
      <c r="E14">
        <v>4560826.3049999997</v>
      </c>
      <c r="F14">
        <v>102.11579411543443</v>
      </c>
      <c r="G14">
        <v>1.5940012224513349E-2</v>
      </c>
      <c r="H14" t="str">
        <f t="shared" si="0"/>
        <v>27</v>
      </c>
      <c r="I14" t="str">
        <f t="shared" si="1"/>
        <v>02</v>
      </c>
      <c r="J14" t="str">
        <f t="shared" si="2"/>
        <v>2020</v>
      </c>
      <c r="K14" s="1">
        <f t="shared" si="3"/>
        <v>43888</v>
      </c>
    </row>
    <row r="15" spans="1:11" hidden="1" x14ac:dyDescent="0.55000000000000004">
      <c r="A15" t="s">
        <v>67</v>
      </c>
      <c r="B15">
        <v>14</v>
      </c>
      <c r="C15" t="s">
        <v>81</v>
      </c>
      <c r="D15">
        <v>40959.040000000001</v>
      </c>
      <c r="E15">
        <v>4867517.8143999986</v>
      </c>
      <c r="F15">
        <v>118.83866942193954</v>
      </c>
      <c r="G15">
        <v>1.4617994878663889E-2</v>
      </c>
      <c r="H15" t="str">
        <f t="shared" si="0"/>
        <v>27</v>
      </c>
      <c r="I15" t="str">
        <f t="shared" si="1"/>
        <v>02</v>
      </c>
      <c r="J15" t="str">
        <f t="shared" si="2"/>
        <v>2020</v>
      </c>
      <c r="K15" s="1">
        <f t="shared" si="3"/>
        <v>43888</v>
      </c>
    </row>
    <row r="16" spans="1:11" hidden="1" x14ac:dyDescent="0.55000000000000004">
      <c r="A16" t="s">
        <v>67</v>
      </c>
      <c r="B16">
        <v>15</v>
      </c>
      <c r="C16" t="s">
        <v>82</v>
      </c>
      <c r="D16">
        <v>40222.5</v>
      </c>
      <c r="E16">
        <v>4631370.6750000017</v>
      </c>
      <c r="F16">
        <v>115.14377960096965</v>
      </c>
      <c r="G16">
        <v>1.4355128904560709E-2</v>
      </c>
      <c r="H16" t="str">
        <f t="shared" si="0"/>
        <v>27</v>
      </c>
      <c r="I16" t="str">
        <f t="shared" si="1"/>
        <v>02</v>
      </c>
      <c r="J16" t="str">
        <f t="shared" si="2"/>
        <v>2020</v>
      </c>
      <c r="K16" s="1">
        <f t="shared" si="3"/>
        <v>43888</v>
      </c>
    </row>
    <row r="17" spans="1:11" hidden="1" x14ac:dyDescent="0.55000000000000004">
      <c r="A17" t="s">
        <v>67</v>
      </c>
      <c r="B17">
        <v>16</v>
      </c>
      <c r="C17" t="s">
        <v>83</v>
      </c>
      <c r="D17">
        <v>40052.369999999995</v>
      </c>
      <c r="E17">
        <v>3807793.2280000006</v>
      </c>
      <c r="F17">
        <v>95.070359831390775</v>
      </c>
      <c r="G17">
        <v>1.4294410697573749E-2</v>
      </c>
      <c r="H17" t="str">
        <f t="shared" si="0"/>
        <v>27</v>
      </c>
      <c r="I17" t="str">
        <f t="shared" si="1"/>
        <v>02</v>
      </c>
      <c r="J17" t="str">
        <f t="shared" si="2"/>
        <v>2020</v>
      </c>
      <c r="K17" s="1">
        <f t="shared" si="3"/>
        <v>43888</v>
      </c>
    </row>
    <row r="18" spans="1:11" hidden="1" x14ac:dyDescent="0.55000000000000004">
      <c r="A18" t="s">
        <v>67</v>
      </c>
      <c r="B18">
        <v>17</v>
      </c>
      <c r="C18" t="s">
        <v>84</v>
      </c>
      <c r="D18">
        <v>24367.5</v>
      </c>
      <c r="E18">
        <v>1616066.625</v>
      </c>
      <c r="F18">
        <v>66.320575561711294</v>
      </c>
      <c r="G18">
        <v>8.6965903059701179E-3</v>
      </c>
      <c r="H18" t="str">
        <f t="shared" si="0"/>
        <v>27</v>
      </c>
      <c r="I18" t="str">
        <f t="shared" si="1"/>
        <v>02</v>
      </c>
      <c r="J18" t="str">
        <f t="shared" si="2"/>
        <v>2020</v>
      </c>
      <c r="K18" s="1">
        <f t="shared" si="3"/>
        <v>43888</v>
      </c>
    </row>
    <row r="19" spans="1:11" hidden="1" x14ac:dyDescent="0.55000000000000004">
      <c r="A19" t="s">
        <v>67</v>
      </c>
      <c r="B19">
        <v>18</v>
      </c>
      <c r="C19" t="s">
        <v>85</v>
      </c>
      <c r="D19">
        <v>14850</v>
      </c>
      <c r="E19">
        <v>1860745.5</v>
      </c>
      <c r="F19">
        <v>125.30272727272727</v>
      </c>
      <c r="G19">
        <v>5.2998611282920388E-3</v>
      </c>
      <c r="H19" t="str">
        <f t="shared" si="0"/>
        <v>27</v>
      </c>
      <c r="I19" t="str">
        <f t="shared" si="1"/>
        <v>02</v>
      </c>
      <c r="J19" t="str">
        <f t="shared" si="2"/>
        <v>2020</v>
      </c>
      <c r="K19" s="1">
        <f t="shared" si="3"/>
        <v>43888</v>
      </c>
    </row>
    <row r="20" spans="1:11" hidden="1" x14ac:dyDescent="0.55000000000000004">
      <c r="A20" t="s">
        <v>67</v>
      </c>
      <c r="B20">
        <v>19</v>
      </c>
      <c r="C20" t="s">
        <v>86</v>
      </c>
      <c r="D20">
        <v>12862.5</v>
      </c>
      <c r="E20">
        <v>913087.5</v>
      </c>
      <c r="F20">
        <v>70.988338192419832</v>
      </c>
      <c r="G20">
        <v>4.5905362803135589E-3</v>
      </c>
      <c r="H20" t="str">
        <f t="shared" si="0"/>
        <v>27</v>
      </c>
      <c r="I20" t="str">
        <f t="shared" si="1"/>
        <v>02</v>
      </c>
      <c r="J20" t="str">
        <f t="shared" si="2"/>
        <v>2020</v>
      </c>
      <c r="K20" s="1">
        <f t="shared" si="3"/>
        <v>43888</v>
      </c>
    </row>
    <row r="21" spans="1:11" hidden="1" x14ac:dyDescent="0.55000000000000004">
      <c r="A21" t="s">
        <v>67</v>
      </c>
      <c r="B21">
        <v>20</v>
      </c>
      <c r="C21" t="s">
        <v>87</v>
      </c>
      <c r="D21">
        <v>11625</v>
      </c>
      <c r="E21">
        <v>1241480.625</v>
      </c>
      <c r="F21">
        <v>106.79403225806452</v>
      </c>
      <c r="G21">
        <v>4.148881186289222E-3</v>
      </c>
      <c r="H21" t="str">
        <f t="shared" si="0"/>
        <v>27</v>
      </c>
      <c r="I21" t="str">
        <f t="shared" si="1"/>
        <v>02</v>
      </c>
      <c r="J21" t="str">
        <f t="shared" si="2"/>
        <v>2020</v>
      </c>
      <c r="K21" s="1">
        <f t="shared" si="3"/>
        <v>43888</v>
      </c>
    </row>
    <row r="22" spans="1:11" hidden="1" x14ac:dyDescent="0.55000000000000004">
      <c r="A22" t="s">
        <v>67</v>
      </c>
      <c r="B22">
        <v>21</v>
      </c>
      <c r="C22" t="s">
        <v>88</v>
      </c>
      <c r="D22">
        <v>10312.5</v>
      </c>
      <c r="E22">
        <v>966260.625</v>
      </c>
      <c r="F22">
        <v>93.697999999999993</v>
      </c>
      <c r="G22">
        <v>3.6804591168694712E-3</v>
      </c>
      <c r="H22" t="str">
        <f t="shared" si="0"/>
        <v>27</v>
      </c>
      <c r="I22" t="str">
        <f t="shared" si="1"/>
        <v>02</v>
      </c>
      <c r="J22" t="str">
        <f t="shared" si="2"/>
        <v>2020</v>
      </c>
      <c r="K22" s="1">
        <f t="shared" si="3"/>
        <v>43888</v>
      </c>
    </row>
    <row r="23" spans="1:11" hidden="1" x14ac:dyDescent="0.55000000000000004">
      <c r="A23" t="s">
        <v>67</v>
      </c>
      <c r="B23">
        <v>22</v>
      </c>
      <c r="C23" t="s">
        <v>89</v>
      </c>
      <c r="D23">
        <v>8580</v>
      </c>
      <c r="E23">
        <v>574259.4</v>
      </c>
      <c r="F23">
        <v>66.930000000000007</v>
      </c>
      <c r="G23">
        <v>3.0621419852354002E-3</v>
      </c>
      <c r="H23" t="str">
        <f t="shared" si="0"/>
        <v>27</v>
      </c>
      <c r="I23" t="str">
        <f t="shared" si="1"/>
        <v>02</v>
      </c>
      <c r="J23" t="str">
        <f t="shared" si="2"/>
        <v>2020</v>
      </c>
      <c r="K23" s="1">
        <f t="shared" si="3"/>
        <v>43888</v>
      </c>
    </row>
    <row r="24" spans="1:11" hidden="1" x14ac:dyDescent="0.55000000000000004">
      <c r="A24" t="s">
        <v>67</v>
      </c>
      <c r="B24">
        <v>23</v>
      </c>
      <c r="C24" t="s">
        <v>90</v>
      </c>
      <c r="D24">
        <v>6622.5</v>
      </c>
      <c r="E24">
        <v>799332.22499999998</v>
      </c>
      <c r="F24">
        <v>120.6994677236693</v>
      </c>
      <c r="G24">
        <v>2.3635239274150859E-3</v>
      </c>
      <c r="H24" t="str">
        <f t="shared" si="0"/>
        <v>27</v>
      </c>
      <c r="I24" t="str">
        <f t="shared" si="1"/>
        <v>02</v>
      </c>
      <c r="J24" t="str">
        <f t="shared" si="2"/>
        <v>2020</v>
      </c>
      <c r="K24" s="1">
        <f t="shared" si="3"/>
        <v>43888</v>
      </c>
    </row>
    <row r="25" spans="1:11" hidden="1" x14ac:dyDescent="0.55000000000000004">
      <c r="A25" t="s">
        <v>67</v>
      </c>
      <c r="B25">
        <v>24</v>
      </c>
      <c r="C25" t="s">
        <v>91</v>
      </c>
      <c r="D25">
        <v>5565</v>
      </c>
      <c r="E25">
        <v>674083.125</v>
      </c>
      <c r="F25">
        <v>121.12904312668464</v>
      </c>
      <c r="G25">
        <v>1.986109574339744E-3</v>
      </c>
      <c r="H25" t="str">
        <f t="shared" si="0"/>
        <v>27</v>
      </c>
      <c r="I25" t="str">
        <f t="shared" si="1"/>
        <v>02</v>
      </c>
      <c r="J25" t="str">
        <f t="shared" si="2"/>
        <v>2020</v>
      </c>
      <c r="K25" s="1">
        <f t="shared" si="3"/>
        <v>43888</v>
      </c>
    </row>
    <row r="26" spans="1:11" hidden="1" x14ac:dyDescent="0.55000000000000004">
      <c r="A26" t="s">
        <v>67</v>
      </c>
      <c r="B26">
        <v>25</v>
      </c>
      <c r="C26" t="s">
        <v>92</v>
      </c>
      <c r="D26">
        <v>4950</v>
      </c>
      <c r="E26">
        <v>612045</v>
      </c>
      <c r="F26">
        <v>123.64545454545454</v>
      </c>
      <c r="G26">
        <v>1.7666203760973462E-3</v>
      </c>
      <c r="H26" t="str">
        <f t="shared" si="0"/>
        <v>27</v>
      </c>
      <c r="I26" t="str">
        <f t="shared" si="1"/>
        <v>02</v>
      </c>
      <c r="J26" t="str">
        <f t="shared" si="2"/>
        <v>2020</v>
      </c>
      <c r="K26" s="1">
        <f t="shared" si="3"/>
        <v>43888</v>
      </c>
    </row>
    <row r="27" spans="1:11" hidden="1" x14ac:dyDescent="0.55000000000000004">
      <c r="A27" t="s">
        <v>67</v>
      </c>
      <c r="B27">
        <v>26</v>
      </c>
      <c r="C27" t="s">
        <v>93</v>
      </c>
      <c r="D27">
        <v>4860</v>
      </c>
      <c r="E27">
        <v>635377.5</v>
      </c>
      <c r="F27">
        <v>130.73611111111111</v>
      </c>
      <c r="G27">
        <v>1.7345000056228491E-3</v>
      </c>
      <c r="H27" t="str">
        <f t="shared" si="0"/>
        <v>27</v>
      </c>
      <c r="I27" t="str">
        <f t="shared" si="1"/>
        <v>02</v>
      </c>
      <c r="J27" t="str">
        <f t="shared" si="2"/>
        <v>2020</v>
      </c>
      <c r="K27" s="1">
        <f t="shared" si="3"/>
        <v>43888</v>
      </c>
    </row>
    <row r="28" spans="1:11" hidden="1" x14ac:dyDescent="0.55000000000000004">
      <c r="A28" t="s">
        <v>67</v>
      </c>
      <c r="B28">
        <v>27</v>
      </c>
      <c r="C28" t="s">
        <v>94</v>
      </c>
      <c r="D28">
        <v>3913.06</v>
      </c>
      <c r="E28">
        <v>302479.538</v>
      </c>
      <c r="F28">
        <v>77.3</v>
      </c>
      <c r="G28">
        <v>1.3965437432104002E-3</v>
      </c>
      <c r="H28" t="str">
        <f t="shared" si="0"/>
        <v>27</v>
      </c>
      <c r="I28" t="str">
        <f t="shared" si="1"/>
        <v>02</v>
      </c>
      <c r="J28" t="str">
        <f t="shared" si="2"/>
        <v>2020</v>
      </c>
      <c r="K28" s="1">
        <f t="shared" si="3"/>
        <v>43888</v>
      </c>
    </row>
    <row r="29" spans="1:11" hidden="1" x14ac:dyDescent="0.55000000000000004">
      <c r="A29" t="s">
        <v>67</v>
      </c>
      <c r="B29">
        <v>28</v>
      </c>
      <c r="C29" t="s">
        <v>95</v>
      </c>
      <c r="D29">
        <v>3889.23</v>
      </c>
      <c r="E29">
        <v>493751.74949999992</v>
      </c>
      <c r="F29">
        <v>126.95359994137655</v>
      </c>
      <c r="G29">
        <v>1.3880389828947641E-3</v>
      </c>
      <c r="H29" t="str">
        <f t="shared" si="0"/>
        <v>27</v>
      </c>
      <c r="I29" t="str">
        <f t="shared" si="1"/>
        <v>02</v>
      </c>
      <c r="J29" t="str">
        <f t="shared" si="2"/>
        <v>2020</v>
      </c>
      <c r="K29" s="1">
        <f t="shared" si="3"/>
        <v>43888</v>
      </c>
    </row>
    <row r="30" spans="1:11" hidden="1" x14ac:dyDescent="0.55000000000000004">
      <c r="A30" t="s">
        <v>67</v>
      </c>
      <c r="B30">
        <v>29</v>
      </c>
      <c r="C30" t="s">
        <v>96</v>
      </c>
      <c r="D30">
        <v>3712.5</v>
      </c>
      <c r="E30">
        <v>458452.5</v>
      </c>
      <c r="F30">
        <v>123.48888888888889</v>
      </c>
      <c r="G30">
        <v>1.3249652820730097E-3</v>
      </c>
      <c r="H30" t="str">
        <f t="shared" si="0"/>
        <v>27</v>
      </c>
      <c r="I30" t="str">
        <f t="shared" si="1"/>
        <v>02</v>
      </c>
      <c r="J30" t="str">
        <f t="shared" si="2"/>
        <v>2020</v>
      </c>
      <c r="K30" s="1">
        <f t="shared" si="3"/>
        <v>43888</v>
      </c>
    </row>
    <row r="31" spans="1:11" hidden="1" x14ac:dyDescent="0.55000000000000004">
      <c r="A31" t="s">
        <v>67</v>
      </c>
      <c r="B31">
        <v>30</v>
      </c>
      <c r="C31" t="s">
        <v>97</v>
      </c>
      <c r="D31">
        <v>2505</v>
      </c>
      <c r="E31">
        <v>283320.375</v>
      </c>
      <c r="F31">
        <v>113.10194610778443</v>
      </c>
      <c r="G31">
        <v>8.9401697820683885E-4</v>
      </c>
      <c r="H31" t="str">
        <f t="shared" si="0"/>
        <v>27</v>
      </c>
      <c r="I31" t="str">
        <f t="shared" si="1"/>
        <v>02</v>
      </c>
      <c r="J31" t="str">
        <f t="shared" si="2"/>
        <v>2020</v>
      </c>
      <c r="K31" s="1">
        <f t="shared" si="3"/>
        <v>43888</v>
      </c>
    </row>
    <row r="32" spans="1:11" hidden="1" x14ac:dyDescent="0.55000000000000004">
      <c r="A32" t="s">
        <v>67</v>
      </c>
      <c r="B32">
        <v>31</v>
      </c>
      <c r="C32" t="s">
        <v>98</v>
      </c>
      <c r="D32">
        <v>2482.5</v>
      </c>
      <c r="E32">
        <v>308677.125</v>
      </c>
      <c r="F32">
        <v>124.34123867069486</v>
      </c>
      <c r="G32">
        <v>8.8598688558821459E-4</v>
      </c>
      <c r="H32" t="str">
        <f t="shared" si="0"/>
        <v>27</v>
      </c>
      <c r="I32" t="str">
        <f t="shared" si="1"/>
        <v>02</v>
      </c>
      <c r="J32" t="str">
        <f t="shared" si="2"/>
        <v>2020</v>
      </c>
      <c r="K32" s="1">
        <f t="shared" si="3"/>
        <v>43888</v>
      </c>
    </row>
    <row r="33" spans="1:11" hidden="1" x14ac:dyDescent="0.55000000000000004">
      <c r="A33" t="s">
        <v>67</v>
      </c>
      <c r="B33">
        <v>32</v>
      </c>
      <c r="C33" t="s">
        <v>99</v>
      </c>
      <c r="D33">
        <v>2262</v>
      </c>
      <c r="E33">
        <v>268170.66000000003</v>
      </c>
      <c r="F33">
        <v>118.55466843501328</v>
      </c>
      <c r="G33">
        <v>8.0729197792569639E-4</v>
      </c>
      <c r="H33" t="str">
        <f t="shared" si="0"/>
        <v>27</v>
      </c>
      <c r="I33" t="str">
        <f t="shared" si="1"/>
        <v>02</v>
      </c>
      <c r="J33" t="str">
        <f t="shared" si="2"/>
        <v>2020</v>
      </c>
      <c r="K33" s="1">
        <f t="shared" si="3"/>
        <v>43888</v>
      </c>
    </row>
    <row r="34" spans="1:11" hidden="1" x14ac:dyDescent="0.55000000000000004">
      <c r="A34" t="s">
        <v>67</v>
      </c>
      <c r="B34">
        <v>33</v>
      </c>
      <c r="C34" t="s">
        <v>100</v>
      </c>
      <c r="D34">
        <v>2092.5</v>
      </c>
      <c r="E34">
        <v>240365.625</v>
      </c>
      <c r="F34">
        <v>114.87007168458781</v>
      </c>
      <c r="G34">
        <v>7.4679861353206002E-4</v>
      </c>
      <c r="H34" t="str">
        <f t="shared" si="0"/>
        <v>27</v>
      </c>
      <c r="I34" t="str">
        <f t="shared" si="1"/>
        <v>02</v>
      </c>
      <c r="J34" t="str">
        <f t="shared" si="2"/>
        <v>2020</v>
      </c>
      <c r="K34" s="1">
        <f t="shared" si="3"/>
        <v>43888</v>
      </c>
    </row>
    <row r="35" spans="1:11" hidden="1" x14ac:dyDescent="0.55000000000000004">
      <c r="A35" t="s">
        <v>67</v>
      </c>
      <c r="B35">
        <v>34</v>
      </c>
      <c r="C35" t="s">
        <v>101</v>
      </c>
      <c r="D35">
        <v>2080.1</v>
      </c>
      <c r="E35">
        <v>276246.50959999999</v>
      </c>
      <c r="F35">
        <v>132.80443709437046</v>
      </c>
      <c r="G35">
        <v>7.4237314026668483E-4</v>
      </c>
      <c r="H35" t="str">
        <f t="shared" si="0"/>
        <v>27</v>
      </c>
      <c r="I35" t="str">
        <f t="shared" si="1"/>
        <v>02</v>
      </c>
      <c r="J35" t="str">
        <f t="shared" si="2"/>
        <v>2020</v>
      </c>
      <c r="K35" s="1">
        <f t="shared" si="3"/>
        <v>43888</v>
      </c>
    </row>
    <row r="36" spans="1:11" hidden="1" x14ac:dyDescent="0.55000000000000004">
      <c r="A36" t="s">
        <v>67</v>
      </c>
      <c r="B36">
        <v>35</v>
      </c>
      <c r="C36" t="s">
        <v>102</v>
      </c>
      <c r="D36">
        <v>2062.5</v>
      </c>
      <c r="E36">
        <v>254347.5</v>
      </c>
      <c r="F36">
        <v>123.32</v>
      </c>
      <c r="G36">
        <v>7.3609182337389426E-4</v>
      </c>
      <c r="H36" t="str">
        <f t="shared" si="0"/>
        <v>27</v>
      </c>
      <c r="I36" t="str">
        <f t="shared" si="1"/>
        <v>02</v>
      </c>
      <c r="J36" t="str">
        <f t="shared" si="2"/>
        <v>2020</v>
      </c>
      <c r="K36" s="1">
        <f t="shared" si="3"/>
        <v>43888</v>
      </c>
    </row>
    <row r="37" spans="1:11" hidden="1" x14ac:dyDescent="0.55000000000000004">
      <c r="A37" t="s">
        <v>67</v>
      </c>
      <c r="B37">
        <v>36</v>
      </c>
      <c r="C37" t="s">
        <v>103</v>
      </c>
      <c r="D37">
        <v>2047.5</v>
      </c>
      <c r="E37">
        <v>244411.875</v>
      </c>
      <c r="F37">
        <v>119.37087912087912</v>
      </c>
      <c r="G37">
        <v>7.3073842829481138E-4</v>
      </c>
      <c r="H37" t="str">
        <f t="shared" si="0"/>
        <v>27</v>
      </c>
      <c r="I37" t="str">
        <f t="shared" si="1"/>
        <v>02</v>
      </c>
      <c r="J37" t="str">
        <f t="shared" si="2"/>
        <v>2020</v>
      </c>
      <c r="K37" s="1">
        <f t="shared" si="3"/>
        <v>43888</v>
      </c>
    </row>
    <row r="38" spans="1:11" hidden="1" x14ac:dyDescent="0.55000000000000004">
      <c r="A38" t="s">
        <v>67</v>
      </c>
      <c r="B38">
        <v>37</v>
      </c>
      <c r="C38" t="s">
        <v>104</v>
      </c>
      <c r="D38">
        <v>1942.5</v>
      </c>
      <c r="E38">
        <v>263700</v>
      </c>
      <c r="F38">
        <v>135.75289575289574</v>
      </c>
      <c r="G38">
        <v>6.9326466274123133E-4</v>
      </c>
      <c r="H38" t="str">
        <f t="shared" si="0"/>
        <v>27</v>
      </c>
      <c r="I38" t="str">
        <f t="shared" si="1"/>
        <v>02</v>
      </c>
      <c r="J38" t="str">
        <f t="shared" si="2"/>
        <v>2020</v>
      </c>
      <c r="K38" s="1">
        <f t="shared" si="3"/>
        <v>43888</v>
      </c>
    </row>
    <row r="39" spans="1:11" hidden="1" x14ac:dyDescent="0.55000000000000004">
      <c r="A39" t="s">
        <v>67</v>
      </c>
      <c r="B39">
        <v>38</v>
      </c>
      <c r="C39" t="s">
        <v>105</v>
      </c>
      <c r="D39">
        <v>1665.98</v>
      </c>
      <c r="E39">
        <v>198566</v>
      </c>
      <c r="F39">
        <v>119.18870574676767</v>
      </c>
      <c r="G39">
        <v>5.9457660892336505E-4</v>
      </c>
      <c r="H39" t="str">
        <f t="shared" si="0"/>
        <v>27</v>
      </c>
      <c r="I39" t="str">
        <f t="shared" si="1"/>
        <v>02</v>
      </c>
      <c r="J39" t="str">
        <f t="shared" si="2"/>
        <v>2020</v>
      </c>
      <c r="K39" s="1">
        <f t="shared" si="3"/>
        <v>43888</v>
      </c>
    </row>
    <row r="40" spans="1:11" hidden="1" x14ac:dyDescent="0.55000000000000004">
      <c r="A40" t="s">
        <v>67</v>
      </c>
      <c r="B40">
        <v>39</v>
      </c>
      <c r="C40" t="s">
        <v>106</v>
      </c>
      <c r="D40">
        <v>1237.5</v>
      </c>
      <c r="E40">
        <v>74250</v>
      </c>
      <c r="F40">
        <v>60</v>
      </c>
      <c r="G40">
        <v>4.4165509402433655E-4</v>
      </c>
      <c r="H40" t="str">
        <f t="shared" si="0"/>
        <v>27</v>
      </c>
      <c r="I40" t="str">
        <f t="shared" si="1"/>
        <v>02</v>
      </c>
      <c r="J40" t="str">
        <f t="shared" si="2"/>
        <v>2020</v>
      </c>
      <c r="K40" s="1">
        <f t="shared" si="3"/>
        <v>43888</v>
      </c>
    </row>
    <row r="41" spans="1:11" hidden="1" x14ac:dyDescent="0.55000000000000004">
      <c r="A41" t="s">
        <v>67</v>
      </c>
      <c r="B41">
        <v>40</v>
      </c>
      <c r="C41" t="s">
        <v>107</v>
      </c>
      <c r="D41">
        <v>825</v>
      </c>
      <c r="E41">
        <v>99742.5</v>
      </c>
      <c r="F41">
        <v>120.9</v>
      </c>
      <c r="G41">
        <v>2.9443672934955772E-4</v>
      </c>
      <c r="H41" t="str">
        <f t="shared" si="0"/>
        <v>27</v>
      </c>
      <c r="I41" t="str">
        <f t="shared" si="1"/>
        <v>02</v>
      </c>
      <c r="J41" t="str">
        <f t="shared" si="2"/>
        <v>2020</v>
      </c>
      <c r="K41" s="1">
        <f t="shared" si="3"/>
        <v>43888</v>
      </c>
    </row>
    <row r="42" spans="1:11" hidden="1" x14ac:dyDescent="0.55000000000000004">
      <c r="A42" t="s">
        <v>67</v>
      </c>
      <c r="B42">
        <v>41</v>
      </c>
      <c r="C42" t="s">
        <v>108</v>
      </c>
      <c r="D42">
        <v>825</v>
      </c>
      <c r="E42">
        <v>100856.25</v>
      </c>
      <c r="F42">
        <v>122.25</v>
      </c>
      <c r="G42">
        <v>2.9443672934955772E-4</v>
      </c>
      <c r="H42" t="str">
        <f t="shared" si="0"/>
        <v>27</v>
      </c>
      <c r="I42" t="str">
        <f t="shared" si="1"/>
        <v>02</v>
      </c>
      <c r="J42" t="str">
        <f t="shared" si="2"/>
        <v>2020</v>
      </c>
      <c r="K42" s="1">
        <f t="shared" si="3"/>
        <v>43888</v>
      </c>
    </row>
    <row r="43" spans="1:11" hidden="1" x14ac:dyDescent="0.55000000000000004">
      <c r="A43" t="s">
        <v>67</v>
      </c>
      <c r="B43">
        <v>42</v>
      </c>
      <c r="C43" t="s">
        <v>109</v>
      </c>
      <c r="D43">
        <v>422.28</v>
      </c>
      <c r="E43">
        <v>55468.35</v>
      </c>
      <c r="F43">
        <v>131.35443307757888</v>
      </c>
      <c r="G43">
        <v>1.5070877826634088E-4</v>
      </c>
      <c r="H43" t="str">
        <f t="shared" si="0"/>
        <v>27</v>
      </c>
      <c r="I43" t="str">
        <f t="shared" si="1"/>
        <v>02</v>
      </c>
      <c r="J43" t="str">
        <f t="shared" si="2"/>
        <v>2020</v>
      </c>
      <c r="K43" s="1">
        <f t="shared" si="3"/>
        <v>43888</v>
      </c>
    </row>
    <row r="44" spans="1:11" hidden="1" x14ac:dyDescent="0.55000000000000004">
      <c r="A44" t="s">
        <v>67</v>
      </c>
      <c r="B44">
        <v>43</v>
      </c>
      <c r="C44" t="s">
        <v>110</v>
      </c>
      <c r="D44">
        <v>420.33</v>
      </c>
      <c r="E44">
        <v>56081.85</v>
      </c>
      <c r="F44">
        <v>133.42338162872031</v>
      </c>
      <c r="G44">
        <v>1.5001283690606009E-4</v>
      </c>
      <c r="H44" t="str">
        <f t="shared" si="0"/>
        <v>27</v>
      </c>
      <c r="I44" t="str">
        <f t="shared" si="1"/>
        <v>02</v>
      </c>
      <c r="J44" t="str">
        <f t="shared" si="2"/>
        <v>2020</v>
      </c>
      <c r="K44" s="1">
        <f t="shared" si="3"/>
        <v>43888</v>
      </c>
    </row>
    <row r="45" spans="1:11" hidden="1" x14ac:dyDescent="0.55000000000000004">
      <c r="A45" t="s">
        <v>67</v>
      </c>
      <c r="B45">
        <v>44</v>
      </c>
      <c r="C45" t="s">
        <v>111</v>
      </c>
      <c r="D45">
        <v>412.5</v>
      </c>
      <c r="E45">
        <v>54202.5</v>
      </c>
      <c r="F45">
        <v>131.4</v>
      </c>
      <c r="G45">
        <v>1.4721836467477886E-4</v>
      </c>
      <c r="H45" t="str">
        <f t="shared" si="0"/>
        <v>27</v>
      </c>
      <c r="I45" t="str">
        <f t="shared" si="1"/>
        <v>02</v>
      </c>
      <c r="J45" t="str">
        <f t="shared" si="2"/>
        <v>2020</v>
      </c>
      <c r="K45" s="1">
        <f t="shared" si="3"/>
        <v>43888</v>
      </c>
    </row>
    <row r="46" spans="1:11" hidden="1" x14ac:dyDescent="0.55000000000000004">
      <c r="A46" t="s">
        <v>67</v>
      </c>
      <c r="B46">
        <v>45</v>
      </c>
      <c r="C46" t="s">
        <v>112</v>
      </c>
      <c r="D46">
        <v>345</v>
      </c>
      <c r="E46">
        <v>37305</v>
      </c>
      <c r="F46">
        <v>108.1304347826087</v>
      </c>
      <c r="G46">
        <v>1.2312808681890595E-4</v>
      </c>
      <c r="H46" t="str">
        <f t="shared" si="0"/>
        <v>27</v>
      </c>
      <c r="I46" t="str">
        <f t="shared" si="1"/>
        <v>02</v>
      </c>
      <c r="J46" t="str">
        <f t="shared" si="2"/>
        <v>2020</v>
      </c>
      <c r="K46" s="1">
        <f t="shared" si="3"/>
        <v>43888</v>
      </c>
    </row>
    <row r="47" spans="1:11" hidden="1" x14ac:dyDescent="0.55000000000000004">
      <c r="A47" t="s">
        <v>67</v>
      </c>
      <c r="B47">
        <v>46</v>
      </c>
      <c r="C47" t="s">
        <v>113</v>
      </c>
      <c r="D47">
        <v>217.5</v>
      </c>
      <c r="E47">
        <v>29253.75</v>
      </c>
      <c r="F47">
        <v>134.5</v>
      </c>
      <c r="G47">
        <v>7.7624228646701576E-5</v>
      </c>
      <c r="H47" t="str">
        <f t="shared" si="0"/>
        <v>27</v>
      </c>
      <c r="I47" t="str">
        <f t="shared" si="1"/>
        <v>02</v>
      </c>
      <c r="J47" t="str">
        <f t="shared" si="2"/>
        <v>2020</v>
      </c>
      <c r="K47" s="1">
        <f t="shared" si="3"/>
        <v>43888</v>
      </c>
    </row>
    <row r="48" spans="1:11" hidden="1" x14ac:dyDescent="0.55000000000000004">
      <c r="A48" t="s">
        <v>67</v>
      </c>
      <c r="B48">
        <v>47</v>
      </c>
      <c r="C48" t="s">
        <v>114</v>
      </c>
      <c r="D48">
        <v>144</v>
      </c>
      <c r="E48">
        <v>7070.4000000000005</v>
      </c>
      <c r="F48">
        <v>49.1</v>
      </c>
      <c r="G48">
        <v>5.1392592759195527E-5</v>
      </c>
      <c r="H48" t="str">
        <f t="shared" si="0"/>
        <v>27</v>
      </c>
      <c r="I48" t="str">
        <f t="shared" si="1"/>
        <v>02</v>
      </c>
      <c r="J48" t="str">
        <f t="shared" si="2"/>
        <v>2020</v>
      </c>
      <c r="K48" s="1">
        <f t="shared" si="3"/>
        <v>43888</v>
      </c>
    </row>
    <row r="49" spans="1:11" hidden="1" x14ac:dyDescent="0.55000000000000004">
      <c r="A49" t="s">
        <v>67</v>
      </c>
      <c r="B49">
        <v>48</v>
      </c>
      <c r="C49" t="s">
        <v>115</v>
      </c>
      <c r="D49">
        <v>20</v>
      </c>
      <c r="E49">
        <v>3650</v>
      </c>
      <c r="F49">
        <v>182.5</v>
      </c>
      <c r="G49">
        <v>7.1378601054438236E-6</v>
      </c>
      <c r="H49" t="str">
        <f t="shared" si="0"/>
        <v>27</v>
      </c>
      <c r="I49" t="str">
        <f t="shared" si="1"/>
        <v>02</v>
      </c>
      <c r="J49" t="str">
        <f t="shared" si="2"/>
        <v>2020</v>
      </c>
      <c r="K49" s="1">
        <f t="shared" si="3"/>
        <v>43888</v>
      </c>
    </row>
    <row r="50" spans="1:11" hidden="1" x14ac:dyDescent="0.55000000000000004">
      <c r="A50" t="s">
        <v>67</v>
      </c>
      <c r="B50">
        <v>49</v>
      </c>
      <c r="C50" t="s">
        <v>116</v>
      </c>
      <c r="D50">
        <v>6</v>
      </c>
      <c r="E50">
        <v>715.2</v>
      </c>
      <c r="F50">
        <v>119.2</v>
      </c>
      <c r="G50">
        <v>2.1413580316331468E-6</v>
      </c>
      <c r="H50" t="str">
        <f t="shared" si="0"/>
        <v>27</v>
      </c>
      <c r="I50" t="str">
        <f t="shared" si="1"/>
        <v>02</v>
      </c>
      <c r="J50" t="str">
        <f t="shared" si="2"/>
        <v>2020</v>
      </c>
      <c r="K50" s="1">
        <f t="shared" si="3"/>
        <v>43888</v>
      </c>
    </row>
    <row r="51" spans="1:11" hidden="1" x14ac:dyDescent="0.55000000000000004">
      <c r="A51" t="s">
        <v>67</v>
      </c>
      <c r="C51" t="s">
        <v>117</v>
      </c>
      <c r="D51">
        <v>2801960.2100000004</v>
      </c>
      <c r="E51">
        <v>342124010.40784997</v>
      </c>
      <c r="F51">
        <v>122.10166625023199</v>
      </c>
      <c r="G51">
        <v>1</v>
      </c>
      <c r="H51" t="str">
        <f t="shared" si="0"/>
        <v>27</v>
      </c>
      <c r="I51" t="str">
        <f t="shared" si="1"/>
        <v>02</v>
      </c>
      <c r="J51" t="str">
        <f t="shared" si="2"/>
        <v>2020</v>
      </c>
      <c r="K51" s="1">
        <f t="shared" si="3"/>
        <v>43888</v>
      </c>
    </row>
    <row r="52" spans="1:11" hidden="1" x14ac:dyDescent="0.55000000000000004">
      <c r="A52" t="s">
        <v>118</v>
      </c>
      <c r="B52">
        <v>1</v>
      </c>
      <c r="C52" t="s">
        <v>68</v>
      </c>
      <c r="D52">
        <v>1111936.9400000002</v>
      </c>
      <c r="E52">
        <v>142476549.64169991</v>
      </c>
      <c r="F52">
        <v>128.13365984738297</v>
      </c>
      <c r="G52">
        <v>0.29277303927669063</v>
      </c>
      <c r="H52" t="str">
        <f t="shared" si="0"/>
        <v>31</v>
      </c>
      <c r="I52" t="str">
        <f t="shared" si="1"/>
        <v>03</v>
      </c>
      <c r="J52" t="str">
        <f t="shared" si="2"/>
        <v>2020</v>
      </c>
      <c r="K52" s="1">
        <f t="shared" si="3"/>
        <v>43921</v>
      </c>
    </row>
    <row r="53" spans="1:11" hidden="1" x14ac:dyDescent="0.55000000000000004">
      <c r="A53" t="s">
        <v>118</v>
      </c>
      <c r="B53">
        <v>2</v>
      </c>
      <c r="C53" t="s">
        <v>69</v>
      </c>
      <c r="D53">
        <v>696320.14</v>
      </c>
      <c r="E53">
        <v>88192080.361699983</v>
      </c>
      <c r="F53">
        <v>126.65450170908453</v>
      </c>
      <c r="G53">
        <v>0.18334111977372627</v>
      </c>
      <c r="H53" t="str">
        <f t="shared" si="0"/>
        <v>31</v>
      </c>
      <c r="I53" t="str">
        <f t="shared" si="1"/>
        <v>03</v>
      </c>
      <c r="J53" t="str">
        <f t="shared" si="2"/>
        <v>2020</v>
      </c>
      <c r="K53" s="1">
        <f t="shared" si="3"/>
        <v>43921</v>
      </c>
    </row>
    <row r="54" spans="1:11" x14ac:dyDescent="0.55000000000000004">
      <c r="A54" t="s">
        <v>118</v>
      </c>
      <c r="B54">
        <v>3</v>
      </c>
      <c r="C54" t="s">
        <v>70</v>
      </c>
      <c r="D54">
        <v>414677.94</v>
      </c>
      <c r="E54">
        <v>50073024.839600004</v>
      </c>
      <c r="F54">
        <v>120.75160024090022</v>
      </c>
      <c r="G54">
        <v>0.10918471762867878</v>
      </c>
      <c r="H54" t="str">
        <f t="shared" si="0"/>
        <v>31</v>
      </c>
      <c r="I54" t="str">
        <f t="shared" si="1"/>
        <v>03</v>
      </c>
      <c r="J54" t="str">
        <f t="shared" si="2"/>
        <v>2020</v>
      </c>
      <c r="K54" s="1">
        <f t="shared" si="3"/>
        <v>43921</v>
      </c>
    </row>
    <row r="55" spans="1:11" hidden="1" x14ac:dyDescent="0.55000000000000004">
      <c r="A55" t="s">
        <v>118</v>
      </c>
      <c r="B55">
        <v>4</v>
      </c>
      <c r="C55" t="s">
        <v>71</v>
      </c>
      <c r="D55">
        <v>242822.27</v>
      </c>
      <c r="E55">
        <v>29174079.864800006</v>
      </c>
      <c r="F55">
        <v>120.14581638166881</v>
      </c>
      <c r="G55">
        <v>6.3935113075715574E-2</v>
      </c>
      <c r="H55" t="str">
        <f t="shared" si="0"/>
        <v>31</v>
      </c>
      <c r="I55" t="str">
        <f t="shared" si="1"/>
        <v>03</v>
      </c>
      <c r="J55" t="str">
        <f t="shared" si="2"/>
        <v>2020</v>
      </c>
      <c r="K55" s="1">
        <f t="shared" si="3"/>
        <v>43921</v>
      </c>
    </row>
    <row r="56" spans="1:11" hidden="1" x14ac:dyDescent="0.55000000000000004">
      <c r="A56" t="s">
        <v>118</v>
      </c>
      <c r="B56">
        <v>5</v>
      </c>
      <c r="C56" t="s">
        <v>72</v>
      </c>
      <c r="D56">
        <v>233183.48000000004</v>
      </c>
      <c r="E56">
        <v>26698265.950500004</v>
      </c>
      <c r="F56">
        <v>114.49467153719466</v>
      </c>
      <c r="G56">
        <v>6.1397219296190846E-2</v>
      </c>
      <c r="H56" t="str">
        <f t="shared" si="0"/>
        <v>31</v>
      </c>
      <c r="I56" t="str">
        <f t="shared" si="1"/>
        <v>03</v>
      </c>
      <c r="J56" t="str">
        <f t="shared" si="2"/>
        <v>2020</v>
      </c>
      <c r="K56" s="1">
        <f t="shared" si="3"/>
        <v>43921</v>
      </c>
    </row>
    <row r="57" spans="1:11" hidden="1" x14ac:dyDescent="0.55000000000000004">
      <c r="A57" t="s">
        <v>118</v>
      </c>
      <c r="B57">
        <v>6</v>
      </c>
      <c r="C57" t="s">
        <v>73</v>
      </c>
      <c r="D57">
        <v>135205.89000000001</v>
      </c>
      <c r="E57">
        <v>16763654.465999996</v>
      </c>
      <c r="F57">
        <v>123.986125648816</v>
      </c>
      <c r="G57">
        <v>3.5599716062504325E-2</v>
      </c>
      <c r="H57" t="str">
        <f t="shared" si="0"/>
        <v>31</v>
      </c>
      <c r="I57" t="str">
        <f t="shared" si="1"/>
        <v>03</v>
      </c>
      <c r="J57" t="str">
        <f t="shared" si="2"/>
        <v>2020</v>
      </c>
      <c r="K57" s="1">
        <f t="shared" si="3"/>
        <v>43921</v>
      </c>
    </row>
    <row r="58" spans="1:11" hidden="1" x14ac:dyDescent="0.55000000000000004">
      <c r="A58" t="s">
        <v>118</v>
      </c>
      <c r="B58">
        <v>7</v>
      </c>
      <c r="C58" t="s">
        <v>74</v>
      </c>
      <c r="D58">
        <v>126384.75999999998</v>
      </c>
      <c r="E58">
        <v>17171539.915600002</v>
      </c>
      <c r="F58">
        <v>135.86717192484286</v>
      </c>
      <c r="G58">
        <v>3.3277112192580907E-2</v>
      </c>
      <c r="H58" t="str">
        <f t="shared" si="0"/>
        <v>31</v>
      </c>
      <c r="I58" t="str">
        <f t="shared" si="1"/>
        <v>03</v>
      </c>
      <c r="J58" t="str">
        <f t="shared" si="2"/>
        <v>2020</v>
      </c>
      <c r="K58" s="1">
        <f t="shared" si="3"/>
        <v>43921</v>
      </c>
    </row>
    <row r="59" spans="1:11" hidden="1" x14ac:dyDescent="0.55000000000000004">
      <c r="A59" t="s">
        <v>118</v>
      </c>
      <c r="B59">
        <v>8</v>
      </c>
      <c r="C59" t="s">
        <v>75</v>
      </c>
      <c r="D59">
        <v>121924.03</v>
      </c>
      <c r="E59">
        <v>16732969.145</v>
      </c>
      <c r="F59">
        <v>137.24094540674221</v>
      </c>
      <c r="G59">
        <v>3.2102601811180409E-2</v>
      </c>
      <c r="H59" t="str">
        <f t="shared" si="0"/>
        <v>31</v>
      </c>
      <c r="I59" t="str">
        <f t="shared" si="1"/>
        <v>03</v>
      </c>
      <c r="J59" t="str">
        <f t="shared" si="2"/>
        <v>2020</v>
      </c>
      <c r="K59" s="1">
        <f t="shared" si="3"/>
        <v>43921</v>
      </c>
    </row>
    <row r="60" spans="1:11" hidden="1" x14ac:dyDescent="0.55000000000000004">
      <c r="A60" t="s">
        <v>118</v>
      </c>
      <c r="B60">
        <v>9</v>
      </c>
      <c r="C60" t="s">
        <v>76</v>
      </c>
      <c r="D60">
        <v>104014.5</v>
      </c>
      <c r="E60">
        <v>11319523.233750002</v>
      </c>
      <c r="F60">
        <v>108.82639664421789</v>
      </c>
      <c r="G60">
        <v>2.7387021870004007E-2</v>
      </c>
      <c r="H60" t="str">
        <f t="shared" si="0"/>
        <v>31</v>
      </c>
      <c r="I60" t="str">
        <f t="shared" si="1"/>
        <v>03</v>
      </c>
      <c r="J60" t="str">
        <f t="shared" si="2"/>
        <v>2020</v>
      </c>
      <c r="K60" s="1">
        <f t="shared" si="3"/>
        <v>43921</v>
      </c>
    </row>
    <row r="61" spans="1:11" hidden="1" x14ac:dyDescent="0.55000000000000004">
      <c r="A61" t="s">
        <v>118</v>
      </c>
      <c r="B61">
        <v>10</v>
      </c>
      <c r="C61" t="s">
        <v>77</v>
      </c>
      <c r="D61">
        <v>76788.290000000008</v>
      </c>
      <c r="E61">
        <v>9076003.6537500005</v>
      </c>
      <c r="F61">
        <v>118.19515259097447</v>
      </c>
      <c r="G61">
        <v>2.0218359724751934E-2</v>
      </c>
      <c r="H61" t="str">
        <f t="shared" si="0"/>
        <v>31</v>
      </c>
      <c r="I61" t="str">
        <f t="shared" si="1"/>
        <v>03</v>
      </c>
      <c r="J61" t="str">
        <f t="shared" si="2"/>
        <v>2020</v>
      </c>
      <c r="K61" s="1">
        <f t="shared" si="3"/>
        <v>43921</v>
      </c>
    </row>
    <row r="62" spans="1:11" hidden="1" x14ac:dyDescent="0.55000000000000004">
      <c r="A62" t="s">
        <v>118</v>
      </c>
      <c r="B62">
        <v>11</v>
      </c>
      <c r="C62" t="s">
        <v>78</v>
      </c>
      <c r="D62">
        <v>68520</v>
      </c>
      <c r="E62">
        <v>10022095.274999999</v>
      </c>
      <c r="F62">
        <v>146.26525503502626</v>
      </c>
      <c r="G62">
        <v>1.804131864819496E-2</v>
      </c>
      <c r="H62" t="str">
        <f t="shared" si="0"/>
        <v>31</v>
      </c>
      <c r="I62" t="str">
        <f t="shared" si="1"/>
        <v>03</v>
      </c>
      <c r="J62" t="str">
        <f t="shared" si="2"/>
        <v>2020</v>
      </c>
      <c r="K62" s="1">
        <f t="shared" si="3"/>
        <v>43921</v>
      </c>
    </row>
    <row r="63" spans="1:11" hidden="1" x14ac:dyDescent="0.55000000000000004">
      <c r="A63" t="s">
        <v>118</v>
      </c>
      <c r="B63">
        <v>12</v>
      </c>
      <c r="C63" t="s">
        <v>79</v>
      </c>
      <c r="D63">
        <v>64236</v>
      </c>
      <c r="E63">
        <v>7854291.6450000005</v>
      </c>
      <c r="F63">
        <v>122.27242737717168</v>
      </c>
      <c r="G63">
        <v>1.69133412826248E-2</v>
      </c>
      <c r="H63" t="str">
        <f t="shared" si="0"/>
        <v>31</v>
      </c>
      <c r="I63" t="str">
        <f t="shared" si="1"/>
        <v>03</v>
      </c>
      <c r="J63" t="str">
        <f t="shared" si="2"/>
        <v>2020</v>
      </c>
      <c r="K63" s="1">
        <f t="shared" si="3"/>
        <v>43921</v>
      </c>
    </row>
    <row r="64" spans="1:11" hidden="1" x14ac:dyDescent="0.55000000000000004">
      <c r="A64" t="s">
        <v>118</v>
      </c>
      <c r="B64">
        <v>13</v>
      </c>
      <c r="C64" t="s">
        <v>80</v>
      </c>
      <c r="D64">
        <v>60878.28</v>
      </c>
      <c r="E64">
        <v>6504369.5099999998</v>
      </c>
      <c r="F64">
        <v>106.8422023421161</v>
      </c>
      <c r="G64">
        <v>1.6029253476853973E-2</v>
      </c>
      <c r="H64" t="str">
        <f t="shared" si="0"/>
        <v>31</v>
      </c>
      <c r="I64" t="str">
        <f t="shared" si="1"/>
        <v>03</v>
      </c>
      <c r="J64" t="str">
        <f t="shared" si="2"/>
        <v>2020</v>
      </c>
      <c r="K64" s="1">
        <f t="shared" si="3"/>
        <v>43921</v>
      </c>
    </row>
    <row r="65" spans="1:11" hidden="1" x14ac:dyDescent="0.55000000000000004">
      <c r="A65" t="s">
        <v>118</v>
      </c>
      <c r="B65">
        <v>14</v>
      </c>
      <c r="C65" t="s">
        <v>82</v>
      </c>
      <c r="D65">
        <v>54037.5</v>
      </c>
      <c r="E65">
        <v>6223197.9450000022</v>
      </c>
      <c r="F65">
        <v>115.1644310895212</v>
      </c>
      <c r="G65">
        <v>1.4228075838468112E-2</v>
      </c>
      <c r="H65" t="str">
        <f t="shared" si="0"/>
        <v>31</v>
      </c>
      <c r="I65" t="str">
        <f t="shared" si="1"/>
        <v>03</v>
      </c>
      <c r="J65" t="str">
        <f t="shared" si="2"/>
        <v>2020</v>
      </c>
      <c r="K65" s="1">
        <f t="shared" si="3"/>
        <v>43921</v>
      </c>
    </row>
    <row r="66" spans="1:11" hidden="1" x14ac:dyDescent="0.55000000000000004">
      <c r="A66" t="s">
        <v>118</v>
      </c>
      <c r="B66">
        <v>15</v>
      </c>
      <c r="C66" t="s">
        <v>81</v>
      </c>
      <c r="D66">
        <v>48155.39</v>
      </c>
      <c r="E66">
        <v>5923269.7587999981</v>
      </c>
      <c r="F66">
        <v>123.00325589305783</v>
      </c>
      <c r="G66">
        <v>1.2679316048133406E-2</v>
      </c>
      <c r="H66" t="str">
        <f t="shared" ref="H66:H129" si="4">LEFT(A66,2)</f>
        <v>31</v>
      </c>
      <c r="I66" t="str">
        <f t="shared" ref="I66:I129" si="5">MID(A66,4,2)</f>
        <v>03</v>
      </c>
      <c r="J66" t="str">
        <f t="shared" ref="J66:J129" si="6">MID(A66,7,4)</f>
        <v>2020</v>
      </c>
      <c r="K66" s="1">
        <f t="shared" ref="K66:K129" si="7">DATE(J66,I66,H66)</f>
        <v>43921</v>
      </c>
    </row>
    <row r="67" spans="1:11" hidden="1" x14ac:dyDescent="0.55000000000000004">
      <c r="A67" t="s">
        <v>118</v>
      </c>
      <c r="B67">
        <v>16</v>
      </c>
      <c r="C67" t="s">
        <v>83</v>
      </c>
      <c r="D67">
        <v>46548.869999999995</v>
      </c>
      <c r="E67">
        <v>4665003.0729999999</v>
      </c>
      <c r="F67">
        <v>100.21732155904108</v>
      </c>
      <c r="G67">
        <v>1.2256319270043824E-2</v>
      </c>
      <c r="H67" t="str">
        <f t="shared" si="4"/>
        <v>31</v>
      </c>
      <c r="I67" t="str">
        <f t="shared" si="5"/>
        <v>03</v>
      </c>
      <c r="J67" t="str">
        <f t="shared" si="6"/>
        <v>2020</v>
      </c>
      <c r="K67" s="1">
        <f t="shared" si="7"/>
        <v>43921</v>
      </c>
    </row>
    <row r="68" spans="1:11" hidden="1" x14ac:dyDescent="0.55000000000000004">
      <c r="A68" t="s">
        <v>118</v>
      </c>
      <c r="B68">
        <v>17</v>
      </c>
      <c r="C68" t="s">
        <v>84</v>
      </c>
      <c r="D68">
        <v>32587.5</v>
      </c>
      <c r="E68">
        <v>2220626.625</v>
      </c>
      <c r="F68">
        <v>68.143509781357878</v>
      </c>
      <c r="G68">
        <v>8.5802900094578693E-3</v>
      </c>
      <c r="H68" t="str">
        <f t="shared" si="4"/>
        <v>31</v>
      </c>
      <c r="I68" t="str">
        <f t="shared" si="5"/>
        <v>03</v>
      </c>
      <c r="J68" t="str">
        <f t="shared" si="6"/>
        <v>2020</v>
      </c>
      <c r="K68" s="1">
        <f t="shared" si="7"/>
        <v>43921</v>
      </c>
    </row>
    <row r="69" spans="1:11" hidden="1" x14ac:dyDescent="0.55000000000000004">
      <c r="A69" t="s">
        <v>118</v>
      </c>
      <c r="B69">
        <v>18</v>
      </c>
      <c r="C69" t="s">
        <v>85</v>
      </c>
      <c r="D69">
        <v>23385</v>
      </c>
      <c r="E69">
        <v>2780795.1</v>
      </c>
      <c r="F69">
        <v>118.91362411802437</v>
      </c>
      <c r="G69">
        <v>6.1572714037950831E-3</v>
      </c>
      <c r="H69" t="str">
        <f t="shared" si="4"/>
        <v>31</v>
      </c>
      <c r="I69" t="str">
        <f t="shared" si="5"/>
        <v>03</v>
      </c>
      <c r="J69" t="str">
        <f t="shared" si="6"/>
        <v>2020</v>
      </c>
      <c r="K69" s="1">
        <f t="shared" si="7"/>
        <v>43921</v>
      </c>
    </row>
    <row r="70" spans="1:11" hidden="1" x14ac:dyDescent="0.55000000000000004">
      <c r="A70" t="s">
        <v>118</v>
      </c>
      <c r="B70">
        <v>19</v>
      </c>
      <c r="C70" t="s">
        <v>88</v>
      </c>
      <c r="D70">
        <v>14850</v>
      </c>
      <c r="E70">
        <v>1432303.125</v>
      </c>
      <c r="F70">
        <v>96.451388888888886</v>
      </c>
      <c r="G70">
        <v>3.9100055739301684E-3</v>
      </c>
      <c r="H70" t="str">
        <f t="shared" si="4"/>
        <v>31</v>
      </c>
      <c r="I70" t="str">
        <f t="shared" si="5"/>
        <v>03</v>
      </c>
      <c r="J70" t="str">
        <f t="shared" si="6"/>
        <v>2020</v>
      </c>
      <c r="K70" s="1">
        <f t="shared" si="7"/>
        <v>43921</v>
      </c>
    </row>
    <row r="71" spans="1:11" hidden="1" x14ac:dyDescent="0.55000000000000004">
      <c r="A71" t="s">
        <v>118</v>
      </c>
      <c r="B71">
        <v>20</v>
      </c>
      <c r="C71" t="s">
        <v>87</v>
      </c>
      <c r="D71">
        <v>14137.5</v>
      </c>
      <c r="E71">
        <v>1524240</v>
      </c>
      <c r="F71">
        <v>107.81538461538462</v>
      </c>
      <c r="G71">
        <v>3.7224042963931148E-3</v>
      </c>
      <c r="H71" t="str">
        <f t="shared" si="4"/>
        <v>31</v>
      </c>
      <c r="I71" t="str">
        <f t="shared" si="5"/>
        <v>03</v>
      </c>
      <c r="J71" t="str">
        <f t="shared" si="6"/>
        <v>2020</v>
      </c>
      <c r="K71" s="1">
        <f t="shared" si="7"/>
        <v>43921</v>
      </c>
    </row>
    <row r="72" spans="1:11" hidden="1" x14ac:dyDescent="0.55000000000000004">
      <c r="A72" t="s">
        <v>118</v>
      </c>
      <c r="B72">
        <v>21</v>
      </c>
      <c r="C72" t="s">
        <v>86</v>
      </c>
      <c r="D72">
        <v>12862.5</v>
      </c>
      <c r="E72">
        <v>913087.5</v>
      </c>
      <c r="F72">
        <v>70.988338192419832</v>
      </c>
      <c r="G72">
        <v>3.3866967471162823E-3</v>
      </c>
      <c r="H72" t="str">
        <f t="shared" si="4"/>
        <v>31</v>
      </c>
      <c r="I72" t="str">
        <f t="shared" si="5"/>
        <v>03</v>
      </c>
      <c r="J72" t="str">
        <f t="shared" si="6"/>
        <v>2020</v>
      </c>
      <c r="K72" s="1">
        <f t="shared" si="7"/>
        <v>43921</v>
      </c>
    </row>
    <row r="73" spans="1:11" hidden="1" x14ac:dyDescent="0.55000000000000004">
      <c r="A73" t="s">
        <v>118</v>
      </c>
      <c r="B73">
        <v>22</v>
      </c>
      <c r="C73" t="s">
        <v>90</v>
      </c>
      <c r="D73">
        <v>9607.5</v>
      </c>
      <c r="E73">
        <v>1166703.8250000002</v>
      </c>
      <c r="F73">
        <v>121.43677595628417</v>
      </c>
      <c r="G73">
        <v>2.5296551213154269E-3</v>
      </c>
      <c r="H73" t="str">
        <f t="shared" si="4"/>
        <v>31</v>
      </c>
      <c r="I73" t="str">
        <f t="shared" si="5"/>
        <v>03</v>
      </c>
      <c r="J73" t="str">
        <f t="shared" si="6"/>
        <v>2020</v>
      </c>
      <c r="K73" s="1">
        <f t="shared" si="7"/>
        <v>43921</v>
      </c>
    </row>
    <row r="74" spans="1:11" hidden="1" x14ac:dyDescent="0.55000000000000004">
      <c r="A74" t="s">
        <v>118</v>
      </c>
      <c r="B74">
        <v>23</v>
      </c>
      <c r="C74" t="s">
        <v>91</v>
      </c>
      <c r="D74">
        <v>9540</v>
      </c>
      <c r="E74">
        <v>1121029.8</v>
      </c>
      <c r="F74">
        <v>117.50836477987421</v>
      </c>
      <c r="G74">
        <v>2.5118823687066538E-3</v>
      </c>
      <c r="H74" t="str">
        <f t="shared" si="4"/>
        <v>31</v>
      </c>
      <c r="I74" t="str">
        <f t="shared" si="5"/>
        <v>03</v>
      </c>
      <c r="J74" t="str">
        <f t="shared" si="6"/>
        <v>2020</v>
      </c>
      <c r="K74" s="1">
        <f t="shared" si="7"/>
        <v>43921</v>
      </c>
    </row>
    <row r="75" spans="1:11" hidden="1" x14ac:dyDescent="0.55000000000000004">
      <c r="A75" t="s">
        <v>118</v>
      </c>
      <c r="B75">
        <v>24</v>
      </c>
      <c r="C75" t="s">
        <v>89</v>
      </c>
      <c r="D75">
        <v>8580</v>
      </c>
      <c r="E75">
        <v>574259.4</v>
      </c>
      <c r="F75">
        <v>66.930000000000007</v>
      </c>
      <c r="G75">
        <v>2.2591143316040975E-3</v>
      </c>
      <c r="H75" t="str">
        <f t="shared" si="4"/>
        <v>31</v>
      </c>
      <c r="I75" t="str">
        <f t="shared" si="5"/>
        <v>03</v>
      </c>
      <c r="J75" t="str">
        <f t="shared" si="6"/>
        <v>2020</v>
      </c>
      <c r="K75" s="1">
        <f t="shared" si="7"/>
        <v>43921</v>
      </c>
    </row>
    <row r="76" spans="1:11" hidden="1" x14ac:dyDescent="0.55000000000000004">
      <c r="A76" t="s">
        <v>118</v>
      </c>
      <c r="B76">
        <v>25</v>
      </c>
      <c r="C76" t="s">
        <v>93</v>
      </c>
      <c r="D76">
        <v>8295</v>
      </c>
      <c r="E76">
        <v>1151504.325</v>
      </c>
      <c r="F76">
        <v>138.81908679927668</v>
      </c>
      <c r="G76">
        <v>2.1840738205892757E-3</v>
      </c>
      <c r="H76" t="str">
        <f t="shared" si="4"/>
        <v>31</v>
      </c>
      <c r="I76" t="str">
        <f t="shared" si="5"/>
        <v>03</v>
      </c>
      <c r="J76" t="str">
        <f t="shared" si="6"/>
        <v>2020</v>
      </c>
      <c r="K76" s="1">
        <f t="shared" si="7"/>
        <v>43921</v>
      </c>
    </row>
    <row r="77" spans="1:11" hidden="1" x14ac:dyDescent="0.55000000000000004">
      <c r="A77" t="s">
        <v>118</v>
      </c>
      <c r="B77">
        <v>26</v>
      </c>
      <c r="C77" t="s">
        <v>96</v>
      </c>
      <c r="D77">
        <v>7012.5</v>
      </c>
      <c r="E77">
        <v>863445</v>
      </c>
      <c r="F77">
        <v>123.12941176470588</v>
      </c>
      <c r="G77">
        <v>1.8463915210225794E-3</v>
      </c>
      <c r="H77" t="str">
        <f t="shared" si="4"/>
        <v>31</v>
      </c>
      <c r="I77" t="str">
        <f t="shared" si="5"/>
        <v>03</v>
      </c>
      <c r="J77" t="str">
        <f t="shared" si="6"/>
        <v>2020</v>
      </c>
      <c r="K77" s="1">
        <f t="shared" si="7"/>
        <v>43921</v>
      </c>
    </row>
    <row r="78" spans="1:11" hidden="1" x14ac:dyDescent="0.55000000000000004">
      <c r="A78" t="s">
        <v>118</v>
      </c>
      <c r="B78">
        <v>27</v>
      </c>
      <c r="C78" t="s">
        <v>119</v>
      </c>
      <c r="D78">
        <v>6750</v>
      </c>
      <c r="E78">
        <v>833580</v>
      </c>
      <c r="F78">
        <v>123.49333333333334</v>
      </c>
      <c r="G78">
        <v>1.7772752608773493E-3</v>
      </c>
      <c r="H78" t="str">
        <f t="shared" si="4"/>
        <v>31</v>
      </c>
      <c r="I78" t="str">
        <f t="shared" si="5"/>
        <v>03</v>
      </c>
      <c r="J78" t="str">
        <f t="shared" si="6"/>
        <v>2020</v>
      </c>
      <c r="K78" s="1">
        <f t="shared" si="7"/>
        <v>43921</v>
      </c>
    </row>
    <row r="79" spans="1:11" hidden="1" x14ac:dyDescent="0.55000000000000004">
      <c r="A79" t="s">
        <v>118</v>
      </c>
      <c r="B79">
        <v>28</v>
      </c>
      <c r="C79" t="s">
        <v>94</v>
      </c>
      <c r="D79">
        <v>5086.9799999999996</v>
      </c>
      <c r="E79">
        <v>408132.33799999999</v>
      </c>
      <c r="F79">
        <v>80.230773071645658</v>
      </c>
      <c r="G79">
        <v>1.339402030604127E-3</v>
      </c>
      <c r="H79" t="str">
        <f t="shared" si="4"/>
        <v>31</v>
      </c>
      <c r="I79" t="str">
        <f t="shared" si="5"/>
        <v>03</v>
      </c>
      <c r="J79" t="str">
        <f t="shared" si="6"/>
        <v>2020</v>
      </c>
      <c r="K79" s="1">
        <f t="shared" si="7"/>
        <v>43921</v>
      </c>
    </row>
    <row r="80" spans="1:11" hidden="1" x14ac:dyDescent="0.55000000000000004">
      <c r="A80" t="s">
        <v>118</v>
      </c>
      <c r="B80">
        <v>29</v>
      </c>
      <c r="C80" t="s">
        <v>95</v>
      </c>
      <c r="D80">
        <v>4990.0999999999995</v>
      </c>
      <c r="E80">
        <v>639991.09949999989</v>
      </c>
      <c r="F80">
        <v>128.25215917516681</v>
      </c>
      <c r="G80">
        <v>1.3138935228598607E-3</v>
      </c>
      <c r="H80" t="str">
        <f t="shared" si="4"/>
        <v>31</v>
      </c>
      <c r="I80" t="str">
        <f t="shared" si="5"/>
        <v>03</v>
      </c>
      <c r="J80" t="str">
        <f t="shared" si="6"/>
        <v>2020</v>
      </c>
      <c r="K80" s="1">
        <f t="shared" si="7"/>
        <v>43921</v>
      </c>
    </row>
    <row r="81" spans="1:11" hidden="1" x14ac:dyDescent="0.55000000000000004">
      <c r="A81" t="s">
        <v>118</v>
      </c>
      <c r="B81">
        <v>30</v>
      </c>
      <c r="C81" t="s">
        <v>97</v>
      </c>
      <c r="D81">
        <v>3757.5</v>
      </c>
      <c r="E81">
        <v>433291.875</v>
      </c>
      <c r="F81">
        <v>115.31387225548902</v>
      </c>
      <c r="G81">
        <v>9.8934989522172449E-4</v>
      </c>
      <c r="H81" t="str">
        <f t="shared" si="4"/>
        <v>31</v>
      </c>
      <c r="I81" t="str">
        <f t="shared" si="5"/>
        <v>03</v>
      </c>
      <c r="J81" t="str">
        <f t="shared" si="6"/>
        <v>2020</v>
      </c>
      <c r="K81" s="1">
        <f t="shared" si="7"/>
        <v>43921</v>
      </c>
    </row>
    <row r="82" spans="1:11" hidden="1" x14ac:dyDescent="0.55000000000000004">
      <c r="A82" t="s">
        <v>118</v>
      </c>
      <c r="B82">
        <v>31</v>
      </c>
      <c r="C82" t="s">
        <v>98</v>
      </c>
      <c r="D82">
        <v>3682.5</v>
      </c>
      <c r="E82">
        <v>484345.72499999998</v>
      </c>
      <c r="F82">
        <v>131.52633401221996</v>
      </c>
      <c r="G82">
        <v>9.6960239232308718E-4</v>
      </c>
      <c r="H82" t="str">
        <f t="shared" si="4"/>
        <v>31</v>
      </c>
      <c r="I82" t="str">
        <f t="shared" si="5"/>
        <v>03</v>
      </c>
      <c r="J82" t="str">
        <f t="shared" si="6"/>
        <v>2020</v>
      </c>
      <c r="K82" s="1">
        <f t="shared" si="7"/>
        <v>43921</v>
      </c>
    </row>
    <row r="83" spans="1:11" hidden="1" x14ac:dyDescent="0.55000000000000004">
      <c r="A83" t="s">
        <v>118</v>
      </c>
      <c r="B83">
        <v>32</v>
      </c>
      <c r="C83" t="s">
        <v>99</v>
      </c>
      <c r="D83">
        <v>3162</v>
      </c>
      <c r="E83">
        <v>369870.66000000003</v>
      </c>
      <c r="F83">
        <v>116.97364326375713</v>
      </c>
      <c r="G83">
        <v>8.3255472220654489E-4</v>
      </c>
      <c r="H83" t="str">
        <f t="shared" si="4"/>
        <v>31</v>
      </c>
      <c r="I83" t="str">
        <f t="shared" si="5"/>
        <v>03</v>
      </c>
      <c r="J83" t="str">
        <f t="shared" si="6"/>
        <v>2020</v>
      </c>
      <c r="K83" s="1">
        <f t="shared" si="7"/>
        <v>43921</v>
      </c>
    </row>
    <row r="84" spans="1:11" hidden="1" x14ac:dyDescent="0.55000000000000004">
      <c r="A84" t="s">
        <v>118</v>
      </c>
      <c r="B84">
        <v>33</v>
      </c>
      <c r="C84" t="s">
        <v>102</v>
      </c>
      <c r="D84">
        <v>2962.5</v>
      </c>
      <c r="E84">
        <v>347047.5</v>
      </c>
      <c r="F84">
        <v>117.14683544303797</v>
      </c>
      <c r="G84">
        <v>7.8002636449616997E-4</v>
      </c>
      <c r="H84" t="str">
        <f t="shared" si="4"/>
        <v>31</v>
      </c>
      <c r="I84" t="str">
        <f t="shared" si="5"/>
        <v>03</v>
      </c>
      <c r="J84" t="str">
        <f t="shared" si="6"/>
        <v>2020</v>
      </c>
      <c r="K84" s="1">
        <f t="shared" si="7"/>
        <v>43921</v>
      </c>
    </row>
    <row r="85" spans="1:11" hidden="1" x14ac:dyDescent="0.55000000000000004">
      <c r="A85" t="s">
        <v>118</v>
      </c>
      <c r="B85">
        <v>34</v>
      </c>
      <c r="C85" t="s">
        <v>105</v>
      </c>
      <c r="D85">
        <v>2925.98</v>
      </c>
      <c r="E85">
        <v>364549.25</v>
      </c>
      <c r="F85">
        <v>124.59047908734851</v>
      </c>
      <c r="G85">
        <v>7.7041064708472686E-4</v>
      </c>
      <c r="H85" t="str">
        <f t="shared" si="4"/>
        <v>31</v>
      </c>
      <c r="I85" t="str">
        <f t="shared" si="5"/>
        <v>03</v>
      </c>
      <c r="J85" t="str">
        <f t="shared" si="6"/>
        <v>2020</v>
      </c>
      <c r="K85" s="1">
        <f t="shared" si="7"/>
        <v>43921</v>
      </c>
    </row>
    <row r="86" spans="1:11" hidden="1" x14ac:dyDescent="0.55000000000000004">
      <c r="A86" t="s">
        <v>118</v>
      </c>
      <c r="B86">
        <v>35</v>
      </c>
      <c r="C86" t="s">
        <v>101</v>
      </c>
      <c r="D86">
        <v>2492.6</v>
      </c>
      <c r="E86">
        <v>320342.75959999999</v>
      </c>
      <c r="F86">
        <v>128.51751568643184</v>
      </c>
      <c r="G86">
        <v>6.5630167633524159E-4</v>
      </c>
      <c r="H86" t="str">
        <f t="shared" si="4"/>
        <v>31</v>
      </c>
      <c r="I86" t="str">
        <f t="shared" si="5"/>
        <v>03</v>
      </c>
      <c r="J86" t="str">
        <f t="shared" si="6"/>
        <v>2020</v>
      </c>
      <c r="K86" s="1">
        <f t="shared" si="7"/>
        <v>43921</v>
      </c>
    </row>
    <row r="87" spans="1:11" hidden="1" x14ac:dyDescent="0.55000000000000004">
      <c r="A87" t="s">
        <v>118</v>
      </c>
      <c r="B87">
        <v>36</v>
      </c>
      <c r="C87" t="s">
        <v>103</v>
      </c>
      <c r="D87">
        <v>2445</v>
      </c>
      <c r="E87">
        <v>292111.875</v>
      </c>
      <c r="F87">
        <v>119.47315950920246</v>
      </c>
      <c r="G87">
        <v>6.4376859449557318E-4</v>
      </c>
      <c r="H87" t="str">
        <f t="shared" si="4"/>
        <v>31</v>
      </c>
      <c r="I87" t="str">
        <f t="shared" si="5"/>
        <v>03</v>
      </c>
      <c r="J87" t="str">
        <f t="shared" si="6"/>
        <v>2020</v>
      </c>
      <c r="K87" s="1">
        <f t="shared" si="7"/>
        <v>43921</v>
      </c>
    </row>
    <row r="88" spans="1:11" hidden="1" x14ac:dyDescent="0.55000000000000004">
      <c r="A88" t="s">
        <v>118</v>
      </c>
      <c r="B88">
        <v>37</v>
      </c>
      <c r="C88" t="s">
        <v>100</v>
      </c>
      <c r="D88">
        <v>2290.5</v>
      </c>
      <c r="E88">
        <v>262551.52500000002</v>
      </c>
      <c r="F88">
        <v>114.62629338572366</v>
      </c>
      <c r="G88">
        <v>6.0308873852438054E-4</v>
      </c>
      <c r="H88" t="str">
        <f t="shared" si="4"/>
        <v>31</v>
      </c>
      <c r="I88" t="str">
        <f t="shared" si="5"/>
        <v>03</v>
      </c>
      <c r="J88" t="str">
        <f t="shared" si="6"/>
        <v>2020</v>
      </c>
      <c r="K88" s="1">
        <f t="shared" si="7"/>
        <v>43921</v>
      </c>
    </row>
    <row r="89" spans="1:11" hidden="1" x14ac:dyDescent="0.55000000000000004">
      <c r="A89" t="s">
        <v>118</v>
      </c>
      <c r="B89">
        <v>38</v>
      </c>
      <c r="C89" t="s">
        <v>104</v>
      </c>
      <c r="D89">
        <v>1942.5</v>
      </c>
      <c r="E89">
        <v>263700</v>
      </c>
      <c r="F89">
        <v>135.75289575289574</v>
      </c>
      <c r="G89">
        <v>5.1146032507470385E-4</v>
      </c>
      <c r="H89" t="str">
        <f t="shared" si="4"/>
        <v>31</v>
      </c>
      <c r="I89" t="str">
        <f t="shared" si="5"/>
        <v>03</v>
      </c>
      <c r="J89" t="str">
        <f t="shared" si="6"/>
        <v>2020</v>
      </c>
      <c r="K89" s="1">
        <f t="shared" si="7"/>
        <v>43921</v>
      </c>
    </row>
    <row r="90" spans="1:11" hidden="1" x14ac:dyDescent="0.55000000000000004">
      <c r="A90" t="s">
        <v>118</v>
      </c>
      <c r="B90">
        <v>39</v>
      </c>
      <c r="C90" t="s">
        <v>120</v>
      </c>
      <c r="D90">
        <v>1800</v>
      </c>
      <c r="E90">
        <v>206280</v>
      </c>
      <c r="F90">
        <v>114.6</v>
      </c>
      <c r="G90">
        <v>4.7394006956729312E-4</v>
      </c>
      <c r="H90" t="str">
        <f t="shared" si="4"/>
        <v>31</v>
      </c>
      <c r="I90" t="str">
        <f t="shared" si="5"/>
        <v>03</v>
      </c>
      <c r="J90" t="str">
        <f t="shared" si="6"/>
        <v>2020</v>
      </c>
      <c r="K90" s="1">
        <f t="shared" si="7"/>
        <v>43921</v>
      </c>
    </row>
    <row r="91" spans="1:11" hidden="1" x14ac:dyDescent="0.55000000000000004">
      <c r="A91" t="s">
        <v>118</v>
      </c>
      <c r="B91">
        <v>40</v>
      </c>
      <c r="C91" t="s">
        <v>106</v>
      </c>
      <c r="D91">
        <v>1237.5</v>
      </c>
      <c r="E91">
        <v>74250</v>
      </c>
      <c r="F91">
        <v>60</v>
      </c>
      <c r="G91">
        <v>3.2583379782751405E-4</v>
      </c>
      <c r="H91" t="str">
        <f t="shared" si="4"/>
        <v>31</v>
      </c>
      <c r="I91" t="str">
        <f t="shared" si="5"/>
        <v>03</v>
      </c>
      <c r="J91" t="str">
        <f t="shared" si="6"/>
        <v>2020</v>
      </c>
      <c r="K91" s="1">
        <f t="shared" si="7"/>
        <v>43921</v>
      </c>
    </row>
    <row r="92" spans="1:11" hidden="1" x14ac:dyDescent="0.55000000000000004">
      <c r="A92" t="s">
        <v>118</v>
      </c>
      <c r="B92">
        <v>41</v>
      </c>
      <c r="C92" t="s">
        <v>108</v>
      </c>
      <c r="D92">
        <v>1237.5</v>
      </c>
      <c r="E92">
        <v>147056.25</v>
      </c>
      <c r="F92">
        <v>118.83333333333333</v>
      </c>
      <c r="G92">
        <v>3.2583379782751405E-4</v>
      </c>
      <c r="H92" t="str">
        <f t="shared" si="4"/>
        <v>31</v>
      </c>
      <c r="I92" t="str">
        <f t="shared" si="5"/>
        <v>03</v>
      </c>
      <c r="J92" t="str">
        <f t="shared" si="6"/>
        <v>2020</v>
      </c>
      <c r="K92" s="1">
        <f t="shared" si="7"/>
        <v>43921</v>
      </c>
    </row>
    <row r="93" spans="1:11" hidden="1" x14ac:dyDescent="0.55000000000000004">
      <c r="A93" t="s">
        <v>118</v>
      </c>
      <c r="B93">
        <v>42</v>
      </c>
      <c r="C93" t="s">
        <v>110</v>
      </c>
      <c r="D93">
        <v>832.82999999999993</v>
      </c>
      <c r="E93">
        <v>103519.35</v>
      </c>
      <c r="F93">
        <v>124.29829617088723</v>
      </c>
      <c r="G93">
        <v>2.1928417118762707E-4</v>
      </c>
      <c r="H93" t="str">
        <f t="shared" si="4"/>
        <v>31</v>
      </c>
      <c r="I93" t="str">
        <f t="shared" si="5"/>
        <v>03</v>
      </c>
      <c r="J93" t="str">
        <f t="shared" si="6"/>
        <v>2020</v>
      </c>
      <c r="K93" s="1">
        <f t="shared" si="7"/>
        <v>43921</v>
      </c>
    </row>
    <row r="94" spans="1:11" hidden="1" x14ac:dyDescent="0.55000000000000004">
      <c r="A94" t="s">
        <v>118</v>
      </c>
      <c r="B94">
        <v>43</v>
      </c>
      <c r="C94" t="s">
        <v>111</v>
      </c>
      <c r="D94">
        <v>825</v>
      </c>
      <c r="E94">
        <v>110611.875</v>
      </c>
      <c r="F94">
        <v>134.07499999999999</v>
      </c>
      <c r="G94">
        <v>2.1722253188500936E-4</v>
      </c>
      <c r="H94" t="str">
        <f t="shared" si="4"/>
        <v>31</v>
      </c>
      <c r="I94" t="str">
        <f t="shared" si="5"/>
        <v>03</v>
      </c>
      <c r="J94" t="str">
        <f t="shared" si="6"/>
        <v>2020</v>
      </c>
      <c r="K94" s="1">
        <f t="shared" si="7"/>
        <v>43921</v>
      </c>
    </row>
    <row r="95" spans="1:11" hidden="1" x14ac:dyDescent="0.55000000000000004">
      <c r="A95" t="s">
        <v>118</v>
      </c>
      <c r="B95">
        <v>44</v>
      </c>
      <c r="C95" t="s">
        <v>107</v>
      </c>
      <c r="D95">
        <v>825</v>
      </c>
      <c r="E95">
        <v>99742.5</v>
      </c>
      <c r="F95">
        <v>120.9</v>
      </c>
      <c r="G95">
        <v>2.1722253188500936E-4</v>
      </c>
      <c r="H95" t="str">
        <f t="shared" si="4"/>
        <v>31</v>
      </c>
      <c r="I95" t="str">
        <f t="shared" si="5"/>
        <v>03</v>
      </c>
      <c r="J95" t="str">
        <f t="shared" si="6"/>
        <v>2020</v>
      </c>
      <c r="K95" s="1">
        <f t="shared" si="7"/>
        <v>43921</v>
      </c>
    </row>
    <row r="96" spans="1:11" hidden="1" x14ac:dyDescent="0.55000000000000004">
      <c r="A96" t="s">
        <v>118</v>
      </c>
      <c r="B96">
        <v>45</v>
      </c>
      <c r="C96" t="s">
        <v>121</v>
      </c>
      <c r="D96">
        <v>427.5</v>
      </c>
      <c r="E96">
        <v>52582.5</v>
      </c>
      <c r="F96">
        <v>123</v>
      </c>
      <c r="G96">
        <v>1.1256076652223211E-4</v>
      </c>
      <c r="H96" t="str">
        <f t="shared" si="4"/>
        <v>31</v>
      </c>
      <c r="I96" t="str">
        <f t="shared" si="5"/>
        <v>03</v>
      </c>
      <c r="J96" t="str">
        <f t="shared" si="6"/>
        <v>2020</v>
      </c>
      <c r="K96" s="1">
        <f t="shared" si="7"/>
        <v>43921</v>
      </c>
    </row>
    <row r="97" spans="1:11" hidden="1" x14ac:dyDescent="0.55000000000000004">
      <c r="A97" t="s">
        <v>118</v>
      </c>
      <c r="B97">
        <v>46</v>
      </c>
      <c r="C97" t="s">
        <v>109</v>
      </c>
      <c r="D97">
        <v>422.28</v>
      </c>
      <c r="E97">
        <v>55468.35</v>
      </c>
      <c r="F97">
        <v>131.35443307757888</v>
      </c>
      <c r="G97">
        <v>1.1118634032048696E-4</v>
      </c>
      <c r="H97" t="str">
        <f t="shared" si="4"/>
        <v>31</v>
      </c>
      <c r="I97" t="str">
        <f t="shared" si="5"/>
        <v>03</v>
      </c>
      <c r="J97" t="str">
        <f t="shared" si="6"/>
        <v>2020</v>
      </c>
      <c r="K97" s="1">
        <f t="shared" si="7"/>
        <v>43921</v>
      </c>
    </row>
    <row r="98" spans="1:11" hidden="1" x14ac:dyDescent="0.55000000000000004">
      <c r="A98" t="s">
        <v>118</v>
      </c>
      <c r="B98">
        <v>47</v>
      </c>
      <c r="C98" t="s">
        <v>122</v>
      </c>
      <c r="D98">
        <v>412.5</v>
      </c>
      <c r="E98">
        <v>49768.125</v>
      </c>
      <c r="F98">
        <v>120.65</v>
      </c>
      <c r="G98">
        <v>1.0861126594250468E-4</v>
      </c>
      <c r="H98" t="str">
        <f t="shared" si="4"/>
        <v>31</v>
      </c>
      <c r="I98" t="str">
        <f t="shared" si="5"/>
        <v>03</v>
      </c>
      <c r="J98" t="str">
        <f t="shared" si="6"/>
        <v>2020</v>
      </c>
      <c r="K98" s="1">
        <f t="shared" si="7"/>
        <v>43921</v>
      </c>
    </row>
    <row r="99" spans="1:11" hidden="1" x14ac:dyDescent="0.55000000000000004">
      <c r="A99" t="s">
        <v>118</v>
      </c>
      <c r="B99">
        <v>48</v>
      </c>
      <c r="C99" t="s">
        <v>114</v>
      </c>
      <c r="D99">
        <v>360</v>
      </c>
      <c r="E99">
        <v>33076.800000000003</v>
      </c>
      <c r="F99">
        <v>91.88000000000001</v>
      </c>
      <c r="G99">
        <v>9.478801391345863E-5</v>
      </c>
      <c r="H99" t="str">
        <f t="shared" si="4"/>
        <v>31</v>
      </c>
      <c r="I99" t="str">
        <f t="shared" si="5"/>
        <v>03</v>
      </c>
      <c r="J99" t="str">
        <f t="shared" si="6"/>
        <v>2020</v>
      </c>
      <c r="K99" s="1">
        <f t="shared" si="7"/>
        <v>43921</v>
      </c>
    </row>
    <row r="100" spans="1:11" hidden="1" x14ac:dyDescent="0.55000000000000004">
      <c r="A100" t="s">
        <v>118</v>
      </c>
      <c r="B100">
        <v>49</v>
      </c>
      <c r="C100" t="s">
        <v>112</v>
      </c>
      <c r="D100">
        <v>345</v>
      </c>
      <c r="E100">
        <v>37305</v>
      </c>
      <c r="F100">
        <v>108.1304347826087</v>
      </c>
      <c r="G100">
        <v>9.0838513333731181E-5</v>
      </c>
      <c r="H100" t="str">
        <f t="shared" si="4"/>
        <v>31</v>
      </c>
      <c r="I100" t="str">
        <f t="shared" si="5"/>
        <v>03</v>
      </c>
      <c r="J100" t="str">
        <f t="shared" si="6"/>
        <v>2020</v>
      </c>
      <c r="K100" s="1">
        <f t="shared" si="7"/>
        <v>43921</v>
      </c>
    </row>
    <row r="101" spans="1:11" hidden="1" x14ac:dyDescent="0.55000000000000004">
      <c r="A101" t="s">
        <v>118</v>
      </c>
      <c r="B101">
        <v>50</v>
      </c>
      <c r="C101" t="s">
        <v>113</v>
      </c>
      <c r="D101">
        <v>217.5</v>
      </c>
      <c r="E101">
        <v>29253.75</v>
      </c>
      <c r="F101">
        <v>134.5</v>
      </c>
      <c r="G101">
        <v>5.7267758406047923E-5</v>
      </c>
      <c r="H101" t="str">
        <f t="shared" si="4"/>
        <v>31</v>
      </c>
      <c r="I101" t="str">
        <f t="shared" si="5"/>
        <v>03</v>
      </c>
      <c r="J101" t="str">
        <f t="shared" si="6"/>
        <v>2020</v>
      </c>
      <c r="K101" s="1">
        <f t="shared" si="7"/>
        <v>43921</v>
      </c>
    </row>
    <row r="102" spans="1:11" hidden="1" x14ac:dyDescent="0.55000000000000004">
      <c r="A102" t="s">
        <v>118</v>
      </c>
      <c r="B102">
        <v>51</v>
      </c>
      <c r="C102" t="s">
        <v>115</v>
      </c>
      <c r="D102">
        <v>20</v>
      </c>
      <c r="E102">
        <v>3650</v>
      </c>
      <c r="F102">
        <v>182.5</v>
      </c>
      <c r="G102">
        <v>5.2660007729699238E-6</v>
      </c>
      <c r="H102" t="str">
        <f t="shared" si="4"/>
        <v>31</v>
      </c>
      <c r="I102" t="str">
        <f t="shared" si="5"/>
        <v>03</v>
      </c>
      <c r="J102" t="str">
        <f t="shared" si="6"/>
        <v>2020</v>
      </c>
      <c r="K102" s="1">
        <f t="shared" si="7"/>
        <v>43921</v>
      </c>
    </row>
    <row r="103" spans="1:11" hidden="1" x14ac:dyDescent="0.55000000000000004">
      <c r="A103" t="s">
        <v>118</v>
      </c>
      <c r="B103">
        <v>52</v>
      </c>
      <c r="C103" t="s">
        <v>116</v>
      </c>
      <c r="D103">
        <v>6</v>
      </c>
      <c r="E103">
        <v>715.2</v>
      </c>
      <c r="F103">
        <v>119.2</v>
      </c>
      <c r="G103">
        <v>1.5798002318909772E-6</v>
      </c>
      <c r="H103" t="str">
        <f t="shared" si="4"/>
        <v>31</v>
      </c>
      <c r="I103" t="str">
        <f t="shared" si="5"/>
        <v>03</v>
      </c>
      <c r="J103" t="str">
        <f t="shared" si="6"/>
        <v>2020</v>
      </c>
      <c r="K103" s="1">
        <f t="shared" si="7"/>
        <v>43921</v>
      </c>
    </row>
    <row r="104" spans="1:11" hidden="1" x14ac:dyDescent="0.55000000000000004">
      <c r="A104" t="s">
        <v>118</v>
      </c>
      <c r="C104" t="s">
        <v>117</v>
      </c>
      <c r="D104">
        <v>3797948.55</v>
      </c>
      <c r="E104">
        <v>468640707.28629988</v>
      </c>
      <c r="F104">
        <v>123.39311634074134</v>
      </c>
      <c r="G104">
        <v>0.99999999999999978</v>
      </c>
      <c r="H104" t="str">
        <f t="shared" si="4"/>
        <v>31</v>
      </c>
      <c r="I104" t="str">
        <f t="shared" si="5"/>
        <v>03</v>
      </c>
      <c r="J104" t="str">
        <f t="shared" si="6"/>
        <v>2020</v>
      </c>
      <c r="K104" s="1">
        <f t="shared" si="7"/>
        <v>43921</v>
      </c>
    </row>
    <row r="105" spans="1:11" hidden="1" x14ac:dyDescent="0.55000000000000004">
      <c r="A105" t="s">
        <v>123</v>
      </c>
      <c r="B105">
        <v>1</v>
      </c>
      <c r="C105" t="s">
        <v>68</v>
      </c>
      <c r="D105">
        <v>1233560.3900000001</v>
      </c>
      <c r="E105">
        <v>158123196.79169998</v>
      </c>
      <c r="F105">
        <v>128.18439865088402</v>
      </c>
      <c r="G105">
        <v>0.28722138055200802</v>
      </c>
      <c r="H105" t="str">
        <f t="shared" si="4"/>
        <v>16</v>
      </c>
      <c r="I105" t="str">
        <f t="shared" si="5"/>
        <v>04</v>
      </c>
      <c r="J105" t="str">
        <f t="shared" si="6"/>
        <v>2020</v>
      </c>
      <c r="K105" s="1">
        <f t="shared" si="7"/>
        <v>43937</v>
      </c>
    </row>
    <row r="106" spans="1:11" hidden="1" x14ac:dyDescent="0.55000000000000004">
      <c r="A106" t="s">
        <v>123</v>
      </c>
      <c r="B106">
        <v>2</v>
      </c>
      <c r="C106" t="s">
        <v>69</v>
      </c>
      <c r="D106">
        <v>812862.6399999999</v>
      </c>
      <c r="E106">
        <v>102840738.34369996</v>
      </c>
      <c r="F106">
        <v>126.5167486891758</v>
      </c>
      <c r="G106">
        <v>0.18926639632126144</v>
      </c>
      <c r="H106" t="str">
        <f t="shared" si="4"/>
        <v>16</v>
      </c>
      <c r="I106" t="str">
        <f t="shared" si="5"/>
        <v>04</v>
      </c>
      <c r="J106" t="str">
        <f t="shared" si="6"/>
        <v>2020</v>
      </c>
      <c r="K106" s="1">
        <f t="shared" si="7"/>
        <v>43937</v>
      </c>
    </row>
    <row r="107" spans="1:11" x14ac:dyDescent="0.55000000000000004">
      <c r="A107" t="s">
        <v>123</v>
      </c>
      <c r="B107">
        <v>3</v>
      </c>
      <c r="C107" t="s">
        <v>70</v>
      </c>
      <c r="D107">
        <v>472621.31</v>
      </c>
      <c r="E107">
        <v>57223404.242399998</v>
      </c>
      <c r="F107">
        <v>121.07664853791717</v>
      </c>
      <c r="G107">
        <v>0.1100448313977547</v>
      </c>
      <c r="H107" t="str">
        <f t="shared" si="4"/>
        <v>16</v>
      </c>
      <c r="I107" t="str">
        <f t="shared" si="5"/>
        <v>04</v>
      </c>
      <c r="J107" t="str">
        <f t="shared" si="6"/>
        <v>2020</v>
      </c>
      <c r="K107" s="1">
        <f t="shared" si="7"/>
        <v>43937</v>
      </c>
    </row>
    <row r="108" spans="1:11" hidden="1" x14ac:dyDescent="0.55000000000000004">
      <c r="A108" t="s">
        <v>123</v>
      </c>
      <c r="B108">
        <v>4</v>
      </c>
      <c r="C108" t="s">
        <v>71</v>
      </c>
      <c r="D108">
        <v>277137.44</v>
      </c>
      <c r="E108">
        <v>33446526.737300001</v>
      </c>
      <c r="F108">
        <v>120.68570286750142</v>
      </c>
      <c r="G108">
        <v>6.4528497157280873E-2</v>
      </c>
      <c r="H108" t="str">
        <f t="shared" si="4"/>
        <v>16</v>
      </c>
      <c r="I108" t="str">
        <f t="shared" si="5"/>
        <v>04</v>
      </c>
      <c r="J108" t="str">
        <f t="shared" si="6"/>
        <v>2020</v>
      </c>
      <c r="K108" s="1">
        <f t="shared" si="7"/>
        <v>43937</v>
      </c>
    </row>
    <row r="109" spans="1:11" hidden="1" x14ac:dyDescent="0.55000000000000004">
      <c r="A109" t="s">
        <v>123</v>
      </c>
      <c r="B109">
        <v>5</v>
      </c>
      <c r="C109" t="s">
        <v>72</v>
      </c>
      <c r="D109">
        <v>269344.03000000003</v>
      </c>
      <c r="E109">
        <v>31237381.811000004</v>
      </c>
      <c r="F109">
        <v>115.97577199316429</v>
      </c>
      <c r="G109">
        <v>6.2713884757633523E-2</v>
      </c>
      <c r="H109" t="str">
        <f t="shared" si="4"/>
        <v>16</v>
      </c>
      <c r="I109" t="str">
        <f t="shared" si="5"/>
        <v>04</v>
      </c>
      <c r="J109" t="str">
        <f t="shared" si="6"/>
        <v>2020</v>
      </c>
      <c r="K109" s="1">
        <f t="shared" si="7"/>
        <v>43937</v>
      </c>
    </row>
    <row r="110" spans="1:11" hidden="1" x14ac:dyDescent="0.55000000000000004">
      <c r="A110" t="s">
        <v>123</v>
      </c>
      <c r="B110">
        <v>6</v>
      </c>
      <c r="C110" t="s">
        <v>73</v>
      </c>
      <c r="D110">
        <v>151611.39000000001</v>
      </c>
      <c r="E110">
        <v>18789057.305999994</v>
      </c>
      <c r="F110">
        <v>123.92906170176259</v>
      </c>
      <c r="G110">
        <v>3.5301095184491864E-2</v>
      </c>
      <c r="H110" t="str">
        <f t="shared" si="4"/>
        <v>16</v>
      </c>
      <c r="I110" t="str">
        <f t="shared" si="5"/>
        <v>04</v>
      </c>
      <c r="J110" t="str">
        <f t="shared" si="6"/>
        <v>2020</v>
      </c>
      <c r="K110" s="1">
        <f t="shared" si="7"/>
        <v>43937</v>
      </c>
    </row>
    <row r="111" spans="1:11" hidden="1" x14ac:dyDescent="0.55000000000000004">
      <c r="A111" t="s">
        <v>123</v>
      </c>
      <c r="B111">
        <v>7</v>
      </c>
      <c r="C111" t="s">
        <v>74</v>
      </c>
      <c r="D111">
        <v>143919.75999999998</v>
      </c>
      <c r="E111">
        <v>19683280.840600003</v>
      </c>
      <c r="F111">
        <v>136.76565914645775</v>
      </c>
      <c r="G111">
        <v>3.3510181172332919E-2</v>
      </c>
      <c r="H111" t="str">
        <f t="shared" si="4"/>
        <v>16</v>
      </c>
      <c r="I111" t="str">
        <f t="shared" si="5"/>
        <v>04</v>
      </c>
      <c r="J111" t="str">
        <f t="shared" si="6"/>
        <v>2020</v>
      </c>
      <c r="K111" s="1">
        <f t="shared" si="7"/>
        <v>43937</v>
      </c>
    </row>
    <row r="112" spans="1:11" hidden="1" x14ac:dyDescent="0.55000000000000004">
      <c r="A112" t="s">
        <v>123</v>
      </c>
      <c r="B112">
        <v>8</v>
      </c>
      <c r="C112" t="s">
        <v>75</v>
      </c>
      <c r="D112">
        <v>142195.03</v>
      </c>
      <c r="E112">
        <v>19803663.454999998</v>
      </c>
      <c r="F112">
        <v>139.27113665646399</v>
      </c>
      <c r="G112">
        <v>3.3108596186550862E-2</v>
      </c>
      <c r="H112" t="str">
        <f t="shared" si="4"/>
        <v>16</v>
      </c>
      <c r="I112" t="str">
        <f t="shared" si="5"/>
        <v>04</v>
      </c>
      <c r="J112" t="str">
        <f t="shared" si="6"/>
        <v>2020</v>
      </c>
      <c r="K112" s="1">
        <f t="shared" si="7"/>
        <v>43937</v>
      </c>
    </row>
    <row r="113" spans="1:11" hidden="1" x14ac:dyDescent="0.55000000000000004">
      <c r="A113" t="s">
        <v>123</v>
      </c>
      <c r="B113">
        <v>9</v>
      </c>
      <c r="C113" t="s">
        <v>76</v>
      </c>
      <c r="D113">
        <v>116349</v>
      </c>
      <c r="E113">
        <v>12888694.233750002</v>
      </c>
      <c r="F113">
        <v>110.77614963386021</v>
      </c>
      <c r="G113">
        <v>2.7090623756041304E-2</v>
      </c>
      <c r="H113" t="str">
        <f t="shared" si="4"/>
        <v>16</v>
      </c>
      <c r="I113" t="str">
        <f t="shared" si="5"/>
        <v>04</v>
      </c>
      <c r="J113" t="str">
        <f t="shared" si="6"/>
        <v>2020</v>
      </c>
      <c r="K113" s="1">
        <f t="shared" si="7"/>
        <v>43937</v>
      </c>
    </row>
    <row r="114" spans="1:11" hidden="1" x14ac:dyDescent="0.55000000000000004">
      <c r="A114" t="s">
        <v>123</v>
      </c>
      <c r="B114">
        <v>10</v>
      </c>
      <c r="C114" t="s">
        <v>77</v>
      </c>
      <c r="D114">
        <v>86020.790000000008</v>
      </c>
      <c r="E114">
        <v>10248324.75375</v>
      </c>
      <c r="F114">
        <v>119.13776604179058</v>
      </c>
      <c r="G114">
        <v>2.0029023516209339E-2</v>
      </c>
      <c r="H114" t="str">
        <f t="shared" si="4"/>
        <v>16</v>
      </c>
      <c r="I114" t="str">
        <f t="shared" si="5"/>
        <v>04</v>
      </c>
      <c r="J114" t="str">
        <f t="shared" si="6"/>
        <v>2020</v>
      </c>
      <c r="K114" s="1">
        <f t="shared" si="7"/>
        <v>43937</v>
      </c>
    </row>
    <row r="115" spans="1:11" hidden="1" x14ac:dyDescent="0.55000000000000004">
      <c r="A115" t="s">
        <v>123</v>
      </c>
      <c r="B115">
        <v>11</v>
      </c>
      <c r="C115" t="s">
        <v>78</v>
      </c>
      <c r="D115">
        <v>80670</v>
      </c>
      <c r="E115">
        <v>11638218.524999999</v>
      </c>
      <c r="F115">
        <v>144.26947471178875</v>
      </c>
      <c r="G115">
        <v>1.8783149132350532E-2</v>
      </c>
      <c r="H115" t="str">
        <f t="shared" si="4"/>
        <v>16</v>
      </c>
      <c r="I115" t="str">
        <f t="shared" si="5"/>
        <v>04</v>
      </c>
      <c r="J115" t="str">
        <f t="shared" si="6"/>
        <v>2020</v>
      </c>
      <c r="K115" s="1">
        <f t="shared" si="7"/>
        <v>43937</v>
      </c>
    </row>
    <row r="116" spans="1:11" hidden="1" x14ac:dyDescent="0.55000000000000004">
      <c r="A116" t="s">
        <v>123</v>
      </c>
      <c r="B116">
        <v>12</v>
      </c>
      <c r="C116" t="s">
        <v>79</v>
      </c>
      <c r="D116">
        <v>69186</v>
      </c>
      <c r="E116">
        <v>8602551.6449999996</v>
      </c>
      <c r="F116">
        <v>124.33948551730118</v>
      </c>
      <c r="G116">
        <v>1.6109222212356562E-2</v>
      </c>
      <c r="H116" t="str">
        <f t="shared" si="4"/>
        <v>16</v>
      </c>
      <c r="I116" t="str">
        <f t="shared" si="5"/>
        <v>04</v>
      </c>
      <c r="J116" t="str">
        <f t="shared" si="6"/>
        <v>2020</v>
      </c>
      <c r="K116" s="1">
        <f t="shared" si="7"/>
        <v>43937</v>
      </c>
    </row>
    <row r="117" spans="1:11" hidden="1" x14ac:dyDescent="0.55000000000000004">
      <c r="A117" t="s">
        <v>123</v>
      </c>
      <c r="B117">
        <v>13</v>
      </c>
      <c r="C117" t="s">
        <v>80</v>
      </c>
      <c r="D117">
        <v>66893.279999999999</v>
      </c>
      <c r="E117">
        <v>7196589.8849999998</v>
      </c>
      <c r="F117">
        <v>107.58315162599293</v>
      </c>
      <c r="G117">
        <v>1.5575386812843451E-2</v>
      </c>
      <c r="H117" t="str">
        <f t="shared" si="4"/>
        <v>16</v>
      </c>
      <c r="I117" t="str">
        <f t="shared" si="5"/>
        <v>04</v>
      </c>
      <c r="J117" t="str">
        <f t="shared" si="6"/>
        <v>2020</v>
      </c>
      <c r="K117" s="1">
        <f t="shared" si="7"/>
        <v>43937</v>
      </c>
    </row>
    <row r="118" spans="1:11" hidden="1" x14ac:dyDescent="0.55000000000000004">
      <c r="A118" t="s">
        <v>123</v>
      </c>
      <c r="B118">
        <v>14</v>
      </c>
      <c r="C118" t="s">
        <v>82</v>
      </c>
      <c r="D118">
        <v>60337.5</v>
      </c>
      <c r="E118">
        <v>6885462.9450000022</v>
      </c>
      <c r="F118">
        <v>114.11581429459295</v>
      </c>
      <c r="G118">
        <v>1.4048943359033101E-2</v>
      </c>
      <c r="H118" t="str">
        <f t="shared" si="4"/>
        <v>16</v>
      </c>
      <c r="I118" t="str">
        <f t="shared" si="5"/>
        <v>04</v>
      </c>
      <c r="J118" t="str">
        <f t="shared" si="6"/>
        <v>2020</v>
      </c>
      <c r="K118" s="1">
        <f t="shared" si="7"/>
        <v>43937</v>
      </c>
    </row>
    <row r="119" spans="1:11" hidden="1" x14ac:dyDescent="0.55000000000000004">
      <c r="A119" t="s">
        <v>123</v>
      </c>
      <c r="B119">
        <v>15</v>
      </c>
      <c r="C119" t="s">
        <v>81</v>
      </c>
      <c r="D119">
        <v>51083.28</v>
      </c>
      <c r="E119">
        <v>6304795.1287999982</v>
      </c>
      <c r="F119">
        <v>123.42189320654427</v>
      </c>
      <c r="G119">
        <v>1.1894196930824585E-2</v>
      </c>
      <c r="H119" t="str">
        <f t="shared" si="4"/>
        <v>16</v>
      </c>
      <c r="I119" t="str">
        <f t="shared" si="5"/>
        <v>04</v>
      </c>
      <c r="J119" t="str">
        <f t="shared" si="6"/>
        <v>2020</v>
      </c>
      <c r="K119" s="1">
        <f t="shared" si="7"/>
        <v>43937</v>
      </c>
    </row>
    <row r="120" spans="1:11" hidden="1" x14ac:dyDescent="0.55000000000000004">
      <c r="A120" t="s">
        <v>123</v>
      </c>
      <c r="B120">
        <v>16</v>
      </c>
      <c r="C120" t="s">
        <v>83</v>
      </c>
      <c r="D120">
        <v>48161.369999999995</v>
      </c>
      <c r="E120">
        <v>4861714.9479999999</v>
      </c>
      <c r="F120">
        <v>100.94635904252725</v>
      </c>
      <c r="G120">
        <v>1.1213861350295189E-2</v>
      </c>
      <c r="H120" t="str">
        <f t="shared" si="4"/>
        <v>16</v>
      </c>
      <c r="I120" t="str">
        <f t="shared" si="5"/>
        <v>04</v>
      </c>
      <c r="J120" t="str">
        <f t="shared" si="6"/>
        <v>2020</v>
      </c>
      <c r="K120" s="1">
        <f t="shared" si="7"/>
        <v>43937</v>
      </c>
    </row>
    <row r="121" spans="1:11" hidden="1" x14ac:dyDescent="0.55000000000000004">
      <c r="A121" t="s">
        <v>123</v>
      </c>
      <c r="B121">
        <v>17</v>
      </c>
      <c r="C121" t="s">
        <v>84</v>
      </c>
      <c r="D121">
        <v>35632.5</v>
      </c>
      <c r="E121">
        <v>2443999.125</v>
      </c>
      <c r="F121">
        <v>68.589044411702801</v>
      </c>
      <c r="G121">
        <v>8.2966475946260106E-3</v>
      </c>
      <c r="H121" t="str">
        <f t="shared" si="4"/>
        <v>16</v>
      </c>
      <c r="I121" t="str">
        <f t="shared" si="5"/>
        <v>04</v>
      </c>
      <c r="J121" t="str">
        <f t="shared" si="6"/>
        <v>2020</v>
      </c>
      <c r="K121" s="1">
        <f t="shared" si="7"/>
        <v>43937</v>
      </c>
    </row>
    <row r="122" spans="1:11" hidden="1" x14ac:dyDescent="0.55000000000000004">
      <c r="A122" t="s">
        <v>123</v>
      </c>
      <c r="B122">
        <v>18</v>
      </c>
      <c r="C122" t="s">
        <v>85</v>
      </c>
      <c r="D122">
        <v>23385</v>
      </c>
      <c r="E122">
        <v>2790591.6</v>
      </c>
      <c r="F122">
        <v>119.33254650416934</v>
      </c>
      <c r="G122">
        <v>5.4449478425687018E-3</v>
      </c>
      <c r="H122" t="str">
        <f t="shared" si="4"/>
        <v>16</v>
      </c>
      <c r="I122" t="str">
        <f t="shared" si="5"/>
        <v>04</v>
      </c>
      <c r="J122" t="str">
        <f t="shared" si="6"/>
        <v>2020</v>
      </c>
      <c r="K122" s="1">
        <f t="shared" si="7"/>
        <v>43937</v>
      </c>
    </row>
    <row r="123" spans="1:11" hidden="1" x14ac:dyDescent="0.55000000000000004">
      <c r="A123" t="s">
        <v>123</v>
      </c>
      <c r="B123">
        <v>19</v>
      </c>
      <c r="C123" t="s">
        <v>87</v>
      </c>
      <c r="D123">
        <v>14962.5</v>
      </c>
      <c r="E123">
        <v>1619115</v>
      </c>
      <c r="F123">
        <v>108.21152882205514</v>
      </c>
      <c r="G123">
        <v>3.4838585458385378E-3</v>
      </c>
      <c r="H123" t="str">
        <f t="shared" si="4"/>
        <v>16</v>
      </c>
      <c r="I123" t="str">
        <f t="shared" si="5"/>
        <v>04</v>
      </c>
      <c r="J123" t="str">
        <f t="shared" si="6"/>
        <v>2020</v>
      </c>
      <c r="K123" s="1">
        <f t="shared" si="7"/>
        <v>43937</v>
      </c>
    </row>
    <row r="124" spans="1:11" hidden="1" x14ac:dyDescent="0.55000000000000004">
      <c r="A124" t="s">
        <v>123</v>
      </c>
      <c r="B124">
        <v>20</v>
      </c>
      <c r="C124" t="s">
        <v>88</v>
      </c>
      <c r="D124">
        <v>14850</v>
      </c>
      <c r="E124">
        <v>1432303.125</v>
      </c>
      <c r="F124">
        <v>96.451388888888886</v>
      </c>
      <c r="G124">
        <v>3.4576641206818569E-3</v>
      </c>
      <c r="H124" t="str">
        <f t="shared" si="4"/>
        <v>16</v>
      </c>
      <c r="I124" t="str">
        <f t="shared" si="5"/>
        <v>04</v>
      </c>
      <c r="J124" t="str">
        <f t="shared" si="6"/>
        <v>2020</v>
      </c>
      <c r="K124" s="1">
        <f t="shared" si="7"/>
        <v>43937</v>
      </c>
    </row>
    <row r="125" spans="1:11" hidden="1" x14ac:dyDescent="0.55000000000000004">
      <c r="A125" t="s">
        <v>123</v>
      </c>
      <c r="B125">
        <v>21</v>
      </c>
      <c r="C125" t="s">
        <v>86</v>
      </c>
      <c r="D125">
        <v>12862.5</v>
      </c>
      <c r="E125">
        <v>913087.5</v>
      </c>
      <c r="F125">
        <v>70.988338192419832</v>
      </c>
      <c r="G125">
        <v>2.9948959429138308E-3</v>
      </c>
      <c r="H125" t="str">
        <f t="shared" si="4"/>
        <v>16</v>
      </c>
      <c r="I125" t="str">
        <f t="shared" si="5"/>
        <v>04</v>
      </c>
      <c r="J125" t="str">
        <f t="shared" si="6"/>
        <v>2020</v>
      </c>
      <c r="K125" s="1">
        <f t="shared" si="7"/>
        <v>43937</v>
      </c>
    </row>
    <row r="126" spans="1:11" hidden="1" x14ac:dyDescent="0.55000000000000004">
      <c r="A126" t="s">
        <v>123</v>
      </c>
      <c r="B126">
        <v>22</v>
      </c>
      <c r="C126" t="s">
        <v>90</v>
      </c>
      <c r="D126">
        <v>10867.5</v>
      </c>
      <c r="E126">
        <v>1342045.4250000003</v>
      </c>
      <c r="F126">
        <v>123.49164251207732</v>
      </c>
      <c r="G126">
        <v>2.530381470135359E-3</v>
      </c>
      <c r="H126" t="str">
        <f t="shared" si="4"/>
        <v>16</v>
      </c>
      <c r="I126" t="str">
        <f t="shared" si="5"/>
        <v>04</v>
      </c>
      <c r="J126" t="str">
        <f t="shared" si="6"/>
        <v>2020</v>
      </c>
      <c r="K126" s="1">
        <f t="shared" si="7"/>
        <v>43937</v>
      </c>
    </row>
    <row r="127" spans="1:11" hidden="1" x14ac:dyDescent="0.55000000000000004">
      <c r="A127" t="s">
        <v>123</v>
      </c>
      <c r="B127">
        <v>23</v>
      </c>
      <c r="C127" t="s">
        <v>91</v>
      </c>
      <c r="D127">
        <v>9952.5</v>
      </c>
      <c r="E127">
        <v>1168570.425</v>
      </c>
      <c r="F127">
        <v>117.41476262245668</v>
      </c>
      <c r="G127">
        <v>2.3173334788610224E-3</v>
      </c>
      <c r="H127" t="str">
        <f t="shared" si="4"/>
        <v>16</v>
      </c>
      <c r="I127" t="str">
        <f t="shared" si="5"/>
        <v>04</v>
      </c>
      <c r="J127" t="str">
        <f t="shared" si="6"/>
        <v>2020</v>
      </c>
      <c r="K127" s="1">
        <f t="shared" si="7"/>
        <v>43937</v>
      </c>
    </row>
    <row r="128" spans="1:11" hidden="1" x14ac:dyDescent="0.55000000000000004">
      <c r="A128" t="s">
        <v>123</v>
      </c>
      <c r="B128">
        <v>24</v>
      </c>
      <c r="C128" t="s">
        <v>107</v>
      </c>
      <c r="D128">
        <v>9375</v>
      </c>
      <c r="E128">
        <v>941917.5</v>
      </c>
      <c r="F128">
        <v>100.4712</v>
      </c>
      <c r="G128">
        <v>2.1828687630567277E-3</v>
      </c>
      <c r="H128" t="str">
        <f t="shared" si="4"/>
        <v>16</v>
      </c>
      <c r="I128" t="str">
        <f t="shared" si="5"/>
        <v>04</v>
      </c>
      <c r="J128" t="str">
        <f t="shared" si="6"/>
        <v>2020</v>
      </c>
      <c r="K128" s="1">
        <f t="shared" si="7"/>
        <v>43937</v>
      </c>
    </row>
    <row r="129" spans="1:11" hidden="1" x14ac:dyDescent="0.55000000000000004">
      <c r="A129" t="s">
        <v>123</v>
      </c>
      <c r="B129">
        <v>25</v>
      </c>
      <c r="C129" t="s">
        <v>89</v>
      </c>
      <c r="D129">
        <v>8580</v>
      </c>
      <c r="E129">
        <v>574259.4</v>
      </c>
      <c r="F129">
        <v>66.930000000000007</v>
      </c>
      <c r="G129">
        <v>1.9977614919495174E-3</v>
      </c>
      <c r="H129" t="str">
        <f t="shared" si="4"/>
        <v>16</v>
      </c>
      <c r="I129" t="str">
        <f t="shared" si="5"/>
        <v>04</v>
      </c>
      <c r="J129" t="str">
        <f t="shared" si="6"/>
        <v>2020</v>
      </c>
      <c r="K129" s="1">
        <f t="shared" si="7"/>
        <v>43937</v>
      </c>
    </row>
    <row r="130" spans="1:11" hidden="1" x14ac:dyDescent="0.55000000000000004">
      <c r="A130" t="s">
        <v>123</v>
      </c>
      <c r="B130">
        <v>26</v>
      </c>
      <c r="C130" t="s">
        <v>93</v>
      </c>
      <c r="D130">
        <v>8295</v>
      </c>
      <c r="E130">
        <v>1151504.325</v>
      </c>
      <c r="F130">
        <v>138.81908679927668</v>
      </c>
      <c r="G130">
        <v>1.9314022815525929E-3</v>
      </c>
      <c r="H130" t="str">
        <f t="shared" ref="H130:H193" si="8">LEFT(A130,2)</f>
        <v>16</v>
      </c>
      <c r="I130" t="str">
        <f t="shared" ref="I130:I193" si="9">MID(A130,4,2)</f>
        <v>04</v>
      </c>
      <c r="J130" t="str">
        <f t="shared" ref="J130:J193" si="10">MID(A130,7,4)</f>
        <v>2020</v>
      </c>
      <c r="K130" s="1">
        <f t="shared" ref="K130:K193" si="11">DATE(J130,I130,H130)</f>
        <v>43937</v>
      </c>
    </row>
    <row r="131" spans="1:11" hidden="1" x14ac:dyDescent="0.55000000000000004">
      <c r="A131" t="s">
        <v>123</v>
      </c>
      <c r="B131">
        <v>27</v>
      </c>
      <c r="C131" t="s">
        <v>96</v>
      </c>
      <c r="D131">
        <v>7012.5</v>
      </c>
      <c r="E131">
        <v>863445</v>
      </c>
      <c r="F131">
        <v>123.12941176470588</v>
      </c>
      <c r="G131">
        <v>1.6327858347664325E-3</v>
      </c>
      <c r="H131" t="str">
        <f t="shared" si="8"/>
        <v>16</v>
      </c>
      <c r="I131" t="str">
        <f t="shared" si="9"/>
        <v>04</v>
      </c>
      <c r="J131" t="str">
        <f t="shared" si="10"/>
        <v>2020</v>
      </c>
      <c r="K131" s="1">
        <f t="shared" si="11"/>
        <v>43937</v>
      </c>
    </row>
    <row r="132" spans="1:11" hidden="1" x14ac:dyDescent="0.55000000000000004">
      <c r="A132" t="s">
        <v>123</v>
      </c>
      <c r="B132">
        <v>28</v>
      </c>
      <c r="C132" t="s">
        <v>119</v>
      </c>
      <c r="D132">
        <v>6750</v>
      </c>
      <c r="E132">
        <v>833580</v>
      </c>
      <c r="F132">
        <v>123.49333333333334</v>
      </c>
      <c r="G132">
        <v>1.5716655094008441E-3</v>
      </c>
      <c r="H132" t="str">
        <f t="shared" si="8"/>
        <v>16</v>
      </c>
      <c r="I132" t="str">
        <f t="shared" si="9"/>
        <v>04</v>
      </c>
      <c r="J132" t="str">
        <f t="shared" si="10"/>
        <v>2020</v>
      </c>
      <c r="K132" s="1">
        <f t="shared" si="11"/>
        <v>43937</v>
      </c>
    </row>
    <row r="133" spans="1:11" hidden="1" x14ac:dyDescent="0.55000000000000004">
      <c r="A133" t="s">
        <v>123</v>
      </c>
      <c r="B133">
        <v>29</v>
      </c>
      <c r="C133" t="s">
        <v>94</v>
      </c>
      <c r="D133">
        <v>5086.9799999999996</v>
      </c>
      <c r="E133">
        <v>408132.33799999999</v>
      </c>
      <c r="F133">
        <v>80.230773071645658</v>
      </c>
      <c r="G133">
        <v>1.1844490389647266E-3</v>
      </c>
      <c r="H133" t="str">
        <f t="shared" si="8"/>
        <v>16</v>
      </c>
      <c r="I133" t="str">
        <f t="shared" si="9"/>
        <v>04</v>
      </c>
      <c r="J133" t="str">
        <f t="shared" si="10"/>
        <v>2020</v>
      </c>
      <c r="K133" s="1">
        <f t="shared" si="11"/>
        <v>43937</v>
      </c>
    </row>
    <row r="134" spans="1:11" hidden="1" x14ac:dyDescent="0.55000000000000004">
      <c r="A134" t="s">
        <v>123</v>
      </c>
      <c r="B134">
        <v>30</v>
      </c>
      <c r="C134" t="s">
        <v>95</v>
      </c>
      <c r="D134">
        <v>4990.0999999999995</v>
      </c>
      <c r="E134">
        <v>639991.09949999989</v>
      </c>
      <c r="F134">
        <v>128.25215917516681</v>
      </c>
      <c r="G134">
        <v>1.1618915642164669E-3</v>
      </c>
      <c r="H134" t="str">
        <f t="shared" si="8"/>
        <v>16</v>
      </c>
      <c r="I134" t="str">
        <f t="shared" si="9"/>
        <v>04</v>
      </c>
      <c r="J134" t="str">
        <f t="shared" si="10"/>
        <v>2020</v>
      </c>
      <c r="K134" s="1">
        <f t="shared" si="11"/>
        <v>43937</v>
      </c>
    </row>
    <row r="135" spans="1:11" hidden="1" x14ac:dyDescent="0.55000000000000004">
      <c r="A135" t="s">
        <v>123</v>
      </c>
      <c r="B135">
        <v>31</v>
      </c>
      <c r="C135" t="s">
        <v>98</v>
      </c>
      <c r="D135">
        <v>4920</v>
      </c>
      <c r="E135">
        <v>631608.22499999998</v>
      </c>
      <c r="F135">
        <v>128.37565548780486</v>
      </c>
      <c r="G135">
        <v>1.1455695268521708E-3</v>
      </c>
      <c r="H135" t="str">
        <f t="shared" si="8"/>
        <v>16</v>
      </c>
      <c r="I135" t="str">
        <f t="shared" si="9"/>
        <v>04</v>
      </c>
      <c r="J135" t="str">
        <f t="shared" si="10"/>
        <v>2020</v>
      </c>
      <c r="K135" s="1">
        <f t="shared" si="11"/>
        <v>43937</v>
      </c>
    </row>
    <row r="136" spans="1:11" hidden="1" x14ac:dyDescent="0.55000000000000004">
      <c r="A136" t="s">
        <v>123</v>
      </c>
      <c r="B136">
        <v>32</v>
      </c>
      <c r="C136" t="s">
        <v>99</v>
      </c>
      <c r="D136">
        <v>4509</v>
      </c>
      <c r="E136">
        <v>562351.26</v>
      </c>
      <c r="F136">
        <v>124.71751164337991</v>
      </c>
      <c r="G136">
        <v>1.0498725602797639E-3</v>
      </c>
      <c r="H136" t="str">
        <f t="shared" si="8"/>
        <v>16</v>
      </c>
      <c r="I136" t="str">
        <f t="shared" si="9"/>
        <v>04</v>
      </c>
      <c r="J136" t="str">
        <f t="shared" si="10"/>
        <v>2020</v>
      </c>
      <c r="K136" s="1">
        <f t="shared" si="11"/>
        <v>43937</v>
      </c>
    </row>
    <row r="137" spans="1:11" hidden="1" x14ac:dyDescent="0.55000000000000004">
      <c r="A137" t="s">
        <v>123</v>
      </c>
      <c r="B137">
        <v>33</v>
      </c>
      <c r="C137" t="s">
        <v>97</v>
      </c>
      <c r="D137">
        <v>3757.5</v>
      </c>
      <c r="E137">
        <v>433291.875</v>
      </c>
      <c r="F137">
        <v>115.31387225548902</v>
      </c>
      <c r="G137">
        <v>8.7489380023313655E-4</v>
      </c>
      <c r="H137" t="str">
        <f t="shared" si="8"/>
        <v>16</v>
      </c>
      <c r="I137" t="str">
        <f t="shared" si="9"/>
        <v>04</v>
      </c>
      <c r="J137" t="str">
        <f t="shared" si="10"/>
        <v>2020</v>
      </c>
      <c r="K137" s="1">
        <f t="shared" si="11"/>
        <v>43937</v>
      </c>
    </row>
    <row r="138" spans="1:11" hidden="1" x14ac:dyDescent="0.55000000000000004">
      <c r="A138" t="s">
        <v>123</v>
      </c>
      <c r="B138">
        <v>34</v>
      </c>
      <c r="C138" t="s">
        <v>104</v>
      </c>
      <c r="D138">
        <v>3592.5</v>
      </c>
      <c r="E138">
        <v>511387.5</v>
      </c>
      <c r="F138">
        <v>142.34864300626305</v>
      </c>
      <c r="G138">
        <v>8.3647531000333815E-4</v>
      </c>
      <c r="H138" t="str">
        <f t="shared" si="8"/>
        <v>16</v>
      </c>
      <c r="I138" t="str">
        <f t="shared" si="9"/>
        <v>04</v>
      </c>
      <c r="J138" t="str">
        <f t="shared" si="10"/>
        <v>2020</v>
      </c>
      <c r="K138" s="1">
        <f t="shared" si="11"/>
        <v>43937</v>
      </c>
    </row>
    <row r="139" spans="1:11" hidden="1" x14ac:dyDescent="0.55000000000000004">
      <c r="A139" t="s">
        <v>123</v>
      </c>
      <c r="B139">
        <v>35</v>
      </c>
      <c r="C139" t="s">
        <v>103</v>
      </c>
      <c r="D139">
        <v>3270</v>
      </c>
      <c r="E139">
        <v>425992.875</v>
      </c>
      <c r="F139">
        <v>130.2730504587156</v>
      </c>
      <c r="G139">
        <v>7.6138462455418673E-4</v>
      </c>
      <c r="H139" t="str">
        <f t="shared" si="8"/>
        <v>16</v>
      </c>
      <c r="I139" t="str">
        <f t="shared" si="9"/>
        <v>04</v>
      </c>
      <c r="J139" t="str">
        <f t="shared" si="10"/>
        <v>2020</v>
      </c>
      <c r="K139" s="1">
        <f t="shared" si="11"/>
        <v>43937</v>
      </c>
    </row>
    <row r="140" spans="1:11" hidden="1" x14ac:dyDescent="0.55000000000000004">
      <c r="A140" t="s">
        <v>123</v>
      </c>
      <c r="B140">
        <v>36</v>
      </c>
      <c r="C140" t="s">
        <v>100</v>
      </c>
      <c r="D140">
        <v>3265.5</v>
      </c>
      <c r="E140">
        <v>429156.52500000002</v>
      </c>
      <c r="F140">
        <v>131.42138263665595</v>
      </c>
      <c r="G140">
        <v>7.6033684754791945E-4</v>
      </c>
      <c r="H140" t="str">
        <f t="shared" si="8"/>
        <v>16</v>
      </c>
      <c r="I140" t="str">
        <f t="shared" si="9"/>
        <v>04</v>
      </c>
      <c r="J140" t="str">
        <f t="shared" si="10"/>
        <v>2020</v>
      </c>
      <c r="K140" s="1">
        <f t="shared" si="11"/>
        <v>43937</v>
      </c>
    </row>
    <row r="141" spans="1:11" hidden="1" x14ac:dyDescent="0.55000000000000004">
      <c r="A141" t="s">
        <v>123</v>
      </c>
      <c r="B141">
        <v>37</v>
      </c>
      <c r="C141" t="s">
        <v>102</v>
      </c>
      <c r="D141">
        <v>2962.5</v>
      </c>
      <c r="E141">
        <v>347047.5</v>
      </c>
      <c r="F141">
        <v>117.14683544303797</v>
      </c>
      <c r="G141">
        <v>6.8978652912592598E-4</v>
      </c>
      <c r="H141" t="str">
        <f t="shared" si="8"/>
        <v>16</v>
      </c>
      <c r="I141" t="str">
        <f t="shared" si="9"/>
        <v>04</v>
      </c>
      <c r="J141" t="str">
        <f t="shared" si="10"/>
        <v>2020</v>
      </c>
      <c r="K141" s="1">
        <f t="shared" si="11"/>
        <v>43937</v>
      </c>
    </row>
    <row r="142" spans="1:11" hidden="1" x14ac:dyDescent="0.55000000000000004">
      <c r="A142" t="s">
        <v>123</v>
      </c>
      <c r="B142">
        <v>38</v>
      </c>
      <c r="C142" t="s">
        <v>105</v>
      </c>
      <c r="D142">
        <v>2925.98</v>
      </c>
      <c r="E142">
        <v>364549.25</v>
      </c>
      <c r="F142">
        <v>124.59047908734851</v>
      </c>
      <c r="G142">
        <v>6.8128323662173065E-4</v>
      </c>
      <c r="H142" t="str">
        <f t="shared" si="8"/>
        <v>16</v>
      </c>
      <c r="I142" t="str">
        <f t="shared" si="9"/>
        <v>04</v>
      </c>
      <c r="J142" t="str">
        <f t="shared" si="10"/>
        <v>2020</v>
      </c>
      <c r="K142" s="1">
        <f t="shared" si="11"/>
        <v>43937</v>
      </c>
    </row>
    <row r="143" spans="1:11" hidden="1" x14ac:dyDescent="0.55000000000000004">
      <c r="A143" t="s">
        <v>123</v>
      </c>
      <c r="B143">
        <v>39</v>
      </c>
      <c r="C143" t="s">
        <v>101</v>
      </c>
      <c r="D143">
        <v>2492.6</v>
      </c>
      <c r="E143">
        <v>320342.75959999999</v>
      </c>
      <c r="F143">
        <v>128.51751568643184</v>
      </c>
      <c r="G143">
        <v>5.803753257381546E-4</v>
      </c>
      <c r="H143" t="str">
        <f t="shared" si="8"/>
        <v>16</v>
      </c>
      <c r="I143" t="str">
        <f t="shared" si="9"/>
        <v>04</v>
      </c>
      <c r="J143" t="str">
        <f t="shared" si="10"/>
        <v>2020</v>
      </c>
      <c r="K143" s="1">
        <f t="shared" si="11"/>
        <v>43937</v>
      </c>
    </row>
    <row r="144" spans="1:11" hidden="1" x14ac:dyDescent="0.55000000000000004">
      <c r="A144" t="s">
        <v>123</v>
      </c>
      <c r="B144">
        <v>40</v>
      </c>
      <c r="C144" t="s">
        <v>120</v>
      </c>
      <c r="D144">
        <v>1800</v>
      </c>
      <c r="E144">
        <v>206280</v>
      </c>
      <c r="F144">
        <v>114.6</v>
      </c>
      <c r="G144">
        <v>4.1911080250689177E-4</v>
      </c>
      <c r="H144" t="str">
        <f t="shared" si="8"/>
        <v>16</v>
      </c>
      <c r="I144" t="str">
        <f t="shared" si="9"/>
        <v>04</v>
      </c>
      <c r="J144" t="str">
        <f t="shared" si="10"/>
        <v>2020</v>
      </c>
      <c r="K144" s="1">
        <f t="shared" si="11"/>
        <v>43937</v>
      </c>
    </row>
    <row r="145" spans="1:11" hidden="1" x14ac:dyDescent="0.55000000000000004">
      <c r="A145" t="s">
        <v>123</v>
      </c>
      <c r="B145">
        <v>41</v>
      </c>
      <c r="C145" t="s">
        <v>110</v>
      </c>
      <c r="D145">
        <v>1245.33</v>
      </c>
      <c r="E145">
        <v>154710.6</v>
      </c>
      <c r="F145">
        <v>124.23261304232614</v>
      </c>
      <c r="G145">
        <v>2.8996180871439302E-4</v>
      </c>
      <c r="H145" t="str">
        <f t="shared" si="8"/>
        <v>16</v>
      </c>
      <c r="I145" t="str">
        <f t="shared" si="9"/>
        <v>04</v>
      </c>
      <c r="J145" t="str">
        <f t="shared" si="10"/>
        <v>2020</v>
      </c>
      <c r="K145" s="1">
        <f t="shared" si="11"/>
        <v>43937</v>
      </c>
    </row>
    <row r="146" spans="1:11" hidden="1" x14ac:dyDescent="0.55000000000000004">
      <c r="A146" t="s">
        <v>123</v>
      </c>
      <c r="B146">
        <v>42</v>
      </c>
      <c r="C146" t="s">
        <v>108</v>
      </c>
      <c r="D146">
        <v>1237.5</v>
      </c>
      <c r="E146">
        <v>147056.25</v>
      </c>
      <c r="F146">
        <v>118.83333333333333</v>
      </c>
      <c r="G146">
        <v>2.8813867672348808E-4</v>
      </c>
      <c r="H146" t="str">
        <f t="shared" si="8"/>
        <v>16</v>
      </c>
      <c r="I146" t="str">
        <f t="shared" si="9"/>
        <v>04</v>
      </c>
      <c r="J146" t="str">
        <f t="shared" si="10"/>
        <v>2020</v>
      </c>
      <c r="K146" s="1">
        <f t="shared" si="11"/>
        <v>43937</v>
      </c>
    </row>
    <row r="147" spans="1:11" hidden="1" x14ac:dyDescent="0.55000000000000004">
      <c r="A147" t="s">
        <v>123</v>
      </c>
      <c r="B147">
        <v>43</v>
      </c>
      <c r="C147" t="s">
        <v>106</v>
      </c>
      <c r="D147">
        <v>1237.5</v>
      </c>
      <c r="E147">
        <v>74250</v>
      </c>
      <c r="F147">
        <v>60</v>
      </c>
      <c r="G147">
        <v>2.8813867672348808E-4</v>
      </c>
      <c r="H147" t="str">
        <f t="shared" si="8"/>
        <v>16</v>
      </c>
      <c r="I147" t="str">
        <f t="shared" si="9"/>
        <v>04</v>
      </c>
      <c r="J147" t="str">
        <f t="shared" si="10"/>
        <v>2020</v>
      </c>
      <c r="K147" s="1">
        <f t="shared" si="11"/>
        <v>43937</v>
      </c>
    </row>
    <row r="148" spans="1:11" hidden="1" x14ac:dyDescent="0.55000000000000004">
      <c r="A148" t="s">
        <v>123</v>
      </c>
      <c r="B148">
        <v>44</v>
      </c>
      <c r="C148" t="s">
        <v>111</v>
      </c>
      <c r="D148">
        <v>825</v>
      </c>
      <c r="E148">
        <v>110611.875</v>
      </c>
      <c r="F148">
        <v>134.07499999999999</v>
      </c>
      <c r="G148">
        <v>1.9209245114899204E-4</v>
      </c>
      <c r="H148" t="str">
        <f t="shared" si="8"/>
        <v>16</v>
      </c>
      <c r="I148" t="str">
        <f t="shared" si="9"/>
        <v>04</v>
      </c>
      <c r="J148" t="str">
        <f t="shared" si="10"/>
        <v>2020</v>
      </c>
      <c r="K148" s="1">
        <f t="shared" si="11"/>
        <v>43937</v>
      </c>
    </row>
    <row r="149" spans="1:11" hidden="1" x14ac:dyDescent="0.55000000000000004">
      <c r="A149" t="s">
        <v>123</v>
      </c>
      <c r="B149">
        <v>45</v>
      </c>
      <c r="C149" t="s">
        <v>121</v>
      </c>
      <c r="D149">
        <v>427.5</v>
      </c>
      <c r="E149">
        <v>52582.5</v>
      </c>
      <c r="F149">
        <v>123</v>
      </c>
      <c r="G149">
        <v>9.9538815595386795E-5</v>
      </c>
      <c r="H149" t="str">
        <f t="shared" si="8"/>
        <v>16</v>
      </c>
      <c r="I149" t="str">
        <f t="shared" si="9"/>
        <v>04</v>
      </c>
      <c r="J149" t="str">
        <f t="shared" si="10"/>
        <v>2020</v>
      </c>
      <c r="K149" s="1">
        <f t="shared" si="11"/>
        <v>43937</v>
      </c>
    </row>
    <row r="150" spans="1:11" hidden="1" x14ac:dyDescent="0.55000000000000004">
      <c r="A150" t="s">
        <v>123</v>
      </c>
      <c r="B150">
        <v>46</v>
      </c>
      <c r="C150" t="s">
        <v>109</v>
      </c>
      <c r="D150">
        <v>422.28</v>
      </c>
      <c r="E150">
        <v>55468.35</v>
      </c>
      <c r="F150">
        <v>131.35443307757888</v>
      </c>
      <c r="G150">
        <v>9.8323394268116799E-5</v>
      </c>
      <c r="H150" t="str">
        <f t="shared" si="8"/>
        <v>16</v>
      </c>
      <c r="I150" t="str">
        <f t="shared" si="9"/>
        <v>04</v>
      </c>
      <c r="J150" t="str">
        <f t="shared" si="10"/>
        <v>2020</v>
      </c>
      <c r="K150" s="1">
        <f t="shared" si="11"/>
        <v>43937</v>
      </c>
    </row>
    <row r="151" spans="1:11" hidden="1" x14ac:dyDescent="0.55000000000000004">
      <c r="A151" t="s">
        <v>123</v>
      </c>
      <c r="B151">
        <v>47</v>
      </c>
      <c r="C151" t="s">
        <v>122</v>
      </c>
      <c r="D151">
        <v>412.5</v>
      </c>
      <c r="E151">
        <v>49768.125</v>
      </c>
      <c r="F151">
        <v>120.65</v>
      </c>
      <c r="G151">
        <v>9.6046225574496021E-5</v>
      </c>
      <c r="H151" t="str">
        <f t="shared" si="8"/>
        <v>16</v>
      </c>
      <c r="I151" t="str">
        <f t="shared" si="9"/>
        <v>04</v>
      </c>
      <c r="J151" t="str">
        <f t="shared" si="10"/>
        <v>2020</v>
      </c>
      <c r="K151" s="1">
        <f t="shared" si="11"/>
        <v>43937</v>
      </c>
    </row>
    <row r="152" spans="1:11" hidden="1" x14ac:dyDescent="0.55000000000000004">
      <c r="A152" t="s">
        <v>123</v>
      </c>
      <c r="B152">
        <v>48</v>
      </c>
      <c r="C152" t="s">
        <v>114</v>
      </c>
      <c r="D152">
        <v>360</v>
      </c>
      <c r="E152">
        <v>33076.800000000003</v>
      </c>
      <c r="F152">
        <v>91.88000000000001</v>
      </c>
      <c r="G152">
        <v>8.3822160501378353E-5</v>
      </c>
      <c r="H152" t="str">
        <f t="shared" si="8"/>
        <v>16</v>
      </c>
      <c r="I152" t="str">
        <f t="shared" si="9"/>
        <v>04</v>
      </c>
      <c r="J152" t="str">
        <f t="shared" si="10"/>
        <v>2020</v>
      </c>
      <c r="K152" s="1">
        <f t="shared" si="11"/>
        <v>43937</v>
      </c>
    </row>
    <row r="153" spans="1:11" hidden="1" x14ac:dyDescent="0.55000000000000004">
      <c r="A153" t="s">
        <v>123</v>
      </c>
      <c r="B153">
        <v>49</v>
      </c>
      <c r="C153" t="s">
        <v>112</v>
      </c>
      <c r="D153">
        <v>345</v>
      </c>
      <c r="E153">
        <v>37305</v>
      </c>
      <c r="F153">
        <v>108.1304347826087</v>
      </c>
      <c r="G153">
        <v>8.032957048048758E-5</v>
      </c>
      <c r="H153" t="str">
        <f t="shared" si="8"/>
        <v>16</v>
      </c>
      <c r="I153" t="str">
        <f t="shared" si="9"/>
        <v>04</v>
      </c>
      <c r="J153" t="str">
        <f t="shared" si="10"/>
        <v>2020</v>
      </c>
      <c r="K153" s="1">
        <f t="shared" si="11"/>
        <v>43937</v>
      </c>
    </row>
    <row r="154" spans="1:11" hidden="1" x14ac:dyDescent="0.55000000000000004">
      <c r="A154" t="s">
        <v>123</v>
      </c>
      <c r="B154">
        <v>50</v>
      </c>
      <c r="C154" t="s">
        <v>113</v>
      </c>
      <c r="D154">
        <v>217.5</v>
      </c>
      <c r="E154">
        <v>29253.75</v>
      </c>
      <c r="F154">
        <v>134.5</v>
      </c>
      <c r="G154">
        <v>5.0642555302916084E-5</v>
      </c>
      <c r="H154" t="str">
        <f t="shared" si="8"/>
        <v>16</v>
      </c>
      <c r="I154" t="str">
        <f t="shared" si="9"/>
        <v>04</v>
      </c>
      <c r="J154" t="str">
        <f t="shared" si="10"/>
        <v>2020</v>
      </c>
      <c r="K154" s="1">
        <f t="shared" si="11"/>
        <v>43937</v>
      </c>
    </row>
    <row r="155" spans="1:11" hidden="1" x14ac:dyDescent="0.55000000000000004">
      <c r="A155" t="s">
        <v>123</v>
      </c>
      <c r="B155">
        <v>51</v>
      </c>
      <c r="C155" t="s">
        <v>115</v>
      </c>
      <c r="D155">
        <v>20</v>
      </c>
      <c r="E155">
        <v>3650</v>
      </c>
      <c r="F155">
        <v>182.5</v>
      </c>
      <c r="G155">
        <v>4.6567866945210195E-6</v>
      </c>
      <c r="H155" t="str">
        <f t="shared" si="8"/>
        <v>16</v>
      </c>
      <c r="I155" t="str">
        <f t="shared" si="9"/>
        <v>04</v>
      </c>
      <c r="J155" t="str">
        <f t="shared" si="10"/>
        <v>2020</v>
      </c>
      <c r="K155" s="1">
        <f t="shared" si="11"/>
        <v>43937</v>
      </c>
    </row>
    <row r="156" spans="1:11" hidden="1" x14ac:dyDescent="0.55000000000000004">
      <c r="A156" t="s">
        <v>123</v>
      </c>
      <c r="B156">
        <v>52</v>
      </c>
      <c r="C156" t="s">
        <v>116</v>
      </c>
      <c r="D156">
        <v>6</v>
      </c>
      <c r="E156">
        <v>715.2</v>
      </c>
      <c r="F156">
        <v>119.2</v>
      </c>
      <c r="G156">
        <v>1.3970360083563058E-6</v>
      </c>
      <c r="H156" t="str">
        <f t="shared" si="8"/>
        <v>16</v>
      </c>
      <c r="I156" t="str">
        <f t="shared" si="9"/>
        <v>04</v>
      </c>
      <c r="J156" t="str">
        <f t="shared" si="10"/>
        <v>2020</v>
      </c>
      <c r="K156" s="1">
        <f t="shared" si="11"/>
        <v>43937</v>
      </c>
    </row>
    <row r="157" spans="1:11" hidden="1" x14ac:dyDescent="0.55000000000000004">
      <c r="A157" t="s">
        <v>123</v>
      </c>
      <c r="C157" t="s">
        <v>117</v>
      </c>
      <c r="D157">
        <v>4294806.9799999995</v>
      </c>
      <c r="E157">
        <v>531876599.67409986</v>
      </c>
      <c r="F157">
        <v>123.84179362447155</v>
      </c>
      <c r="G157">
        <v>1.0000000000000004</v>
      </c>
      <c r="H157" t="str">
        <f t="shared" si="8"/>
        <v>16</v>
      </c>
      <c r="I157" t="str">
        <f t="shared" si="9"/>
        <v>04</v>
      </c>
      <c r="J157" t="str">
        <f t="shared" si="10"/>
        <v>2020</v>
      </c>
      <c r="K157" s="1">
        <f t="shared" si="11"/>
        <v>43937</v>
      </c>
    </row>
    <row r="158" spans="1:11" hidden="1" x14ac:dyDescent="0.55000000000000004">
      <c r="A158" t="s">
        <v>124</v>
      </c>
      <c r="B158">
        <v>1</v>
      </c>
      <c r="C158" t="s">
        <v>68</v>
      </c>
      <c r="D158">
        <v>1688246.9000000001</v>
      </c>
      <c r="E158">
        <v>219597683.49900004</v>
      </c>
      <c r="F158">
        <v>130.07438870404562</v>
      </c>
      <c r="G158">
        <v>0.28312912227409381</v>
      </c>
      <c r="H158" t="str">
        <f t="shared" si="8"/>
        <v>11</v>
      </c>
      <c r="I158" t="str">
        <f t="shared" si="9"/>
        <v>06</v>
      </c>
      <c r="J158" t="str">
        <f t="shared" si="10"/>
        <v>2020</v>
      </c>
      <c r="K158" s="1">
        <f t="shared" si="11"/>
        <v>43993</v>
      </c>
    </row>
    <row r="159" spans="1:11" hidden="1" x14ac:dyDescent="0.55000000000000004">
      <c r="A159" t="s">
        <v>124</v>
      </c>
      <c r="B159">
        <v>2</v>
      </c>
      <c r="C159" t="s">
        <v>69</v>
      </c>
      <c r="D159">
        <v>1196502.5900000005</v>
      </c>
      <c r="E159">
        <v>153772436.94475999</v>
      </c>
      <c r="F159">
        <v>128.51826500831888</v>
      </c>
      <c r="G159">
        <v>0.20066065461478416</v>
      </c>
      <c r="H159" t="str">
        <f t="shared" si="8"/>
        <v>11</v>
      </c>
      <c r="I159" t="str">
        <f t="shared" si="9"/>
        <v>06</v>
      </c>
      <c r="J159" t="str">
        <f t="shared" si="10"/>
        <v>2020</v>
      </c>
      <c r="K159" s="1">
        <f t="shared" si="11"/>
        <v>43993</v>
      </c>
    </row>
    <row r="160" spans="1:11" x14ac:dyDescent="0.55000000000000004">
      <c r="A160" t="s">
        <v>124</v>
      </c>
      <c r="B160">
        <v>3</v>
      </c>
      <c r="C160" t="s">
        <v>70</v>
      </c>
      <c r="D160">
        <v>620760.15000000014</v>
      </c>
      <c r="E160">
        <v>76911643.137999997</v>
      </c>
      <c r="F160">
        <v>123.89913098964226</v>
      </c>
      <c r="G160">
        <v>0.1041051971795327</v>
      </c>
      <c r="H160" t="str">
        <f t="shared" si="8"/>
        <v>11</v>
      </c>
      <c r="I160" t="str">
        <f t="shared" si="9"/>
        <v>06</v>
      </c>
      <c r="J160" t="str">
        <f t="shared" si="10"/>
        <v>2020</v>
      </c>
      <c r="K160" s="1">
        <f t="shared" si="11"/>
        <v>43993</v>
      </c>
    </row>
    <row r="161" spans="1:11" hidden="1" x14ac:dyDescent="0.55000000000000004">
      <c r="A161" t="s">
        <v>124</v>
      </c>
      <c r="B161">
        <v>4</v>
      </c>
      <c r="C161" t="s">
        <v>71</v>
      </c>
      <c r="D161">
        <v>410326.93000000005</v>
      </c>
      <c r="E161">
        <v>49730017.99035003</v>
      </c>
      <c r="F161">
        <v>121.19608622897363</v>
      </c>
      <c r="G161">
        <v>6.8814285124008542E-2</v>
      </c>
      <c r="H161" t="str">
        <f t="shared" si="8"/>
        <v>11</v>
      </c>
      <c r="I161" t="str">
        <f t="shared" si="9"/>
        <v>06</v>
      </c>
      <c r="J161" t="str">
        <f t="shared" si="10"/>
        <v>2020</v>
      </c>
      <c r="K161" s="1">
        <f t="shared" si="11"/>
        <v>43993</v>
      </c>
    </row>
    <row r="162" spans="1:11" hidden="1" x14ac:dyDescent="0.55000000000000004">
      <c r="A162" t="s">
        <v>124</v>
      </c>
      <c r="B162">
        <v>5</v>
      </c>
      <c r="C162" t="s">
        <v>72</v>
      </c>
      <c r="D162">
        <v>352793.6999999999</v>
      </c>
      <c r="E162">
        <v>41288150.917999968</v>
      </c>
      <c r="F162">
        <v>117.03199608723166</v>
      </c>
      <c r="G162">
        <v>5.9165617674067653E-2</v>
      </c>
      <c r="H162" t="str">
        <f t="shared" si="8"/>
        <v>11</v>
      </c>
      <c r="I162" t="str">
        <f t="shared" si="9"/>
        <v>06</v>
      </c>
      <c r="J162" t="str">
        <f t="shared" si="10"/>
        <v>2020</v>
      </c>
      <c r="K162" s="1">
        <f t="shared" si="11"/>
        <v>43993</v>
      </c>
    </row>
    <row r="163" spans="1:11" hidden="1" x14ac:dyDescent="0.55000000000000004">
      <c r="A163" t="s">
        <v>124</v>
      </c>
      <c r="B163">
        <v>6</v>
      </c>
      <c r="C163" t="s">
        <v>74</v>
      </c>
      <c r="D163">
        <v>203626.34</v>
      </c>
      <c r="E163">
        <v>28589408.795800004</v>
      </c>
      <c r="F163">
        <v>140.40132919837387</v>
      </c>
      <c r="G163">
        <v>3.4149357487987204E-2</v>
      </c>
      <c r="H163" t="str">
        <f t="shared" si="8"/>
        <v>11</v>
      </c>
      <c r="I163" t="str">
        <f t="shared" si="9"/>
        <v>06</v>
      </c>
      <c r="J163" t="str">
        <f t="shared" si="10"/>
        <v>2020</v>
      </c>
      <c r="K163" s="1">
        <f t="shared" si="11"/>
        <v>43993</v>
      </c>
    </row>
    <row r="164" spans="1:11" hidden="1" x14ac:dyDescent="0.55000000000000004">
      <c r="A164" t="s">
        <v>124</v>
      </c>
      <c r="B164">
        <v>7</v>
      </c>
      <c r="C164" t="s">
        <v>75</v>
      </c>
      <c r="D164">
        <v>201991.76</v>
      </c>
      <c r="E164">
        <v>28889746.362000003</v>
      </c>
      <c r="F164">
        <v>143.02438060839711</v>
      </c>
      <c r="G164">
        <v>3.3875228626452328E-2</v>
      </c>
      <c r="H164" t="str">
        <f t="shared" si="8"/>
        <v>11</v>
      </c>
      <c r="I164" t="str">
        <f t="shared" si="9"/>
        <v>06</v>
      </c>
      <c r="J164" t="str">
        <f t="shared" si="10"/>
        <v>2020</v>
      </c>
      <c r="K164" s="1">
        <f t="shared" si="11"/>
        <v>43993</v>
      </c>
    </row>
    <row r="165" spans="1:11" hidden="1" x14ac:dyDescent="0.55000000000000004">
      <c r="A165" t="s">
        <v>124</v>
      </c>
      <c r="B165">
        <v>8</v>
      </c>
      <c r="C165" t="s">
        <v>73</v>
      </c>
      <c r="D165">
        <v>197041.56000000003</v>
      </c>
      <c r="E165">
        <v>24740672.753699996</v>
      </c>
      <c r="F165">
        <v>125.56068249611906</v>
      </c>
      <c r="G165">
        <v>3.3045050421427219E-2</v>
      </c>
      <c r="H165" t="str">
        <f t="shared" si="8"/>
        <v>11</v>
      </c>
      <c r="I165" t="str">
        <f t="shared" si="9"/>
        <v>06</v>
      </c>
      <c r="J165" t="str">
        <f t="shared" si="10"/>
        <v>2020</v>
      </c>
      <c r="K165" s="1">
        <f t="shared" si="11"/>
        <v>43993</v>
      </c>
    </row>
    <row r="166" spans="1:11" hidden="1" x14ac:dyDescent="0.55000000000000004">
      <c r="A166" t="s">
        <v>124</v>
      </c>
      <c r="B166">
        <v>9</v>
      </c>
      <c r="C166" t="s">
        <v>76</v>
      </c>
      <c r="D166">
        <v>174091.5</v>
      </c>
      <c r="E166">
        <v>19563345.033750005</v>
      </c>
      <c r="F166">
        <v>112.37392425104044</v>
      </c>
      <c r="G166">
        <v>2.9196187826780785E-2</v>
      </c>
      <c r="H166" t="str">
        <f t="shared" si="8"/>
        <v>11</v>
      </c>
      <c r="I166" t="str">
        <f t="shared" si="9"/>
        <v>06</v>
      </c>
      <c r="J166" t="str">
        <f t="shared" si="10"/>
        <v>2020</v>
      </c>
      <c r="K166" s="1">
        <f t="shared" si="11"/>
        <v>43993</v>
      </c>
    </row>
    <row r="167" spans="1:11" hidden="1" x14ac:dyDescent="0.55000000000000004">
      <c r="A167" t="s">
        <v>124</v>
      </c>
      <c r="B167">
        <v>10</v>
      </c>
      <c r="C167" t="s">
        <v>77</v>
      </c>
      <c r="D167">
        <v>125193.09</v>
      </c>
      <c r="E167">
        <v>15250418.728749998</v>
      </c>
      <c r="F167">
        <v>121.81517948594445</v>
      </c>
      <c r="G167">
        <v>2.0995631436658717E-2</v>
      </c>
      <c r="H167" t="str">
        <f t="shared" si="8"/>
        <v>11</v>
      </c>
      <c r="I167" t="str">
        <f t="shared" si="9"/>
        <v>06</v>
      </c>
      <c r="J167" t="str">
        <f t="shared" si="10"/>
        <v>2020</v>
      </c>
      <c r="K167" s="1">
        <f t="shared" si="11"/>
        <v>43993</v>
      </c>
    </row>
    <row r="168" spans="1:11" hidden="1" x14ac:dyDescent="0.55000000000000004">
      <c r="A168" t="s">
        <v>124</v>
      </c>
      <c r="B168">
        <v>11</v>
      </c>
      <c r="C168" t="s">
        <v>78</v>
      </c>
      <c r="D168">
        <v>118473.26</v>
      </c>
      <c r="E168">
        <v>17101370.104399998</v>
      </c>
      <c r="F168">
        <v>144.34793222031703</v>
      </c>
      <c r="G168">
        <v>1.9868675675785635E-2</v>
      </c>
      <c r="H168" t="str">
        <f t="shared" si="8"/>
        <v>11</v>
      </c>
      <c r="I168" t="str">
        <f t="shared" si="9"/>
        <v>06</v>
      </c>
      <c r="J168" t="str">
        <f t="shared" si="10"/>
        <v>2020</v>
      </c>
      <c r="K168" s="1">
        <f t="shared" si="11"/>
        <v>43993</v>
      </c>
    </row>
    <row r="169" spans="1:11" hidden="1" x14ac:dyDescent="0.55000000000000004">
      <c r="A169" t="s">
        <v>124</v>
      </c>
      <c r="B169">
        <v>12</v>
      </c>
      <c r="C169" t="s">
        <v>80</v>
      </c>
      <c r="D169">
        <v>86717.28</v>
      </c>
      <c r="E169">
        <v>9404109.4050000012</v>
      </c>
      <c r="F169">
        <v>108.44562242957807</v>
      </c>
      <c r="G169">
        <v>1.4543007525970772E-2</v>
      </c>
      <c r="H169" t="str">
        <f t="shared" si="8"/>
        <v>11</v>
      </c>
      <c r="I169" t="str">
        <f t="shared" si="9"/>
        <v>06</v>
      </c>
      <c r="J169" t="str">
        <f t="shared" si="10"/>
        <v>2020</v>
      </c>
      <c r="K169" s="1">
        <f t="shared" si="11"/>
        <v>43993</v>
      </c>
    </row>
    <row r="170" spans="1:11" hidden="1" x14ac:dyDescent="0.55000000000000004">
      <c r="A170" t="s">
        <v>124</v>
      </c>
      <c r="B170">
        <v>13</v>
      </c>
      <c r="C170" t="s">
        <v>79</v>
      </c>
      <c r="D170">
        <v>85468.42</v>
      </c>
      <c r="E170">
        <v>10706936.511399999</v>
      </c>
      <c r="F170">
        <v>125.27359826471579</v>
      </c>
      <c r="G170">
        <v>1.4333566219937144E-2</v>
      </c>
      <c r="H170" t="str">
        <f t="shared" si="8"/>
        <v>11</v>
      </c>
      <c r="I170" t="str">
        <f t="shared" si="9"/>
        <v>06</v>
      </c>
      <c r="J170" t="str">
        <f t="shared" si="10"/>
        <v>2020</v>
      </c>
      <c r="K170" s="1">
        <f t="shared" si="11"/>
        <v>43993</v>
      </c>
    </row>
    <row r="171" spans="1:11" hidden="1" x14ac:dyDescent="0.55000000000000004">
      <c r="A171" t="s">
        <v>124</v>
      </c>
      <c r="B171">
        <v>14</v>
      </c>
      <c r="C171" t="s">
        <v>82</v>
      </c>
      <c r="D171">
        <v>82305</v>
      </c>
      <c r="E171">
        <v>9452757.9450000022</v>
      </c>
      <c r="F171">
        <v>114.85034864224534</v>
      </c>
      <c r="G171">
        <v>1.3803041728534663E-2</v>
      </c>
      <c r="H171" t="str">
        <f t="shared" si="8"/>
        <v>11</v>
      </c>
      <c r="I171" t="str">
        <f t="shared" si="9"/>
        <v>06</v>
      </c>
      <c r="J171" t="str">
        <f t="shared" si="10"/>
        <v>2020</v>
      </c>
      <c r="K171" s="1">
        <f t="shared" si="11"/>
        <v>43993</v>
      </c>
    </row>
    <row r="172" spans="1:11" hidden="1" x14ac:dyDescent="0.55000000000000004">
      <c r="A172" t="s">
        <v>124</v>
      </c>
      <c r="B172">
        <v>15</v>
      </c>
      <c r="C172" t="s">
        <v>81</v>
      </c>
      <c r="D172">
        <v>64413.96</v>
      </c>
      <c r="E172">
        <v>7995954.4903999968</v>
      </c>
      <c r="F172">
        <v>124.133875489102</v>
      </c>
      <c r="G172">
        <v>1.0802607105038123E-2</v>
      </c>
      <c r="H172" t="str">
        <f t="shared" si="8"/>
        <v>11</v>
      </c>
      <c r="I172" t="str">
        <f t="shared" si="9"/>
        <v>06</v>
      </c>
      <c r="J172" t="str">
        <f t="shared" si="10"/>
        <v>2020</v>
      </c>
      <c r="K172" s="1">
        <f t="shared" si="11"/>
        <v>43993</v>
      </c>
    </row>
    <row r="173" spans="1:11" hidden="1" x14ac:dyDescent="0.55000000000000004">
      <c r="A173" t="s">
        <v>124</v>
      </c>
      <c r="B173">
        <v>16</v>
      </c>
      <c r="C173" t="s">
        <v>84</v>
      </c>
      <c r="D173">
        <v>58687.5</v>
      </c>
      <c r="E173">
        <v>4177284.4110000003</v>
      </c>
      <c r="F173">
        <v>71.178435118210871</v>
      </c>
      <c r="G173">
        <v>9.8422454461257278E-3</v>
      </c>
      <c r="H173" t="str">
        <f t="shared" si="8"/>
        <v>11</v>
      </c>
      <c r="I173" t="str">
        <f t="shared" si="9"/>
        <v>06</v>
      </c>
      <c r="J173" t="str">
        <f t="shared" si="10"/>
        <v>2020</v>
      </c>
      <c r="K173" s="1">
        <f t="shared" si="11"/>
        <v>43993</v>
      </c>
    </row>
    <row r="174" spans="1:11" hidden="1" x14ac:dyDescent="0.55000000000000004">
      <c r="A174" t="s">
        <v>124</v>
      </c>
      <c r="B174">
        <v>17</v>
      </c>
      <c r="C174" t="s">
        <v>83</v>
      </c>
      <c r="D174">
        <v>55124.369999999995</v>
      </c>
      <c r="E174">
        <v>5757216.3879999993</v>
      </c>
      <c r="F174">
        <v>104.44049316119168</v>
      </c>
      <c r="G174">
        <v>9.2446871923842332E-3</v>
      </c>
      <c r="H174" t="str">
        <f t="shared" si="8"/>
        <v>11</v>
      </c>
      <c r="I174" t="str">
        <f t="shared" si="9"/>
        <v>06</v>
      </c>
      <c r="J174" t="str">
        <f t="shared" si="10"/>
        <v>2020</v>
      </c>
      <c r="K174" s="1">
        <f t="shared" si="11"/>
        <v>43993</v>
      </c>
    </row>
    <row r="175" spans="1:11" hidden="1" x14ac:dyDescent="0.55000000000000004">
      <c r="A175" t="s">
        <v>124</v>
      </c>
      <c r="B175">
        <v>18</v>
      </c>
      <c r="C175" t="s">
        <v>85</v>
      </c>
      <c r="D175">
        <v>28785</v>
      </c>
      <c r="E175">
        <v>3358626.6</v>
      </c>
      <c r="F175">
        <v>116.67974986972382</v>
      </c>
      <c r="G175">
        <v>4.8274169996460762E-3</v>
      </c>
      <c r="H175" t="str">
        <f t="shared" si="8"/>
        <v>11</v>
      </c>
      <c r="I175" t="str">
        <f t="shared" si="9"/>
        <v>06</v>
      </c>
      <c r="J175" t="str">
        <f t="shared" si="10"/>
        <v>2020</v>
      </c>
      <c r="K175" s="1">
        <f t="shared" si="11"/>
        <v>43993</v>
      </c>
    </row>
    <row r="176" spans="1:11" hidden="1" x14ac:dyDescent="0.55000000000000004">
      <c r="A176" t="s">
        <v>124</v>
      </c>
      <c r="B176">
        <v>19</v>
      </c>
      <c r="C176" t="s">
        <v>87</v>
      </c>
      <c r="D176">
        <v>18562.5</v>
      </c>
      <c r="E176">
        <v>2073758.625</v>
      </c>
      <c r="F176">
        <v>111.71763636363636</v>
      </c>
      <c r="G176">
        <v>3.1130424893496714E-3</v>
      </c>
      <c r="H176" t="str">
        <f t="shared" si="8"/>
        <v>11</v>
      </c>
      <c r="I176" t="str">
        <f t="shared" si="9"/>
        <v>06</v>
      </c>
      <c r="J176" t="str">
        <f t="shared" si="10"/>
        <v>2020</v>
      </c>
      <c r="K176" s="1">
        <f t="shared" si="11"/>
        <v>43993</v>
      </c>
    </row>
    <row r="177" spans="1:11" hidden="1" x14ac:dyDescent="0.55000000000000004">
      <c r="A177" t="s">
        <v>124</v>
      </c>
      <c r="B177">
        <v>20</v>
      </c>
      <c r="C177" t="s">
        <v>86</v>
      </c>
      <c r="D177">
        <v>17137.5</v>
      </c>
      <c r="E177">
        <v>1169587.5</v>
      </c>
      <c r="F177">
        <v>68.247264770240704</v>
      </c>
      <c r="G177">
        <v>2.8740614497632321E-3</v>
      </c>
      <c r="H177" t="str">
        <f t="shared" si="8"/>
        <v>11</v>
      </c>
      <c r="I177" t="str">
        <f t="shared" si="9"/>
        <v>06</v>
      </c>
      <c r="J177" t="str">
        <f t="shared" si="10"/>
        <v>2020</v>
      </c>
      <c r="K177" s="1">
        <f t="shared" si="11"/>
        <v>43993</v>
      </c>
    </row>
    <row r="178" spans="1:11" hidden="1" x14ac:dyDescent="0.55000000000000004">
      <c r="A178" t="s">
        <v>124</v>
      </c>
      <c r="B178">
        <v>21</v>
      </c>
      <c r="C178" t="s">
        <v>91</v>
      </c>
      <c r="D178">
        <v>16496.419999999998</v>
      </c>
      <c r="E178">
        <v>2029041.1982</v>
      </c>
      <c r="F178">
        <v>122.99888086021089</v>
      </c>
      <c r="G178">
        <v>2.7665484919680914E-3</v>
      </c>
      <c r="H178" t="str">
        <f t="shared" si="8"/>
        <v>11</v>
      </c>
      <c r="I178" t="str">
        <f t="shared" si="9"/>
        <v>06</v>
      </c>
      <c r="J178" t="str">
        <f t="shared" si="10"/>
        <v>2020</v>
      </c>
      <c r="K178" s="1">
        <f t="shared" si="11"/>
        <v>43993</v>
      </c>
    </row>
    <row r="179" spans="1:11" hidden="1" x14ac:dyDescent="0.55000000000000004">
      <c r="A179" t="s">
        <v>124</v>
      </c>
      <c r="B179">
        <v>22</v>
      </c>
      <c r="C179" t="s">
        <v>88</v>
      </c>
      <c r="D179">
        <v>16087.5</v>
      </c>
      <c r="E179">
        <v>1542440.625</v>
      </c>
      <c r="F179">
        <v>95.878205128205124</v>
      </c>
      <c r="G179">
        <v>2.6979701574363817E-3</v>
      </c>
      <c r="H179" t="str">
        <f t="shared" si="8"/>
        <v>11</v>
      </c>
      <c r="I179" t="str">
        <f t="shared" si="9"/>
        <v>06</v>
      </c>
      <c r="J179" t="str">
        <f t="shared" si="10"/>
        <v>2020</v>
      </c>
      <c r="K179" s="1">
        <f t="shared" si="11"/>
        <v>43993</v>
      </c>
    </row>
    <row r="180" spans="1:11" hidden="1" x14ac:dyDescent="0.55000000000000004">
      <c r="A180" t="s">
        <v>124</v>
      </c>
      <c r="B180">
        <v>23</v>
      </c>
      <c r="C180" t="s">
        <v>90</v>
      </c>
      <c r="D180">
        <v>15037.5</v>
      </c>
      <c r="E180">
        <v>1848613.0500000003</v>
      </c>
      <c r="F180">
        <v>122.93353615960102</v>
      </c>
      <c r="G180">
        <v>2.5218788651095317E-3</v>
      </c>
      <c r="H180" t="str">
        <f t="shared" si="8"/>
        <v>11</v>
      </c>
      <c r="I180" t="str">
        <f t="shared" si="9"/>
        <v>06</v>
      </c>
      <c r="J180" t="str">
        <f t="shared" si="10"/>
        <v>2020</v>
      </c>
      <c r="K180" s="1">
        <f t="shared" si="11"/>
        <v>43993</v>
      </c>
    </row>
    <row r="181" spans="1:11" hidden="1" x14ac:dyDescent="0.55000000000000004">
      <c r="A181" t="s">
        <v>124</v>
      </c>
      <c r="B181">
        <v>24</v>
      </c>
      <c r="C181" t="s">
        <v>102</v>
      </c>
      <c r="D181">
        <v>13275</v>
      </c>
      <c r="E181">
        <v>1423486.875</v>
      </c>
      <c r="F181">
        <v>107.23064971751413</v>
      </c>
      <c r="G181">
        <v>2.2262970529894617E-3</v>
      </c>
      <c r="H181" t="str">
        <f t="shared" si="8"/>
        <v>11</v>
      </c>
      <c r="I181" t="str">
        <f t="shared" si="9"/>
        <v>06</v>
      </c>
      <c r="J181" t="str">
        <f t="shared" si="10"/>
        <v>2020</v>
      </c>
      <c r="K181" s="1">
        <f t="shared" si="11"/>
        <v>43993</v>
      </c>
    </row>
    <row r="182" spans="1:11" hidden="1" x14ac:dyDescent="0.55000000000000004">
      <c r="A182" t="s">
        <v>124</v>
      </c>
      <c r="B182">
        <v>25</v>
      </c>
      <c r="C182" t="s">
        <v>107</v>
      </c>
      <c r="D182">
        <v>12889.46</v>
      </c>
      <c r="E182">
        <v>1248043.5070000002</v>
      </c>
      <c r="F182">
        <v>96.826671326805027</v>
      </c>
      <c r="G182">
        <v>2.1616396845668961E-3</v>
      </c>
      <c r="H182" t="str">
        <f t="shared" si="8"/>
        <v>11</v>
      </c>
      <c r="I182" t="str">
        <f t="shared" si="9"/>
        <v>06</v>
      </c>
      <c r="J182" t="str">
        <f t="shared" si="10"/>
        <v>2020</v>
      </c>
      <c r="K182" s="1">
        <f t="shared" si="11"/>
        <v>43993</v>
      </c>
    </row>
    <row r="183" spans="1:11" hidden="1" x14ac:dyDescent="0.55000000000000004">
      <c r="A183" t="s">
        <v>124</v>
      </c>
      <c r="B183">
        <v>26</v>
      </c>
      <c r="C183" t="s">
        <v>96</v>
      </c>
      <c r="D183">
        <v>12787.5</v>
      </c>
      <c r="E183">
        <v>1509626.25</v>
      </c>
      <c r="F183">
        <v>118.05483870967743</v>
      </c>
      <c r="G183">
        <v>2.1445403815519956E-3</v>
      </c>
      <c r="H183" t="str">
        <f t="shared" si="8"/>
        <v>11</v>
      </c>
      <c r="I183" t="str">
        <f t="shared" si="9"/>
        <v>06</v>
      </c>
      <c r="J183" t="str">
        <f t="shared" si="10"/>
        <v>2020</v>
      </c>
      <c r="K183" s="1">
        <f t="shared" si="11"/>
        <v>43993</v>
      </c>
    </row>
    <row r="184" spans="1:11" hidden="1" x14ac:dyDescent="0.55000000000000004">
      <c r="A184" t="s">
        <v>124</v>
      </c>
      <c r="B184">
        <v>27</v>
      </c>
      <c r="C184" t="s">
        <v>93</v>
      </c>
      <c r="D184">
        <v>9821.08</v>
      </c>
      <c r="E184">
        <v>1483476.0284000004</v>
      </c>
      <c r="F184">
        <v>151.05019289120958</v>
      </c>
      <c r="G184">
        <v>1.6470539707098865E-3</v>
      </c>
      <c r="H184" t="str">
        <f t="shared" si="8"/>
        <v>11</v>
      </c>
      <c r="I184" t="str">
        <f t="shared" si="9"/>
        <v>06</v>
      </c>
      <c r="J184" t="str">
        <f t="shared" si="10"/>
        <v>2020</v>
      </c>
      <c r="K184" s="1">
        <f t="shared" si="11"/>
        <v>43993</v>
      </c>
    </row>
    <row r="185" spans="1:11" hidden="1" x14ac:dyDescent="0.55000000000000004">
      <c r="A185" t="s">
        <v>124</v>
      </c>
      <c r="B185">
        <v>28</v>
      </c>
      <c r="C185" t="s">
        <v>99</v>
      </c>
      <c r="D185">
        <v>8595</v>
      </c>
      <c r="E185">
        <v>1126437.72</v>
      </c>
      <c r="F185">
        <v>131.05732635253054</v>
      </c>
      <c r="G185">
        <v>1.4414330071897872E-3</v>
      </c>
      <c r="H185" t="str">
        <f t="shared" si="8"/>
        <v>11</v>
      </c>
      <c r="I185" t="str">
        <f t="shared" si="9"/>
        <v>06</v>
      </c>
      <c r="J185" t="str">
        <f t="shared" si="10"/>
        <v>2020</v>
      </c>
      <c r="K185" s="1">
        <f t="shared" si="11"/>
        <v>43993</v>
      </c>
    </row>
    <row r="186" spans="1:11" hidden="1" x14ac:dyDescent="0.55000000000000004">
      <c r="A186" t="s">
        <v>124</v>
      </c>
      <c r="B186">
        <v>29</v>
      </c>
      <c r="C186" t="s">
        <v>89</v>
      </c>
      <c r="D186">
        <v>8580</v>
      </c>
      <c r="E186">
        <v>574259.4</v>
      </c>
      <c r="F186">
        <v>66.930000000000007</v>
      </c>
      <c r="G186">
        <v>1.4389174172994036E-3</v>
      </c>
      <c r="H186" t="str">
        <f t="shared" si="8"/>
        <v>11</v>
      </c>
      <c r="I186" t="str">
        <f t="shared" si="9"/>
        <v>06</v>
      </c>
      <c r="J186" t="str">
        <f t="shared" si="10"/>
        <v>2020</v>
      </c>
      <c r="K186" s="1">
        <f t="shared" si="11"/>
        <v>43993</v>
      </c>
    </row>
    <row r="187" spans="1:11" hidden="1" x14ac:dyDescent="0.55000000000000004">
      <c r="A187" t="s">
        <v>124</v>
      </c>
      <c r="B187">
        <v>30</v>
      </c>
      <c r="C187" t="s">
        <v>95</v>
      </c>
      <c r="D187">
        <v>7251.609999999996</v>
      </c>
      <c r="E187">
        <v>1026729.3265000001</v>
      </c>
      <c r="F187">
        <v>141.58639619339715</v>
      </c>
      <c r="G187">
        <v>1.2161384536669606E-3</v>
      </c>
      <c r="H187" t="str">
        <f t="shared" si="8"/>
        <v>11</v>
      </c>
      <c r="I187" t="str">
        <f t="shared" si="9"/>
        <v>06</v>
      </c>
      <c r="J187" t="str">
        <f t="shared" si="10"/>
        <v>2020</v>
      </c>
      <c r="K187" s="1">
        <f t="shared" si="11"/>
        <v>43993</v>
      </c>
    </row>
    <row r="188" spans="1:11" hidden="1" x14ac:dyDescent="0.55000000000000004">
      <c r="A188" t="s">
        <v>124</v>
      </c>
      <c r="B188">
        <v>31</v>
      </c>
      <c r="C188" t="s">
        <v>98</v>
      </c>
      <c r="D188">
        <v>6945</v>
      </c>
      <c r="E188">
        <v>910150.72499999998</v>
      </c>
      <c r="F188">
        <v>131.05122030237581</v>
      </c>
      <c r="G188">
        <v>1.1647181192475941E-3</v>
      </c>
      <c r="H188" t="str">
        <f t="shared" si="8"/>
        <v>11</v>
      </c>
      <c r="I188" t="str">
        <f t="shared" si="9"/>
        <v>06</v>
      </c>
      <c r="J188" t="str">
        <f t="shared" si="10"/>
        <v>2020</v>
      </c>
      <c r="K188" s="1">
        <f t="shared" si="11"/>
        <v>43993</v>
      </c>
    </row>
    <row r="189" spans="1:11" hidden="1" x14ac:dyDescent="0.55000000000000004">
      <c r="A189" t="s">
        <v>124</v>
      </c>
      <c r="B189">
        <v>32</v>
      </c>
      <c r="C189" t="s">
        <v>119</v>
      </c>
      <c r="D189">
        <v>6750</v>
      </c>
      <c r="E189">
        <v>833580</v>
      </c>
      <c r="F189">
        <v>123.49333333333334</v>
      </c>
      <c r="G189">
        <v>1.1320154506726078E-3</v>
      </c>
      <c r="H189" t="str">
        <f t="shared" si="8"/>
        <v>11</v>
      </c>
      <c r="I189" t="str">
        <f t="shared" si="9"/>
        <v>06</v>
      </c>
      <c r="J189" t="str">
        <f t="shared" si="10"/>
        <v>2020</v>
      </c>
      <c r="K189" s="1">
        <f t="shared" si="11"/>
        <v>43993</v>
      </c>
    </row>
    <row r="190" spans="1:11" hidden="1" x14ac:dyDescent="0.55000000000000004">
      <c r="A190" t="s">
        <v>124</v>
      </c>
      <c r="B190">
        <v>33</v>
      </c>
      <c r="C190" t="s">
        <v>97</v>
      </c>
      <c r="D190">
        <v>6247.5</v>
      </c>
      <c r="E190">
        <v>724303.875</v>
      </c>
      <c r="F190">
        <v>115.93499399759904</v>
      </c>
      <c r="G190">
        <v>1.047743189344758E-3</v>
      </c>
      <c r="H190" t="str">
        <f t="shared" si="8"/>
        <v>11</v>
      </c>
      <c r="I190" t="str">
        <f t="shared" si="9"/>
        <v>06</v>
      </c>
      <c r="J190" t="str">
        <f t="shared" si="10"/>
        <v>2020</v>
      </c>
      <c r="K190" s="1">
        <f t="shared" si="11"/>
        <v>43993</v>
      </c>
    </row>
    <row r="191" spans="1:11" hidden="1" x14ac:dyDescent="0.55000000000000004">
      <c r="A191" t="s">
        <v>124</v>
      </c>
      <c r="B191">
        <v>34</v>
      </c>
      <c r="C191" t="s">
        <v>103</v>
      </c>
      <c r="D191">
        <v>5302.5</v>
      </c>
      <c r="E191">
        <v>692295.375</v>
      </c>
      <c r="F191">
        <v>130.56018387553041</v>
      </c>
      <c r="G191">
        <v>8.8926102625059298E-4</v>
      </c>
      <c r="H191" t="str">
        <f t="shared" si="8"/>
        <v>11</v>
      </c>
      <c r="I191" t="str">
        <f t="shared" si="9"/>
        <v>06</v>
      </c>
      <c r="J191" t="str">
        <f t="shared" si="10"/>
        <v>2020</v>
      </c>
      <c r="K191" s="1">
        <f t="shared" si="11"/>
        <v>43993</v>
      </c>
    </row>
    <row r="192" spans="1:11" hidden="1" x14ac:dyDescent="0.55000000000000004">
      <c r="A192" t="s">
        <v>124</v>
      </c>
      <c r="B192">
        <v>35</v>
      </c>
      <c r="C192" t="s">
        <v>94</v>
      </c>
      <c r="D192">
        <v>5086.9799999999996</v>
      </c>
      <c r="E192">
        <v>408132.33799999999</v>
      </c>
      <c r="F192">
        <v>80.230773071645658</v>
      </c>
      <c r="G192">
        <v>8.5311703070556171E-4</v>
      </c>
      <c r="H192" t="str">
        <f t="shared" si="8"/>
        <v>11</v>
      </c>
      <c r="I192" t="str">
        <f t="shared" si="9"/>
        <v>06</v>
      </c>
      <c r="J192" t="str">
        <f t="shared" si="10"/>
        <v>2020</v>
      </c>
      <c r="K192" s="1">
        <f t="shared" si="11"/>
        <v>43993</v>
      </c>
    </row>
    <row r="193" spans="1:11" hidden="1" x14ac:dyDescent="0.55000000000000004">
      <c r="A193" t="s">
        <v>124</v>
      </c>
      <c r="B193">
        <v>36</v>
      </c>
      <c r="C193" t="s">
        <v>104</v>
      </c>
      <c r="D193">
        <v>4830</v>
      </c>
      <c r="E193">
        <v>678450</v>
      </c>
      <c r="F193">
        <v>140.46583850931677</v>
      </c>
      <c r="G193">
        <v>8.1001994470351044E-4</v>
      </c>
      <c r="H193" t="str">
        <f t="shared" si="8"/>
        <v>11</v>
      </c>
      <c r="I193" t="str">
        <f t="shared" si="9"/>
        <v>06</v>
      </c>
      <c r="J193" t="str">
        <f t="shared" si="10"/>
        <v>2020</v>
      </c>
      <c r="K193" s="1">
        <f t="shared" si="11"/>
        <v>43993</v>
      </c>
    </row>
    <row r="194" spans="1:11" hidden="1" x14ac:dyDescent="0.55000000000000004">
      <c r="A194" t="s">
        <v>124</v>
      </c>
      <c r="B194">
        <v>37</v>
      </c>
      <c r="C194" t="s">
        <v>100</v>
      </c>
      <c r="D194">
        <v>3987.46</v>
      </c>
      <c r="E194">
        <v>525260.12139999995</v>
      </c>
      <c r="F194">
        <v>131.72799762254667</v>
      </c>
      <c r="G194">
        <v>6.687209376205921E-4</v>
      </c>
      <c r="H194" t="str">
        <f t="shared" ref="H194:H257" si="12">LEFT(A194,2)</f>
        <v>11</v>
      </c>
      <c r="I194" t="str">
        <f t="shared" ref="I194:I257" si="13">MID(A194,4,2)</f>
        <v>06</v>
      </c>
      <c r="J194" t="str">
        <f t="shared" ref="J194:J257" si="14">MID(A194,7,4)</f>
        <v>2020</v>
      </c>
      <c r="K194" s="1">
        <f t="shared" ref="K194:K257" si="15">DATE(J194,I194,H194)</f>
        <v>43993</v>
      </c>
    </row>
    <row r="195" spans="1:11" hidden="1" x14ac:dyDescent="0.55000000000000004">
      <c r="A195" t="s">
        <v>124</v>
      </c>
      <c r="B195">
        <v>38</v>
      </c>
      <c r="C195" t="s">
        <v>105</v>
      </c>
      <c r="D195">
        <v>3345.98</v>
      </c>
      <c r="E195">
        <v>407746.25</v>
      </c>
      <c r="F195">
        <v>121.86153234627822</v>
      </c>
      <c r="G195">
        <v>5.6114089742837511E-4</v>
      </c>
      <c r="H195" t="str">
        <f t="shared" si="12"/>
        <v>11</v>
      </c>
      <c r="I195" t="str">
        <f t="shared" si="13"/>
        <v>06</v>
      </c>
      <c r="J195" t="str">
        <f t="shared" si="14"/>
        <v>2020</v>
      </c>
      <c r="K195" s="1">
        <f t="shared" si="15"/>
        <v>43993</v>
      </c>
    </row>
    <row r="196" spans="1:11" hidden="1" x14ac:dyDescent="0.55000000000000004">
      <c r="A196" t="s">
        <v>124</v>
      </c>
      <c r="B196">
        <v>39</v>
      </c>
      <c r="C196" t="s">
        <v>101</v>
      </c>
      <c r="D196">
        <v>3272.6</v>
      </c>
      <c r="E196">
        <v>458159.53460000001</v>
      </c>
      <c r="F196">
        <v>139.99863551915908</v>
      </c>
      <c r="G196">
        <v>5.4883463168461867E-4</v>
      </c>
      <c r="H196" t="str">
        <f t="shared" si="12"/>
        <v>11</v>
      </c>
      <c r="I196" t="str">
        <f t="shared" si="13"/>
        <v>06</v>
      </c>
      <c r="J196" t="str">
        <f t="shared" si="14"/>
        <v>2020</v>
      </c>
      <c r="K196" s="1">
        <f t="shared" si="15"/>
        <v>43993</v>
      </c>
    </row>
    <row r="197" spans="1:11" hidden="1" x14ac:dyDescent="0.55000000000000004">
      <c r="A197" t="s">
        <v>124</v>
      </c>
      <c r="B197">
        <v>40</v>
      </c>
      <c r="C197" t="s">
        <v>120</v>
      </c>
      <c r="D197">
        <v>2755</v>
      </c>
      <c r="E197">
        <v>271220</v>
      </c>
      <c r="F197">
        <v>98.446460980036292</v>
      </c>
      <c r="G197">
        <v>4.6203000986711618E-4</v>
      </c>
      <c r="H197" t="str">
        <f t="shared" si="12"/>
        <v>11</v>
      </c>
      <c r="I197" t="str">
        <f t="shared" si="13"/>
        <v>06</v>
      </c>
      <c r="J197" t="str">
        <f t="shared" si="14"/>
        <v>2020</v>
      </c>
      <c r="K197" s="1">
        <f t="shared" si="15"/>
        <v>43993</v>
      </c>
    </row>
    <row r="198" spans="1:11" hidden="1" x14ac:dyDescent="0.55000000000000004">
      <c r="A198" t="s">
        <v>124</v>
      </c>
      <c r="B198">
        <v>41</v>
      </c>
      <c r="C198" t="s">
        <v>108</v>
      </c>
      <c r="D198">
        <v>2062.5</v>
      </c>
      <c r="E198">
        <v>240281.25</v>
      </c>
      <c r="F198">
        <v>116.5</v>
      </c>
      <c r="G198">
        <v>3.4589360992774124E-4</v>
      </c>
      <c r="H198" t="str">
        <f t="shared" si="12"/>
        <v>11</v>
      </c>
      <c r="I198" t="str">
        <f t="shared" si="13"/>
        <v>06</v>
      </c>
      <c r="J198" t="str">
        <f t="shared" si="14"/>
        <v>2020</v>
      </c>
      <c r="K198" s="1">
        <f t="shared" si="15"/>
        <v>43993</v>
      </c>
    </row>
    <row r="199" spans="1:11" hidden="1" x14ac:dyDescent="0.55000000000000004">
      <c r="A199" t="s">
        <v>124</v>
      </c>
      <c r="B199">
        <v>42</v>
      </c>
      <c r="C199" t="s">
        <v>110</v>
      </c>
      <c r="D199">
        <v>1284.4599999999998</v>
      </c>
      <c r="E199">
        <v>170695.86250000002</v>
      </c>
      <c r="F199">
        <v>132.89309320648368</v>
      </c>
      <c r="G199">
        <v>2.1541163937347223E-4</v>
      </c>
      <c r="H199" t="str">
        <f t="shared" si="12"/>
        <v>11</v>
      </c>
      <c r="I199" t="str">
        <f t="shared" si="13"/>
        <v>06</v>
      </c>
      <c r="J199" t="str">
        <f t="shared" si="14"/>
        <v>2020</v>
      </c>
      <c r="K199" s="1">
        <f t="shared" si="15"/>
        <v>43993</v>
      </c>
    </row>
    <row r="200" spans="1:11" hidden="1" x14ac:dyDescent="0.55000000000000004">
      <c r="A200" t="s">
        <v>124</v>
      </c>
      <c r="B200">
        <v>43</v>
      </c>
      <c r="C200" t="s">
        <v>125</v>
      </c>
      <c r="D200">
        <v>840</v>
      </c>
      <c r="E200">
        <v>119071.8015</v>
      </c>
      <c r="F200">
        <v>141.75214464285713</v>
      </c>
      <c r="G200">
        <v>1.4087303386148007E-4</v>
      </c>
      <c r="H200" t="str">
        <f t="shared" si="12"/>
        <v>11</v>
      </c>
      <c r="I200" t="str">
        <f t="shared" si="13"/>
        <v>06</v>
      </c>
      <c r="J200" t="str">
        <f t="shared" si="14"/>
        <v>2020</v>
      </c>
      <c r="K200" s="1">
        <f t="shared" si="15"/>
        <v>43993</v>
      </c>
    </row>
    <row r="201" spans="1:11" hidden="1" x14ac:dyDescent="0.55000000000000004">
      <c r="A201" t="s">
        <v>124</v>
      </c>
      <c r="B201">
        <v>44</v>
      </c>
      <c r="C201" t="s">
        <v>111</v>
      </c>
      <c r="D201">
        <v>825</v>
      </c>
      <c r="E201">
        <v>110611.875</v>
      </c>
      <c r="F201">
        <v>134.07499999999999</v>
      </c>
      <c r="G201">
        <v>1.3835744397109649E-4</v>
      </c>
      <c r="H201" t="str">
        <f t="shared" si="12"/>
        <v>11</v>
      </c>
      <c r="I201" t="str">
        <f t="shared" si="13"/>
        <v>06</v>
      </c>
      <c r="J201" t="str">
        <f t="shared" si="14"/>
        <v>2020</v>
      </c>
      <c r="K201" s="1">
        <f t="shared" si="15"/>
        <v>43993</v>
      </c>
    </row>
    <row r="202" spans="1:11" hidden="1" x14ac:dyDescent="0.55000000000000004">
      <c r="A202" t="s">
        <v>124</v>
      </c>
      <c r="B202">
        <v>45</v>
      </c>
      <c r="C202" t="s">
        <v>121</v>
      </c>
      <c r="D202">
        <v>427.5</v>
      </c>
      <c r="E202">
        <v>52582.5</v>
      </c>
      <c r="F202">
        <v>123</v>
      </c>
      <c r="G202">
        <v>7.1694311875931827E-5</v>
      </c>
      <c r="H202" t="str">
        <f t="shared" si="12"/>
        <v>11</v>
      </c>
      <c r="I202" t="str">
        <f t="shared" si="13"/>
        <v>06</v>
      </c>
      <c r="J202" t="str">
        <f t="shared" si="14"/>
        <v>2020</v>
      </c>
      <c r="K202" s="1">
        <f t="shared" si="15"/>
        <v>43993</v>
      </c>
    </row>
    <row r="203" spans="1:11" hidden="1" x14ac:dyDescent="0.55000000000000004">
      <c r="A203" t="s">
        <v>124</v>
      </c>
      <c r="B203">
        <v>46</v>
      </c>
      <c r="C203" t="s">
        <v>109</v>
      </c>
      <c r="D203">
        <v>422.28</v>
      </c>
      <c r="E203">
        <v>55468.35</v>
      </c>
      <c r="F203">
        <v>131.35443307757888</v>
      </c>
      <c r="G203">
        <v>7.081888659407833E-5</v>
      </c>
      <c r="H203" t="str">
        <f t="shared" si="12"/>
        <v>11</v>
      </c>
      <c r="I203" t="str">
        <f t="shared" si="13"/>
        <v>06</v>
      </c>
      <c r="J203" t="str">
        <f t="shared" si="14"/>
        <v>2020</v>
      </c>
      <c r="K203" s="1">
        <f t="shared" si="15"/>
        <v>43993</v>
      </c>
    </row>
    <row r="204" spans="1:11" hidden="1" x14ac:dyDescent="0.55000000000000004">
      <c r="A204" t="s">
        <v>124</v>
      </c>
      <c r="B204">
        <v>47</v>
      </c>
      <c r="C204" t="s">
        <v>122</v>
      </c>
      <c r="D204">
        <v>412.5</v>
      </c>
      <c r="E204">
        <v>49768.125</v>
      </c>
      <c r="F204">
        <v>120.65</v>
      </c>
      <c r="G204">
        <v>6.9178721985548245E-5</v>
      </c>
      <c r="H204" t="str">
        <f t="shared" si="12"/>
        <v>11</v>
      </c>
      <c r="I204" t="str">
        <f t="shared" si="13"/>
        <v>06</v>
      </c>
      <c r="J204" t="str">
        <f t="shared" si="14"/>
        <v>2020</v>
      </c>
      <c r="K204" s="1">
        <f t="shared" si="15"/>
        <v>43993</v>
      </c>
    </row>
    <row r="205" spans="1:11" hidden="1" x14ac:dyDescent="0.55000000000000004">
      <c r="A205" t="s">
        <v>124</v>
      </c>
      <c r="B205">
        <v>48</v>
      </c>
      <c r="C205" t="s">
        <v>114</v>
      </c>
      <c r="D205">
        <v>360</v>
      </c>
      <c r="E205">
        <v>33076.800000000003</v>
      </c>
      <c r="F205">
        <v>91.88000000000001</v>
      </c>
      <c r="G205">
        <v>6.0374157369205749E-5</v>
      </c>
      <c r="H205" t="str">
        <f t="shared" si="12"/>
        <v>11</v>
      </c>
      <c r="I205" t="str">
        <f t="shared" si="13"/>
        <v>06</v>
      </c>
      <c r="J205" t="str">
        <f t="shared" si="14"/>
        <v>2020</v>
      </c>
      <c r="K205" s="1">
        <f t="shared" si="15"/>
        <v>43993</v>
      </c>
    </row>
    <row r="206" spans="1:11" hidden="1" x14ac:dyDescent="0.55000000000000004">
      <c r="A206" t="s">
        <v>124</v>
      </c>
      <c r="B206">
        <v>49</v>
      </c>
      <c r="C206" t="s">
        <v>112</v>
      </c>
      <c r="D206">
        <v>345</v>
      </c>
      <c r="E206">
        <v>37305</v>
      </c>
      <c r="F206">
        <v>108.1304347826087</v>
      </c>
      <c r="G206">
        <v>5.7858567478822174E-5</v>
      </c>
      <c r="H206" t="str">
        <f t="shared" si="12"/>
        <v>11</v>
      </c>
      <c r="I206" t="str">
        <f t="shared" si="13"/>
        <v>06</v>
      </c>
      <c r="J206" t="str">
        <f t="shared" si="14"/>
        <v>2020</v>
      </c>
      <c r="K206" s="1">
        <f t="shared" si="15"/>
        <v>43993</v>
      </c>
    </row>
    <row r="207" spans="1:11" hidden="1" x14ac:dyDescent="0.55000000000000004">
      <c r="A207" t="s">
        <v>124</v>
      </c>
      <c r="B207">
        <v>50</v>
      </c>
      <c r="C207" t="s">
        <v>113</v>
      </c>
      <c r="D207">
        <v>217.5</v>
      </c>
      <c r="E207">
        <v>29253.75</v>
      </c>
      <c r="F207">
        <v>134.5</v>
      </c>
      <c r="G207">
        <v>3.6476053410561802E-5</v>
      </c>
      <c r="H207" t="str">
        <f t="shared" si="12"/>
        <v>11</v>
      </c>
      <c r="I207" t="str">
        <f t="shared" si="13"/>
        <v>06</v>
      </c>
      <c r="J207" t="str">
        <f t="shared" si="14"/>
        <v>2020</v>
      </c>
      <c r="K207" s="1">
        <f t="shared" si="15"/>
        <v>43993</v>
      </c>
    </row>
    <row r="208" spans="1:11" hidden="1" x14ac:dyDescent="0.55000000000000004">
      <c r="A208" t="s">
        <v>124</v>
      </c>
      <c r="B208">
        <v>51</v>
      </c>
      <c r="C208" t="s">
        <v>115</v>
      </c>
      <c r="D208">
        <v>20</v>
      </c>
      <c r="E208">
        <v>3650</v>
      </c>
      <c r="F208">
        <v>182.5</v>
      </c>
      <c r="G208">
        <v>3.3541198538447639E-6</v>
      </c>
      <c r="H208" t="str">
        <f t="shared" si="12"/>
        <v>11</v>
      </c>
      <c r="I208" t="str">
        <f t="shared" si="13"/>
        <v>06</v>
      </c>
      <c r="J208" t="str">
        <f t="shared" si="14"/>
        <v>2020</v>
      </c>
      <c r="K208" s="1">
        <f t="shared" si="15"/>
        <v>43993</v>
      </c>
    </row>
    <row r="209" spans="1:11" hidden="1" x14ac:dyDescent="0.55000000000000004">
      <c r="A209" t="s">
        <v>124</v>
      </c>
      <c r="B209">
        <v>52</v>
      </c>
      <c r="C209" t="s">
        <v>116</v>
      </c>
      <c r="D209">
        <v>6</v>
      </c>
      <c r="E209">
        <v>715.2</v>
      </c>
      <c r="F209">
        <v>119.2</v>
      </c>
      <c r="G209">
        <v>1.0062359561534292E-6</v>
      </c>
      <c r="H209" t="str">
        <f t="shared" si="12"/>
        <v>11</v>
      </c>
      <c r="I209" t="str">
        <f t="shared" si="13"/>
        <v>06</v>
      </c>
      <c r="J209" t="str">
        <f t="shared" si="14"/>
        <v>2020</v>
      </c>
      <c r="K209" s="1">
        <f t="shared" si="15"/>
        <v>43993</v>
      </c>
    </row>
    <row r="210" spans="1:11" hidden="1" x14ac:dyDescent="0.55000000000000004">
      <c r="A210" t="s">
        <v>124</v>
      </c>
      <c r="C210" t="s">
        <v>117</v>
      </c>
      <c r="D210">
        <v>5962816.1400000006</v>
      </c>
      <c r="E210">
        <v>750155058.85741007</v>
      </c>
      <c r="F210">
        <v>125.80549881878632</v>
      </c>
      <c r="G210">
        <v>1</v>
      </c>
      <c r="H210" t="str">
        <f t="shared" si="12"/>
        <v>11</v>
      </c>
      <c r="I210" t="str">
        <f t="shared" si="13"/>
        <v>06</v>
      </c>
      <c r="J210" t="str">
        <f t="shared" si="14"/>
        <v>2020</v>
      </c>
      <c r="K210" s="1">
        <f t="shared" si="15"/>
        <v>43993</v>
      </c>
    </row>
    <row r="211" spans="1:11" hidden="1" x14ac:dyDescent="0.55000000000000004">
      <c r="A211" t="s">
        <v>126</v>
      </c>
      <c r="B211">
        <v>1</v>
      </c>
      <c r="C211" t="s">
        <v>68</v>
      </c>
      <c r="D211">
        <v>1844615.1900000002</v>
      </c>
      <c r="E211">
        <v>238312780.47780004</v>
      </c>
      <c r="F211">
        <v>129.19376451508026</v>
      </c>
      <c r="G211">
        <v>0.28119314626207059</v>
      </c>
      <c r="H211" t="str">
        <f t="shared" si="12"/>
        <v>09</v>
      </c>
      <c r="I211" t="str">
        <f t="shared" si="13"/>
        <v>07</v>
      </c>
      <c r="J211" t="str">
        <f t="shared" si="14"/>
        <v>2020</v>
      </c>
      <c r="K211" s="1">
        <f t="shared" si="15"/>
        <v>44021</v>
      </c>
    </row>
    <row r="212" spans="1:11" hidden="1" x14ac:dyDescent="0.55000000000000004">
      <c r="A212" t="s">
        <v>126</v>
      </c>
      <c r="B212">
        <v>2</v>
      </c>
      <c r="C212" t="s">
        <v>69</v>
      </c>
      <c r="D212">
        <v>1326009.3900000008</v>
      </c>
      <c r="E212">
        <v>170745368.14516002</v>
      </c>
      <c r="F212">
        <v>128.76633410956458</v>
      </c>
      <c r="G212">
        <v>0.20213687622682386</v>
      </c>
      <c r="H212" t="str">
        <f t="shared" si="12"/>
        <v>09</v>
      </c>
      <c r="I212" t="str">
        <f t="shared" si="13"/>
        <v>07</v>
      </c>
      <c r="J212" t="str">
        <f t="shared" si="14"/>
        <v>2020</v>
      </c>
      <c r="K212" s="1">
        <f t="shared" si="15"/>
        <v>44021</v>
      </c>
    </row>
    <row r="213" spans="1:11" x14ac:dyDescent="0.55000000000000004">
      <c r="A213" t="s">
        <v>126</v>
      </c>
      <c r="B213">
        <v>3</v>
      </c>
      <c r="C213" t="s">
        <v>70</v>
      </c>
      <c r="D213">
        <v>679762.43000000017</v>
      </c>
      <c r="E213">
        <v>84354647.416000023</v>
      </c>
      <c r="F213">
        <v>124.09430661826957</v>
      </c>
      <c r="G213">
        <v>0.10362298729766535</v>
      </c>
      <c r="H213" t="str">
        <f t="shared" si="12"/>
        <v>09</v>
      </c>
      <c r="I213" t="str">
        <f t="shared" si="13"/>
        <v>07</v>
      </c>
      <c r="J213" t="str">
        <f t="shared" si="14"/>
        <v>2020</v>
      </c>
      <c r="K213" s="1">
        <f t="shared" si="15"/>
        <v>44021</v>
      </c>
    </row>
    <row r="214" spans="1:11" hidden="1" x14ac:dyDescent="0.55000000000000004">
      <c r="A214" t="s">
        <v>126</v>
      </c>
      <c r="B214">
        <v>4</v>
      </c>
      <c r="C214" t="s">
        <v>71</v>
      </c>
      <c r="D214">
        <v>471435.99000000005</v>
      </c>
      <c r="E214">
        <v>57080220.744050041</v>
      </c>
      <c r="F214">
        <v>121.07735080652208</v>
      </c>
      <c r="G214">
        <v>7.1865704027556043E-2</v>
      </c>
      <c r="H214" t="str">
        <f t="shared" si="12"/>
        <v>09</v>
      </c>
      <c r="I214" t="str">
        <f t="shared" si="13"/>
        <v>07</v>
      </c>
      <c r="J214" t="str">
        <f t="shared" si="14"/>
        <v>2020</v>
      </c>
      <c r="K214" s="1">
        <f t="shared" si="15"/>
        <v>44021</v>
      </c>
    </row>
    <row r="215" spans="1:11" hidden="1" x14ac:dyDescent="0.55000000000000004">
      <c r="A215" t="s">
        <v>126</v>
      </c>
      <c r="B215">
        <v>5</v>
      </c>
      <c r="C215" t="s">
        <v>72</v>
      </c>
      <c r="D215">
        <v>383280.33999999991</v>
      </c>
      <c r="E215">
        <v>45236672.889999971</v>
      </c>
      <c r="F215">
        <v>118.02502807735972</v>
      </c>
      <c r="G215">
        <v>5.84272564214307E-2</v>
      </c>
      <c r="H215" t="str">
        <f t="shared" si="12"/>
        <v>09</v>
      </c>
      <c r="I215" t="str">
        <f t="shared" si="13"/>
        <v>07</v>
      </c>
      <c r="J215" t="str">
        <f t="shared" si="14"/>
        <v>2020</v>
      </c>
      <c r="K215" s="1">
        <f t="shared" si="15"/>
        <v>44021</v>
      </c>
    </row>
    <row r="216" spans="1:11" hidden="1" x14ac:dyDescent="0.55000000000000004">
      <c r="A216" t="s">
        <v>126</v>
      </c>
      <c r="B216">
        <v>6</v>
      </c>
      <c r="C216" t="s">
        <v>75</v>
      </c>
      <c r="D216">
        <v>229278.26</v>
      </c>
      <c r="E216">
        <v>32720103.237000003</v>
      </c>
      <c r="F216">
        <v>142.70913970212442</v>
      </c>
      <c r="G216">
        <v>3.4951178786992991E-2</v>
      </c>
      <c r="H216" t="str">
        <f t="shared" si="12"/>
        <v>09</v>
      </c>
      <c r="I216" t="str">
        <f t="shared" si="13"/>
        <v>07</v>
      </c>
      <c r="J216" t="str">
        <f t="shared" si="14"/>
        <v>2020</v>
      </c>
      <c r="K216" s="1">
        <f t="shared" si="15"/>
        <v>44021</v>
      </c>
    </row>
    <row r="217" spans="1:11" hidden="1" x14ac:dyDescent="0.55000000000000004">
      <c r="A217" t="s">
        <v>126</v>
      </c>
      <c r="B217">
        <v>7</v>
      </c>
      <c r="C217" t="s">
        <v>74</v>
      </c>
      <c r="D217">
        <v>217598.88</v>
      </c>
      <c r="E217">
        <v>30614059.069400001</v>
      </c>
      <c r="F217">
        <v>140.69033383535799</v>
      </c>
      <c r="G217">
        <v>3.3170774057380899E-2</v>
      </c>
      <c r="H217" t="str">
        <f t="shared" si="12"/>
        <v>09</v>
      </c>
      <c r="I217" t="str">
        <f t="shared" si="13"/>
        <v>07</v>
      </c>
      <c r="J217" t="str">
        <f t="shared" si="14"/>
        <v>2020</v>
      </c>
      <c r="K217" s="1">
        <f t="shared" si="15"/>
        <v>44021</v>
      </c>
    </row>
    <row r="218" spans="1:11" hidden="1" x14ac:dyDescent="0.55000000000000004">
      <c r="A218" t="s">
        <v>126</v>
      </c>
      <c r="B218">
        <v>8</v>
      </c>
      <c r="C218" t="s">
        <v>73</v>
      </c>
      <c r="D218">
        <v>208927.44000000003</v>
      </c>
      <c r="E218">
        <v>26236313.528699994</v>
      </c>
      <c r="F218">
        <v>125.57619778761463</v>
      </c>
      <c r="G218">
        <v>3.1848899712291746E-2</v>
      </c>
      <c r="H218" t="str">
        <f t="shared" si="12"/>
        <v>09</v>
      </c>
      <c r="I218" t="str">
        <f t="shared" si="13"/>
        <v>07</v>
      </c>
      <c r="J218" t="str">
        <f t="shared" si="14"/>
        <v>2020</v>
      </c>
      <c r="K218" s="1">
        <f t="shared" si="15"/>
        <v>44021</v>
      </c>
    </row>
    <row r="219" spans="1:11" hidden="1" x14ac:dyDescent="0.55000000000000004">
      <c r="A219" t="s">
        <v>126</v>
      </c>
      <c r="B219">
        <v>9</v>
      </c>
      <c r="C219" t="s">
        <v>76</v>
      </c>
      <c r="D219">
        <v>185184</v>
      </c>
      <c r="E219">
        <v>20753026.158750005</v>
      </c>
      <c r="F219">
        <v>112.06705848642434</v>
      </c>
      <c r="G219">
        <v>2.8229449632470649E-2</v>
      </c>
      <c r="H219" t="str">
        <f t="shared" si="12"/>
        <v>09</v>
      </c>
      <c r="I219" t="str">
        <f t="shared" si="13"/>
        <v>07</v>
      </c>
      <c r="J219" t="str">
        <f t="shared" si="14"/>
        <v>2020</v>
      </c>
      <c r="K219" s="1">
        <f t="shared" si="15"/>
        <v>44021</v>
      </c>
    </row>
    <row r="220" spans="1:11" hidden="1" x14ac:dyDescent="0.55000000000000004">
      <c r="A220" t="s">
        <v>126</v>
      </c>
      <c r="B220">
        <v>10</v>
      </c>
      <c r="C220" t="s">
        <v>77</v>
      </c>
      <c r="D220">
        <v>137606.27000000002</v>
      </c>
      <c r="E220">
        <v>16687841.127949994</v>
      </c>
      <c r="F220">
        <v>121.2723891720195</v>
      </c>
      <c r="G220">
        <v>2.097670029849856E-2</v>
      </c>
      <c r="H220" t="str">
        <f t="shared" si="12"/>
        <v>09</v>
      </c>
      <c r="I220" t="str">
        <f t="shared" si="13"/>
        <v>07</v>
      </c>
      <c r="J220" t="str">
        <f t="shared" si="14"/>
        <v>2020</v>
      </c>
      <c r="K220" s="1">
        <f t="shared" si="15"/>
        <v>44021</v>
      </c>
    </row>
    <row r="221" spans="1:11" hidden="1" x14ac:dyDescent="0.55000000000000004">
      <c r="A221" t="s">
        <v>126</v>
      </c>
      <c r="B221">
        <v>11</v>
      </c>
      <c r="C221" t="s">
        <v>78</v>
      </c>
      <c r="D221">
        <v>126018.26</v>
      </c>
      <c r="E221">
        <v>18202993.5044</v>
      </c>
      <c r="F221">
        <v>144.44726902593322</v>
      </c>
      <c r="G221">
        <v>1.9210224012018266E-2</v>
      </c>
      <c r="H221" t="str">
        <f t="shared" si="12"/>
        <v>09</v>
      </c>
      <c r="I221" t="str">
        <f t="shared" si="13"/>
        <v>07</v>
      </c>
      <c r="J221" t="str">
        <f t="shared" si="14"/>
        <v>2020</v>
      </c>
      <c r="K221" s="1">
        <f t="shared" si="15"/>
        <v>44021</v>
      </c>
    </row>
    <row r="222" spans="1:11" hidden="1" x14ac:dyDescent="0.55000000000000004">
      <c r="A222" t="s">
        <v>126</v>
      </c>
      <c r="B222">
        <v>12</v>
      </c>
      <c r="C222" t="s">
        <v>80</v>
      </c>
      <c r="D222">
        <v>95938.04</v>
      </c>
      <c r="E222">
        <v>10459392.205000002</v>
      </c>
      <c r="F222">
        <v>109.02236698811026</v>
      </c>
      <c r="G222">
        <v>1.4624795165986014E-2</v>
      </c>
      <c r="H222" t="str">
        <f t="shared" si="12"/>
        <v>09</v>
      </c>
      <c r="I222" t="str">
        <f t="shared" si="13"/>
        <v>07</v>
      </c>
      <c r="J222" t="str">
        <f t="shared" si="14"/>
        <v>2020</v>
      </c>
      <c r="K222" s="1">
        <f t="shared" si="15"/>
        <v>44021</v>
      </c>
    </row>
    <row r="223" spans="1:11" hidden="1" x14ac:dyDescent="0.55000000000000004">
      <c r="A223" t="s">
        <v>126</v>
      </c>
      <c r="B223">
        <v>13</v>
      </c>
      <c r="C223" t="s">
        <v>79</v>
      </c>
      <c r="D223">
        <v>87755.92</v>
      </c>
      <c r="E223">
        <v>10964188.761399999</v>
      </c>
      <c r="F223">
        <v>124.93959109995086</v>
      </c>
      <c r="G223">
        <v>1.3377512763473754E-2</v>
      </c>
      <c r="H223" t="str">
        <f t="shared" si="12"/>
        <v>09</v>
      </c>
      <c r="I223" t="str">
        <f t="shared" si="13"/>
        <v>07</v>
      </c>
      <c r="J223" t="str">
        <f t="shared" si="14"/>
        <v>2020</v>
      </c>
      <c r="K223" s="1">
        <f t="shared" si="15"/>
        <v>44021</v>
      </c>
    </row>
    <row r="224" spans="1:11" hidden="1" x14ac:dyDescent="0.55000000000000004">
      <c r="A224" t="s">
        <v>126</v>
      </c>
      <c r="B224">
        <v>14</v>
      </c>
      <c r="C224" t="s">
        <v>82</v>
      </c>
      <c r="D224">
        <v>82732.5</v>
      </c>
      <c r="E224">
        <v>9497217.9450000022</v>
      </c>
      <c r="F224">
        <v>114.79428211404228</v>
      </c>
      <c r="G224">
        <v>1.2611742600431883E-2</v>
      </c>
      <c r="H224" t="str">
        <f t="shared" si="12"/>
        <v>09</v>
      </c>
      <c r="I224" t="str">
        <f t="shared" si="13"/>
        <v>07</v>
      </c>
      <c r="J224" t="str">
        <f t="shared" si="14"/>
        <v>2020</v>
      </c>
      <c r="K224" s="1">
        <f t="shared" si="15"/>
        <v>44021</v>
      </c>
    </row>
    <row r="225" spans="1:11" hidden="1" x14ac:dyDescent="0.55000000000000004">
      <c r="A225" t="s">
        <v>126</v>
      </c>
      <c r="B225">
        <v>15</v>
      </c>
      <c r="C225" t="s">
        <v>81</v>
      </c>
      <c r="D225">
        <v>81602.10000000002</v>
      </c>
      <c r="E225">
        <v>10260864.975699995</v>
      </c>
      <c r="F225">
        <v>125.7426582857548</v>
      </c>
      <c r="G225">
        <v>1.2439424420326991E-2</v>
      </c>
      <c r="H225" t="str">
        <f t="shared" si="12"/>
        <v>09</v>
      </c>
      <c r="I225" t="str">
        <f t="shared" si="13"/>
        <v>07</v>
      </c>
      <c r="J225" t="str">
        <f t="shared" si="14"/>
        <v>2020</v>
      </c>
      <c r="K225" s="1">
        <f t="shared" si="15"/>
        <v>44021</v>
      </c>
    </row>
    <row r="226" spans="1:11" hidden="1" x14ac:dyDescent="0.55000000000000004">
      <c r="A226" t="s">
        <v>126</v>
      </c>
      <c r="B226">
        <v>16</v>
      </c>
      <c r="C226" t="s">
        <v>84</v>
      </c>
      <c r="D226">
        <v>72997.5</v>
      </c>
      <c r="E226">
        <v>5316969.2369999997</v>
      </c>
      <c r="F226">
        <v>72.837689468817416</v>
      </c>
      <c r="G226">
        <v>1.1127739165080548E-2</v>
      </c>
      <c r="H226" t="str">
        <f t="shared" si="12"/>
        <v>09</v>
      </c>
      <c r="I226" t="str">
        <f t="shared" si="13"/>
        <v>07</v>
      </c>
      <c r="J226" t="str">
        <f t="shared" si="14"/>
        <v>2020</v>
      </c>
      <c r="K226" s="1">
        <f t="shared" si="15"/>
        <v>44021</v>
      </c>
    </row>
    <row r="227" spans="1:11" hidden="1" x14ac:dyDescent="0.55000000000000004">
      <c r="A227" t="s">
        <v>126</v>
      </c>
      <c r="B227">
        <v>17</v>
      </c>
      <c r="C227" t="s">
        <v>83</v>
      </c>
      <c r="D227">
        <v>60237.819999999992</v>
      </c>
      <c r="E227">
        <v>6325410.1239999989</v>
      </c>
      <c r="F227">
        <v>105.00728817875547</v>
      </c>
      <c r="G227">
        <v>9.1826534995454942E-3</v>
      </c>
      <c r="H227" t="str">
        <f t="shared" si="12"/>
        <v>09</v>
      </c>
      <c r="I227" t="str">
        <f t="shared" si="13"/>
        <v>07</v>
      </c>
      <c r="J227" t="str">
        <f t="shared" si="14"/>
        <v>2020</v>
      </c>
      <c r="K227" s="1">
        <f t="shared" si="15"/>
        <v>44021</v>
      </c>
    </row>
    <row r="228" spans="1:11" hidden="1" x14ac:dyDescent="0.55000000000000004">
      <c r="A228" t="s">
        <v>126</v>
      </c>
      <c r="B228">
        <v>18</v>
      </c>
      <c r="C228" t="s">
        <v>85</v>
      </c>
      <c r="D228">
        <v>30570</v>
      </c>
      <c r="E228">
        <v>3562754.25</v>
      </c>
      <c r="F228">
        <v>116.54413640824338</v>
      </c>
      <c r="G228">
        <v>4.6600909110108201E-3</v>
      </c>
      <c r="H228" t="str">
        <f t="shared" si="12"/>
        <v>09</v>
      </c>
      <c r="I228" t="str">
        <f t="shared" si="13"/>
        <v>07</v>
      </c>
      <c r="J228" t="str">
        <f t="shared" si="14"/>
        <v>2020</v>
      </c>
      <c r="K228" s="1">
        <f t="shared" si="15"/>
        <v>44021</v>
      </c>
    </row>
    <row r="229" spans="1:11" hidden="1" x14ac:dyDescent="0.55000000000000004">
      <c r="A229" t="s">
        <v>126</v>
      </c>
      <c r="B229">
        <v>19</v>
      </c>
      <c r="C229" t="s">
        <v>86</v>
      </c>
      <c r="D229">
        <v>25260</v>
      </c>
      <c r="E229">
        <v>1671900</v>
      </c>
      <c r="F229">
        <v>66.187648456057005</v>
      </c>
      <c r="G229">
        <v>3.8506344917282735E-3</v>
      </c>
      <c r="H229" t="str">
        <f t="shared" si="12"/>
        <v>09</v>
      </c>
      <c r="I229" t="str">
        <f t="shared" si="13"/>
        <v>07</v>
      </c>
      <c r="J229" t="str">
        <f t="shared" si="14"/>
        <v>2020</v>
      </c>
      <c r="K229" s="1">
        <f t="shared" si="15"/>
        <v>44021</v>
      </c>
    </row>
    <row r="230" spans="1:11" hidden="1" x14ac:dyDescent="0.55000000000000004">
      <c r="A230" t="s">
        <v>126</v>
      </c>
      <c r="B230">
        <v>20</v>
      </c>
      <c r="C230" t="s">
        <v>91</v>
      </c>
      <c r="D230">
        <v>22226.42</v>
      </c>
      <c r="E230">
        <v>2689821.1982</v>
      </c>
      <c r="F230">
        <v>121.01909341225443</v>
      </c>
      <c r="G230">
        <v>3.3881955455122375E-3</v>
      </c>
      <c r="H230" t="str">
        <f t="shared" si="12"/>
        <v>09</v>
      </c>
      <c r="I230" t="str">
        <f t="shared" si="13"/>
        <v>07</v>
      </c>
      <c r="J230" t="str">
        <f t="shared" si="14"/>
        <v>2020</v>
      </c>
      <c r="K230" s="1">
        <f t="shared" si="15"/>
        <v>44021</v>
      </c>
    </row>
    <row r="231" spans="1:11" hidden="1" x14ac:dyDescent="0.55000000000000004">
      <c r="A231" t="s">
        <v>126</v>
      </c>
      <c r="B231">
        <v>21</v>
      </c>
      <c r="C231" t="s">
        <v>87</v>
      </c>
      <c r="D231">
        <v>19425</v>
      </c>
      <c r="E231">
        <v>2176938</v>
      </c>
      <c r="F231">
        <v>112.06888030888031</v>
      </c>
      <c r="G231">
        <v>2.9611470705392601E-3</v>
      </c>
      <c r="H231" t="str">
        <f t="shared" si="12"/>
        <v>09</v>
      </c>
      <c r="I231" t="str">
        <f t="shared" si="13"/>
        <v>07</v>
      </c>
      <c r="J231" t="str">
        <f t="shared" si="14"/>
        <v>2020</v>
      </c>
      <c r="K231" s="1">
        <f t="shared" si="15"/>
        <v>44021</v>
      </c>
    </row>
    <row r="232" spans="1:11" hidden="1" x14ac:dyDescent="0.55000000000000004">
      <c r="A232" t="s">
        <v>126</v>
      </c>
      <c r="B232">
        <v>22</v>
      </c>
      <c r="C232" t="s">
        <v>88</v>
      </c>
      <c r="D232">
        <v>17737.5</v>
      </c>
      <c r="E232">
        <v>1674440.625</v>
      </c>
      <c r="F232">
        <v>94.401162790697668</v>
      </c>
      <c r="G232">
        <v>2.7039045644113319E-3</v>
      </c>
      <c r="H232" t="str">
        <f t="shared" si="12"/>
        <v>09</v>
      </c>
      <c r="I232" t="str">
        <f t="shared" si="13"/>
        <v>07</v>
      </c>
      <c r="J232" t="str">
        <f t="shared" si="14"/>
        <v>2020</v>
      </c>
      <c r="K232" s="1">
        <f t="shared" si="15"/>
        <v>44021</v>
      </c>
    </row>
    <row r="233" spans="1:11" hidden="1" x14ac:dyDescent="0.55000000000000004">
      <c r="A233" t="s">
        <v>126</v>
      </c>
      <c r="B233">
        <v>23</v>
      </c>
      <c r="C233" t="s">
        <v>90</v>
      </c>
      <c r="D233">
        <v>15511.63</v>
      </c>
      <c r="E233">
        <v>1903052.4710000004</v>
      </c>
      <c r="F233">
        <v>122.68552505442693</v>
      </c>
      <c r="G233">
        <v>2.3645929335283861E-3</v>
      </c>
      <c r="H233" t="str">
        <f t="shared" si="12"/>
        <v>09</v>
      </c>
      <c r="I233" t="str">
        <f t="shared" si="13"/>
        <v>07</v>
      </c>
      <c r="J233" t="str">
        <f t="shared" si="14"/>
        <v>2020</v>
      </c>
      <c r="K233" s="1">
        <f t="shared" si="15"/>
        <v>44021</v>
      </c>
    </row>
    <row r="234" spans="1:11" hidden="1" x14ac:dyDescent="0.55000000000000004">
      <c r="A234" t="s">
        <v>126</v>
      </c>
      <c r="B234">
        <v>24</v>
      </c>
      <c r="C234" t="s">
        <v>102</v>
      </c>
      <c r="D234">
        <v>13275</v>
      </c>
      <c r="E234">
        <v>1423486.875</v>
      </c>
      <c r="F234">
        <v>107.23064971751413</v>
      </c>
      <c r="G234">
        <v>2.0236410482063669E-3</v>
      </c>
      <c r="H234" t="str">
        <f t="shared" si="12"/>
        <v>09</v>
      </c>
      <c r="I234" t="str">
        <f t="shared" si="13"/>
        <v>07</v>
      </c>
      <c r="J234" t="str">
        <f t="shared" si="14"/>
        <v>2020</v>
      </c>
      <c r="K234" s="1">
        <f t="shared" si="15"/>
        <v>44021</v>
      </c>
    </row>
    <row r="235" spans="1:11" hidden="1" x14ac:dyDescent="0.55000000000000004">
      <c r="A235" t="s">
        <v>126</v>
      </c>
      <c r="B235">
        <v>25</v>
      </c>
      <c r="C235" t="s">
        <v>96</v>
      </c>
      <c r="D235">
        <v>13199.9</v>
      </c>
      <c r="E235">
        <v>1561753.61</v>
      </c>
      <c r="F235">
        <v>118.31556375427088</v>
      </c>
      <c r="G235">
        <v>2.0121928039336513E-3</v>
      </c>
      <c r="H235" t="str">
        <f t="shared" si="12"/>
        <v>09</v>
      </c>
      <c r="I235" t="str">
        <f t="shared" si="13"/>
        <v>07</v>
      </c>
      <c r="J235" t="str">
        <f t="shared" si="14"/>
        <v>2020</v>
      </c>
      <c r="K235" s="1">
        <f t="shared" si="15"/>
        <v>44021</v>
      </c>
    </row>
    <row r="236" spans="1:11" hidden="1" x14ac:dyDescent="0.55000000000000004">
      <c r="A236" t="s">
        <v>126</v>
      </c>
      <c r="B236">
        <v>26</v>
      </c>
      <c r="C236" t="s">
        <v>107</v>
      </c>
      <c r="D236">
        <v>12889.46</v>
      </c>
      <c r="E236">
        <v>1248043.5070000002</v>
      </c>
      <c r="F236">
        <v>96.826671326805027</v>
      </c>
      <c r="G236">
        <v>1.9648693292063303E-3</v>
      </c>
      <c r="H236" t="str">
        <f t="shared" si="12"/>
        <v>09</v>
      </c>
      <c r="I236" t="str">
        <f t="shared" si="13"/>
        <v>07</v>
      </c>
      <c r="J236" t="str">
        <f t="shared" si="14"/>
        <v>2020</v>
      </c>
      <c r="K236" s="1">
        <f t="shared" si="15"/>
        <v>44021</v>
      </c>
    </row>
    <row r="237" spans="1:11" hidden="1" x14ac:dyDescent="0.55000000000000004">
      <c r="A237" t="s">
        <v>126</v>
      </c>
      <c r="B237">
        <v>27</v>
      </c>
      <c r="C237" t="s">
        <v>93</v>
      </c>
      <c r="D237">
        <v>11368.13</v>
      </c>
      <c r="E237">
        <v>1773939.6684000003</v>
      </c>
      <c r="F237">
        <v>156.04498439057264</v>
      </c>
      <c r="G237">
        <v>1.7329577784818263E-3</v>
      </c>
      <c r="H237" t="str">
        <f t="shared" si="12"/>
        <v>09</v>
      </c>
      <c r="I237" t="str">
        <f t="shared" si="13"/>
        <v>07</v>
      </c>
      <c r="J237" t="str">
        <f t="shared" si="14"/>
        <v>2020</v>
      </c>
      <c r="K237" s="1">
        <f t="shared" si="15"/>
        <v>44021</v>
      </c>
    </row>
    <row r="238" spans="1:11" hidden="1" x14ac:dyDescent="0.55000000000000004">
      <c r="A238" t="s">
        <v>126</v>
      </c>
      <c r="B238">
        <v>28</v>
      </c>
      <c r="C238" t="s">
        <v>99</v>
      </c>
      <c r="D238">
        <v>9915</v>
      </c>
      <c r="E238">
        <v>1289588.22</v>
      </c>
      <c r="F238">
        <v>130.06436913767018</v>
      </c>
      <c r="G238">
        <v>1.5114426360049813E-3</v>
      </c>
      <c r="H238" t="str">
        <f t="shared" si="12"/>
        <v>09</v>
      </c>
      <c r="I238" t="str">
        <f t="shared" si="13"/>
        <v>07</v>
      </c>
      <c r="J238" t="str">
        <f t="shared" si="14"/>
        <v>2020</v>
      </c>
      <c r="K238" s="1">
        <f t="shared" si="15"/>
        <v>44021</v>
      </c>
    </row>
    <row r="239" spans="1:11" hidden="1" x14ac:dyDescent="0.55000000000000004">
      <c r="A239" t="s">
        <v>126</v>
      </c>
      <c r="B239">
        <v>29</v>
      </c>
      <c r="C239" t="s">
        <v>89</v>
      </c>
      <c r="D239">
        <v>8580</v>
      </c>
      <c r="E239">
        <v>574259.4</v>
      </c>
      <c r="F239">
        <v>66.930000000000007</v>
      </c>
      <c r="G239">
        <v>1.3079352311571094E-3</v>
      </c>
      <c r="H239" t="str">
        <f t="shared" si="12"/>
        <v>09</v>
      </c>
      <c r="I239" t="str">
        <f t="shared" si="13"/>
        <v>07</v>
      </c>
      <c r="J239" t="str">
        <f t="shared" si="14"/>
        <v>2020</v>
      </c>
      <c r="K239" s="1">
        <f t="shared" si="15"/>
        <v>44021</v>
      </c>
    </row>
    <row r="240" spans="1:11" hidden="1" x14ac:dyDescent="0.55000000000000004">
      <c r="A240" t="s">
        <v>126</v>
      </c>
      <c r="B240">
        <v>30</v>
      </c>
      <c r="C240" t="s">
        <v>98</v>
      </c>
      <c r="D240">
        <v>8565</v>
      </c>
      <c r="E240">
        <v>1195284.075</v>
      </c>
      <c r="F240">
        <v>139.55447460595445</v>
      </c>
      <c r="G240">
        <v>1.3056486311026391E-3</v>
      </c>
      <c r="H240" t="str">
        <f t="shared" si="12"/>
        <v>09</v>
      </c>
      <c r="I240" t="str">
        <f t="shared" si="13"/>
        <v>07</v>
      </c>
      <c r="J240" t="str">
        <f t="shared" si="14"/>
        <v>2020</v>
      </c>
      <c r="K240" s="1">
        <f t="shared" si="15"/>
        <v>44021</v>
      </c>
    </row>
    <row r="241" spans="1:11" hidden="1" x14ac:dyDescent="0.55000000000000004">
      <c r="A241" t="s">
        <v>126</v>
      </c>
      <c r="B241">
        <v>31</v>
      </c>
      <c r="C241" t="s">
        <v>95</v>
      </c>
      <c r="D241">
        <v>8552.3799999999956</v>
      </c>
      <c r="E241">
        <v>1185611.9915</v>
      </c>
      <c r="F241">
        <v>138.62947992254794</v>
      </c>
      <c r="G241">
        <v>1.3037248382568106E-3</v>
      </c>
      <c r="H241" t="str">
        <f t="shared" si="12"/>
        <v>09</v>
      </c>
      <c r="I241" t="str">
        <f t="shared" si="13"/>
        <v>07</v>
      </c>
      <c r="J241" t="str">
        <f t="shared" si="14"/>
        <v>2020</v>
      </c>
      <c r="K241" s="1">
        <f t="shared" si="15"/>
        <v>44021</v>
      </c>
    </row>
    <row r="242" spans="1:11" hidden="1" x14ac:dyDescent="0.55000000000000004">
      <c r="A242" t="s">
        <v>126</v>
      </c>
      <c r="B242">
        <v>32</v>
      </c>
      <c r="C242" t="s">
        <v>119</v>
      </c>
      <c r="D242">
        <v>6750</v>
      </c>
      <c r="E242">
        <v>833580</v>
      </c>
      <c r="F242">
        <v>123.49333333333334</v>
      </c>
      <c r="G242">
        <v>1.028970024511712E-3</v>
      </c>
      <c r="H242" t="str">
        <f t="shared" si="12"/>
        <v>09</v>
      </c>
      <c r="I242" t="str">
        <f t="shared" si="13"/>
        <v>07</v>
      </c>
      <c r="J242" t="str">
        <f t="shared" si="14"/>
        <v>2020</v>
      </c>
      <c r="K242" s="1">
        <f t="shared" si="15"/>
        <v>44021</v>
      </c>
    </row>
    <row r="243" spans="1:11" hidden="1" x14ac:dyDescent="0.55000000000000004">
      <c r="A243" t="s">
        <v>126</v>
      </c>
      <c r="B243">
        <v>33</v>
      </c>
      <c r="C243" t="s">
        <v>97</v>
      </c>
      <c r="D243">
        <v>6247.5</v>
      </c>
      <c r="E243">
        <v>724303.875</v>
      </c>
      <c r="F243">
        <v>115.93499399759904</v>
      </c>
      <c r="G243">
        <v>9.5236892268695124E-4</v>
      </c>
      <c r="H243" t="str">
        <f t="shared" si="12"/>
        <v>09</v>
      </c>
      <c r="I243" t="str">
        <f t="shared" si="13"/>
        <v>07</v>
      </c>
      <c r="J243" t="str">
        <f t="shared" si="14"/>
        <v>2020</v>
      </c>
      <c r="K243" s="1">
        <f t="shared" si="15"/>
        <v>44021</v>
      </c>
    </row>
    <row r="244" spans="1:11" hidden="1" x14ac:dyDescent="0.55000000000000004">
      <c r="A244" t="s">
        <v>126</v>
      </c>
      <c r="B244">
        <v>34</v>
      </c>
      <c r="C244" t="s">
        <v>103</v>
      </c>
      <c r="D244">
        <v>5700</v>
      </c>
      <c r="E244">
        <v>737610.375</v>
      </c>
      <c r="F244">
        <v>129.40532894736842</v>
      </c>
      <c r="G244">
        <v>8.68908020698779E-4</v>
      </c>
      <c r="H244" t="str">
        <f t="shared" si="12"/>
        <v>09</v>
      </c>
      <c r="I244" t="str">
        <f t="shared" si="13"/>
        <v>07</v>
      </c>
      <c r="J244" t="str">
        <f t="shared" si="14"/>
        <v>2020</v>
      </c>
      <c r="K244" s="1">
        <f t="shared" si="15"/>
        <v>44021</v>
      </c>
    </row>
    <row r="245" spans="1:11" hidden="1" x14ac:dyDescent="0.55000000000000004">
      <c r="A245" t="s">
        <v>126</v>
      </c>
      <c r="B245">
        <v>35</v>
      </c>
      <c r="C245" t="s">
        <v>94</v>
      </c>
      <c r="D245">
        <v>5086.9799999999996</v>
      </c>
      <c r="E245">
        <v>408132.33799999999</v>
      </c>
      <c r="F245">
        <v>80.230773071645658</v>
      </c>
      <c r="G245">
        <v>7.7545924967267971E-4</v>
      </c>
      <c r="H245" t="str">
        <f t="shared" si="12"/>
        <v>09</v>
      </c>
      <c r="I245" t="str">
        <f t="shared" si="13"/>
        <v>07</v>
      </c>
      <c r="J245" t="str">
        <f t="shared" si="14"/>
        <v>2020</v>
      </c>
      <c r="K245" s="1">
        <f t="shared" si="15"/>
        <v>44021</v>
      </c>
    </row>
    <row r="246" spans="1:11" hidden="1" x14ac:dyDescent="0.55000000000000004">
      <c r="A246" t="s">
        <v>126</v>
      </c>
      <c r="B246">
        <v>36</v>
      </c>
      <c r="C246" t="s">
        <v>104</v>
      </c>
      <c r="D246">
        <v>4830</v>
      </c>
      <c r="E246">
        <v>678450</v>
      </c>
      <c r="F246">
        <v>140.46583850931677</v>
      </c>
      <c r="G246">
        <v>7.3628521753949167E-4</v>
      </c>
      <c r="H246" t="str">
        <f t="shared" si="12"/>
        <v>09</v>
      </c>
      <c r="I246" t="str">
        <f t="shared" si="13"/>
        <v>07</v>
      </c>
      <c r="J246" t="str">
        <f t="shared" si="14"/>
        <v>2020</v>
      </c>
      <c r="K246" s="1">
        <f t="shared" si="15"/>
        <v>44021</v>
      </c>
    </row>
    <row r="247" spans="1:11" hidden="1" x14ac:dyDescent="0.55000000000000004">
      <c r="A247" t="s">
        <v>126</v>
      </c>
      <c r="B247">
        <v>37</v>
      </c>
      <c r="C247" t="s">
        <v>105</v>
      </c>
      <c r="D247">
        <v>4170.9799999999996</v>
      </c>
      <c r="E247">
        <v>488431.25</v>
      </c>
      <c r="F247">
        <v>117.10227572417035</v>
      </c>
      <c r="G247">
        <v>6.3582420634634962E-4</v>
      </c>
      <c r="H247" t="str">
        <f t="shared" si="12"/>
        <v>09</v>
      </c>
      <c r="I247" t="str">
        <f t="shared" si="13"/>
        <v>07</v>
      </c>
      <c r="J247" t="str">
        <f t="shared" si="14"/>
        <v>2020</v>
      </c>
      <c r="K247" s="1">
        <f t="shared" si="15"/>
        <v>44021</v>
      </c>
    </row>
    <row r="248" spans="1:11" hidden="1" x14ac:dyDescent="0.55000000000000004">
      <c r="A248" t="s">
        <v>126</v>
      </c>
      <c r="B248">
        <v>38</v>
      </c>
      <c r="C248" t="s">
        <v>100</v>
      </c>
      <c r="D248">
        <v>4123.1099999999997</v>
      </c>
      <c r="E248">
        <v>545607.62139999995</v>
      </c>
      <c r="F248">
        <v>132.32914508708231</v>
      </c>
      <c r="G248">
        <v>6.2852690337251624E-4</v>
      </c>
      <c r="H248" t="str">
        <f t="shared" si="12"/>
        <v>09</v>
      </c>
      <c r="I248" t="str">
        <f t="shared" si="13"/>
        <v>07</v>
      </c>
      <c r="J248" t="str">
        <f t="shared" si="14"/>
        <v>2020</v>
      </c>
      <c r="K248" s="1">
        <f t="shared" si="15"/>
        <v>44021</v>
      </c>
    </row>
    <row r="249" spans="1:11" hidden="1" x14ac:dyDescent="0.55000000000000004">
      <c r="A249" t="s">
        <v>126</v>
      </c>
      <c r="B249">
        <v>39</v>
      </c>
      <c r="C249" t="s">
        <v>101</v>
      </c>
      <c r="D249">
        <v>3320.7999999999997</v>
      </c>
      <c r="E249">
        <v>469106.51060000004</v>
      </c>
      <c r="F249">
        <v>141.26310244519397</v>
      </c>
      <c r="G249">
        <v>5.0622276405903595E-4</v>
      </c>
      <c r="H249" t="str">
        <f t="shared" si="12"/>
        <v>09</v>
      </c>
      <c r="I249" t="str">
        <f t="shared" si="13"/>
        <v>07</v>
      </c>
      <c r="J249" t="str">
        <f t="shared" si="14"/>
        <v>2020</v>
      </c>
      <c r="K249" s="1">
        <f t="shared" si="15"/>
        <v>44021</v>
      </c>
    </row>
    <row r="250" spans="1:11" hidden="1" x14ac:dyDescent="0.55000000000000004">
      <c r="A250" t="s">
        <v>126</v>
      </c>
      <c r="B250">
        <v>40</v>
      </c>
      <c r="C250" t="s">
        <v>120</v>
      </c>
      <c r="D250">
        <v>2755</v>
      </c>
      <c r="E250">
        <v>271220</v>
      </c>
      <c r="F250">
        <v>98.446460980036292</v>
      </c>
      <c r="G250">
        <v>4.1997221000440987E-4</v>
      </c>
      <c r="H250" t="str">
        <f t="shared" si="12"/>
        <v>09</v>
      </c>
      <c r="I250" t="str">
        <f t="shared" si="13"/>
        <v>07</v>
      </c>
      <c r="J250" t="str">
        <f t="shared" si="14"/>
        <v>2020</v>
      </c>
      <c r="K250" s="1">
        <f t="shared" si="15"/>
        <v>44021</v>
      </c>
    </row>
    <row r="251" spans="1:11" hidden="1" x14ac:dyDescent="0.55000000000000004">
      <c r="A251" t="s">
        <v>126</v>
      </c>
      <c r="B251">
        <v>41</v>
      </c>
      <c r="C251" t="s">
        <v>108</v>
      </c>
      <c r="D251">
        <v>2062.5</v>
      </c>
      <c r="E251">
        <v>240281.25</v>
      </c>
      <c r="F251">
        <v>116.5</v>
      </c>
      <c r="G251">
        <v>3.1440750748968976E-4</v>
      </c>
      <c r="H251" t="str">
        <f t="shared" si="12"/>
        <v>09</v>
      </c>
      <c r="I251" t="str">
        <f t="shared" si="13"/>
        <v>07</v>
      </c>
      <c r="J251" t="str">
        <f t="shared" si="14"/>
        <v>2020</v>
      </c>
      <c r="K251" s="1">
        <f t="shared" si="15"/>
        <v>44021</v>
      </c>
    </row>
    <row r="252" spans="1:11" hidden="1" x14ac:dyDescent="0.55000000000000004">
      <c r="A252" t="s">
        <v>126</v>
      </c>
      <c r="B252">
        <v>42</v>
      </c>
      <c r="C252" t="s">
        <v>110</v>
      </c>
      <c r="D252">
        <v>1284.4599999999998</v>
      </c>
      <c r="E252">
        <v>170695.86250000002</v>
      </c>
      <c r="F252">
        <v>132.89309320648368</v>
      </c>
      <c r="G252">
        <v>1.9580308706434272E-4</v>
      </c>
      <c r="H252" t="str">
        <f t="shared" si="12"/>
        <v>09</v>
      </c>
      <c r="I252" t="str">
        <f t="shared" si="13"/>
        <v>07</v>
      </c>
      <c r="J252" t="str">
        <f t="shared" si="14"/>
        <v>2020</v>
      </c>
      <c r="K252" s="1">
        <f t="shared" si="15"/>
        <v>44021</v>
      </c>
    </row>
    <row r="253" spans="1:11" hidden="1" x14ac:dyDescent="0.55000000000000004">
      <c r="A253" t="s">
        <v>126</v>
      </c>
      <c r="B253">
        <v>43</v>
      </c>
      <c r="C253" t="s">
        <v>113</v>
      </c>
      <c r="D253">
        <v>1087.5</v>
      </c>
      <c r="E253">
        <v>112773.75</v>
      </c>
      <c r="F253">
        <v>103.7</v>
      </c>
      <c r="G253">
        <v>1.6577850394910917E-4</v>
      </c>
      <c r="H253" t="str">
        <f t="shared" si="12"/>
        <v>09</v>
      </c>
      <c r="I253" t="str">
        <f t="shared" si="13"/>
        <v>07</v>
      </c>
      <c r="J253" t="str">
        <f t="shared" si="14"/>
        <v>2020</v>
      </c>
      <c r="K253" s="1">
        <f t="shared" si="15"/>
        <v>44021</v>
      </c>
    </row>
    <row r="254" spans="1:11" hidden="1" x14ac:dyDescent="0.55000000000000004">
      <c r="A254" t="s">
        <v>126</v>
      </c>
      <c r="B254">
        <v>44</v>
      </c>
      <c r="C254" t="s">
        <v>125</v>
      </c>
      <c r="D254">
        <v>840</v>
      </c>
      <c r="E254">
        <v>119071.8015</v>
      </c>
      <c r="F254">
        <v>141.75214464285713</v>
      </c>
      <c r="G254">
        <v>1.2804960305034637E-4</v>
      </c>
      <c r="H254" t="str">
        <f t="shared" si="12"/>
        <v>09</v>
      </c>
      <c r="I254" t="str">
        <f t="shared" si="13"/>
        <v>07</v>
      </c>
      <c r="J254" t="str">
        <f t="shared" si="14"/>
        <v>2020</v>
      </c>
      <c r="K254" s="1">
        <f t="shared" si="15"/>
        <v>44021</v>
      </c>
    </row>
    <row r="255" spans="1:11" hidden="1" x14ac:dyDescent="0.55000000000000004">
      <c r="A255" t="s">
        <v>126</v>
      </c>
      <c r="B255">
        <v>45</v>
      </c>
      <c r="C255" t="s">
        <v>111</v>
      </c>
      <c r="D255">
        <v>825</v>
      </c>
      <c r="E255">
        <v>110611.875</v>
      </c>
      <c r="F255">
        <v>134.07499999999999</v>
      </c>
      <c r="G255">
        <v>1.2576300299587591E-4</v>
      </c>
      <c r="H255" t="str">
        <f t="shared" si="12"/>
        <v>09</v>
      </c>
      <c r="I255" t="str">
        <f t="shared" si="13"/>
        <v>07</v>
      </c>
      <c r="J255" t="str">
        <f t="shared" si="14"/>
        <v>2020</v>
      </c>
      <c r="K255" s="1">
        <f t="shared" si="15"/>
        <v>44021</v>
      </c>
    </row>
    <row r="256" spans="1:11" hidden="1" x14ac:dyDescent="0.55000000000000004">
      <c r="A256" t="s">
        <v>126</v>
      </c>
      <c r="B256">
        <v>46</v>
      </c>
      <c r="C256" t="s">
        <v>127</v>
      </c>
      <c r="D256">
        <v>825</v>
      </c>
      <c r="E256">
        <v>77550</v>
      </c>
      <c r="F256">
        <v>94</v>
      </c>
      <c r="G256">
        <v>1.2576300299587591E-4</v>
      </c>
      <c r="H256" t="str">
        <f t="shared" si="12"/>
        <v>09</v>
      </c>
      <c r="I256" t="str">
        <f t="shared" si="13"/>
        <v>07</v>
      </c>
      <c r="J256" t="str">
        <f t="shared" si="14"/>
        <v>2020</v>
      </c>
      <c r="K256" s="1">
        <f t="shared" si="15"/>
        <v>44021</v>
      </c>
    </row>
    <row r="257" spans="1:11" hidden="1" x14ac:dyDescent="0.55000000000000004">
      <c r="A257" t="s">
        <v>126</v>
      </c>
      <c r="B257">
        <v>47</v>
      </c>
      <c r="C257" t="s">
        <v>121</v>
      </c>
      <c r="D257">
        <v>427.5</v>
      </c>
      <c r="E257">
        <v>52582.5</v>
      </c>
      <c r="F257">
        <v>123</v>
      </c>
      <c r="G257">
        <v>6.516810155240842E-5</v>
      </c>
      <c r="H257" t="str">
        <f t="shared" si="12"/>
        <v>09</v>
      </c>
      <c r="I257" t="str">
        <f t="shared" si="13"/>
        <v>07</v>
      </c>
      <c r="J257" t="str">
        <f t="shared" si="14"/>
        <v>2020</v>
      </c>
      <c r="K257" s="1">
        <f t="shared" si="15"/>
        <v>44021</v>
      </c>
    </row>
    <row r="258" spans="1:11" hidden="1" x14ac:dyDescent="0.55000000000000004">
      <c r="A258" t="s">
        <v>126</v>
      </c>
      <c r="B258">
        <v>48</v>
      </c>
      <c r="C258" t="s">
        <v>109</v>
      </c>
      <c r="D258">
        <v>422.28</v>
      </c>
      <c r="E258">
        <v>55468.35</v>
      </c>
      <c r="F258">
        <v>131.35443307757888</v>
      </c>
      <c r="G258">
        <v>6.4372364733452695E-5</v>
      </c>
      <c r="H258" t="str">
        <f t="shared" ref="H258:H321" si="16">LEFT(A258,2)</f>
        <v>09</v>
      </c>
      <c r="I258" t="str">
        <f t="shared" ref="I258:I321" si="17">MID(A258,4,2)</f>
        <v>07</v>
      </c>
      <c r="J258" t="str">
        <f t="shared" ref="J258:J321" si="18">MID(A258,7,4)</f>
        <v>2020</v>
      </c>
      <c r="K258" s="1">
        <f t="shared" ref="K258:K321" si="19">DATE(J258,I258,H258)</f>
        <v>44021</v>
      </c>
    </row>
    <row r="259" spans="1:11" hidden="1" x14ac:dyDescent="0.55000000000000004">
      <c r="A259" t="s">
        <v>126</v>
      </c>
      <c r="B259">
        <v>49</v>
      </c>
      <c r="C259" t="s">
        <v>122</v>
      </c>
      <c r="D259">
        <v>412.5</v>
      </c>
      <c r="E259">
        <v>49768.125</v>
      </c>
      <c r="F259">
        <v>120.65</v>
      </c>
      <c r="G259">
        <v>6.2881501497937954E-5</v>
      </c>
      <c r="H259" t="str">
        <f t="shared" si="16"/>
        <v>09</v>
      </c>
      <c r="I259" t="str">
        <f t="shared" si="17"/>
        <v>07</v>
      </c>
      <c r="J259" t="str">
        <f t="shared" si="18"/>
        <v>2020</v>
      </c>
      <c r="K259" s="1">
        <f t="shared" si="19"/>
        <v>44021</v>
      </c>
    </row>
    <row r="260" spans="1:11" hidden="1" x14ac:dyDescent="0.55000000000000004">
      <c r="A260" t="s">
        <v>126</v>
      </c>
      <c r="B260">
        <v>50</v>
      </c>
      <c r="C260" t="s">
        <v>114</v>
      </c>
      <c r="D260">
        <v>360</v>
      </c>
      <c r="E260">
        <v>33076.800000000003</v>
      </c>
      <c r="F260">
        <v>91.88000000000001</v>
      </c>
      <c r="G260">
        <v>5.4878401307291304E-5</v>
      </c>
      <c r="H260" t="str">
        <f t="shared" si="16"/>
        <v>09</v>
      </c>
      <c r="I260" t="str">
        <f t="shared" si="17"/>
        <v>07</v>
      </c>
      <c r="J260" t="str">
        <f t="shared" si="18"/>
        <v>2020</v>
      </c>
      <c r="K260" s="1">
        <f t="shared" si="19"/>
        <v>44021</v>
      </c>
    </row>
    <row r="261" spans="1:11" hidden="1" x14ac:dyDescent="0.55000000000000004">
      <c r="A261" t="s">
        <v>126</v>
      </c>
      <c r="B261">
        <v>51</v>
      </c>
      <c r="C261" t="s">
        <v>112</v>
      </c>
      <c r="D261">
        <v>345</v>
      </c>
      <c r="E261">
        <v>37305</v>
      </c>
      <c r="F261">
        <v>108.1304347826087</v>
      </c>
      <c r="G261">
        <v>5.2591801252820832E-5</v>
      </c>
      <c r="H261" t="str">
        <f t="shared" si="16"/>
        <v>09</v>
      </c>
      <c r="I261" t="str">
        <f t="shared" si="17"/>
        <v>07</v>
      </c>
      <c r="J261" t="str">
        <f t="shared" si="18"/>
        <v>2020</v>
      </c>
      <c r="K261" s="1">
        <f t="shared" si="19"/>
        <v>44021</v>
      </c>
    </row>
    <row r="262" spans="1:11" hidden="1" x14ac:dyDescent="0.55000000000000004">
      <c r="A262" t="s">
        <v>126</v>
      </c>
      <c r="B262">
        <v>52</v>
      </c>
      <c r="C262" t="s">
        <v>115</v>
      </c>
      <c r="D262">
        <v>20</v>
      </c>
      <c r="E262">
        <v>3650</v>
      </c>
      <c r="F262">
        <v>182.5</v>
      </c>
      <c r="G262">
        <v>3.0488000726272946E-6</v>
      </c>
      <c r="H262" t="str">
        <f t="shared" si="16"/>
        <v>09</v>
      </c>
      <c r="I262" t="str">
        <f t="shared" si="17"/>
        <v>07</v>
      </c>
      <c r="J262" t="str">
        <f t="shared" si="18"/>
        <v>2020</v>
      </c>
      <c r="K262" s="1">
        <f t="shared" si="19"/>
        <v>44021</v>
      </c>
    </row>
    <row r="263" spans="1:11" hidden="1" x14ac:dyDescent="0.55000000000000004">
      <c r="A263" t="s">
        <v>126</v>
      </c>
      <c r="B263">
        <v>53</v>
      </c>
      <c r="C263" t="s">
        <v>116</v>
      </c>
      <c r="D263">
        <v>6</v>
      </c>
      <c r="E263">
        <v>715.2</v>
      </c>
      <c r="F263">
        <v>119.2</v>
      </c>
      <c r="G263">
        <v>9.1464002178818842E-7</v>
      </c>
      <c r="H263" t="str">
        <f t="shared" si="16"/>
        <v>09</v>
      </c>
      <c r="I263" t="str">
        <f t="shared" si="17"/>
        <v>07</v>
      </c>
      <c r="J263" t="str">
        <f t="shared" si="18"/>
        <v>2020</v>
      </c>
      <c r="K263" s="1">
        <f t="shared" si="19"/>
        <v>44021</v>
      </c>
    </row>
    <row r="264" spans="1:11" hidden="1" x14ac:dyDescent="0.55000000000000004">
      <c r="A264" t="s">
        <v>126</v>
      </c>
      <c r="C264" t="s">
        <v>117</v>
      </c>
      <c r="D264">
        <v>6559957.8600000022</v>
      </c>
      <c r="E264">
        <v>823918935.92241013</v>
      </c>
      <c r="F264">
        <v>125.59820558396237</v>
      </c>
      <c r="G264">
        <v>1</v>
      </c>
      <c r="H264" t="str">
        <f t="shared" si="16"/>
        <v>09</v>
      </c>
      <c r="I264" t="str">
        <f t="shared" si="17"/>
        <v>07</v>
      </c>
      <c r="J264" t="str">
        <f t="shared" si="18"/>
        <v>2020</v>
      </c>
      <c r="K264" s="1">
        <f t="shared" si="19"/>
        <v>44021</v>
      </c>
    </row>
    <row r="265" spans="1:11" hidden="1" x14ac:dyDescent="0.55000000000000004">
      <c r="A265" t="s">
        <v>128</v>
      </c>
      <c r="B265">
        <v>1</v>
      </c>
      <c r="C265" t="s">
        <v>68</v>
      </c>
      <c r="D265">
        <v>1916218.1400000006</v>
      </c>
      <c r="E265">
        <v>246247158.76720002</v>
      </c>
      <c r="F265">
        <v>128.50685087826167</v>
      </c>
      <c r="G265">
        <v>0.28133524778674224</v>
      </c>
      <c r="H265" t="str">
        <f t="shared" si="16"/>
        <v>30</v>
      </c>
      <c r="I265" t="str">
        <f t="shared" si="17"/>
        <v>07</v>
      </c>
      <c r="J265" t="str">
        <f t="shared" si="18"/>
        <v>2020</v>
      </c>
      <c r="K265" s="1">
        <f t="shared" si="19"/>
        <v>44042</v>
      </c>
    </row>
    <row r="266" spans="1:11" hidden="1" x14ac:dyDescent="0.55000000000000004">
      <c r="A266" t="s">
        <v>128</v>
      </c>
      <c r="B266">
        <v>2</v>
      </c>
      <c r="C266" t="s">
        <v>69</v>
      </c>
      <c r="D266">
        <v>1379948.4300000011</v>
      </c>
      <c r="E266">
        <v>177365705.97456008</v>
      </c>
      <c r="F266">
        <v>128.53067703012636</v>
      </c>
      <c r="G266">
        <v>0.20260122028015878</v>
      </c>
      <c r="H266" t="str">
        <f t="shared" si="16"/>
        <v>30</v>
      </c>
      <c r="I266" t="str">
        <f t="shared" si="17"/>
        <v>07</v>
      </c>
      <c r="J266" t="str">
        <f t="shared" si="18"/>
        <v>2020</v>
      </c>
      <c r="K266" s="1">
        <f t="shared" si="19"/>
        <v>44042</v>
      </c>
    </row>
    <row r="267" spans="1:11" x14ac:dyDescent="0.55000000000000004">
      <c r="A267" t="s">
        <v>128</v>
      </c>
      <c r="B267">
        <v>3</v>
      </c>
      <c r="C267" t="s">
        <v>70</v>
      </c>
      <c r="D267">
        <v>692076.99000000022</v>
      </c>
      <c r="E267">
        <v>86029850.273800015</v>
      </c>
      <c r="F267">
        <v>124.30676285567591</v>
      </c>
      <c r="G267">
        <v>0.10160933528640573</v>
      </c>
      <c r="H267" t="str">
        <f t="shared" si="16"/>
        <v>30</v>
      </c>
      <c r="I267" t="str">
        <f t="shared" si="17"/>
        <v>07</v>
      </c>
      <c r="J267" t="str">
        <f t="shared" si="18"/>
        <v>2020</v>
      </c>
      <c r="K267" s="1">
        <f t="shared" si="19"/>
        <v>44042</v>
      </c>
    </row>
    <row r="268" spans="1:11" hidden="1" x14ac:dyDescent="0.55000000000000004">
      <c r="A268" t="s">
        <v>128</v>
      </c>
      <c r="B268">
        <v>4</v>
      </c>
      <c r="C268" t="s">
        <v>71</v>
      </c>
      <c r="D268">
        <v>480699.99000000011</v>
      </c>
      <c r="E268">
        <v>58215399.368650042</v>
      </c>
      <c r="F268">
        <v>121.1054723938106</v>
      </c>
      <c r="G268">
        <v>7.0575394301263902E-2</v>
      </c>
      <c r="H268" t="str">
        <f t="shared" si="16"/>
        <v>30</v>
      </c>
      <c r="I268" t="str">
        <f t="shared" si="17"/>
        <v>07</v>
      </c>
      <c r="J268" t="str">
        <f t="shared" si="18"/>
        <v>2020</v>
      </c>
      <c r="K268" s="1">
        <f t="shared" si="19"/>
        <v>44042</v>
      </c>
    </row>
    <row r="269" spans="1:11" hidden="1" x14ac:dyDescent="0.55000000000000004">
      <c r="A269" t="s">
        <v>128</v>
      </c>
      <c r="B269">
        <v>5</v>
      </c>
      <c r="C269" t="s">
        <v>72</v>
      </c>
      <c r="D269">
        <v>401339.6999999999</v>
      </c>
      <c r="E269">
        <v>47260102.908499971</v>
      </c>
      <c r="F269">
        <v>117.75586344560476</v>
      </c>
      <c r="G269">
        <v>5.8923878022653906E-2</v>
      </c>
      <c r="H269" t="str">
        <f t="shared" si="16"/>
        <v>30</v>
      </c>
      <c r="I269" t="str">
        <f t="shared" si="17"/>
        <v>07</v>
      </c>
      <c r="J269" t="str">
        <f t="shared" si="18"/>
        <v>2020</v>
      </c>
      <c r="K269" s="1">
        <f t="shared" si="19"/>
        <v>44042</v>
      </c>
    </row>
    <row r="270" spans="1:11" hidden="1" x14ac:dyDescent="0.55000000000000004">
      <c r="A270" t="s">
        <v>128</v>
      </c>
      <c r="B270">
        <v>6</v>
      </c>
      <c r="C270" t="s">
        <v>75</v>
      </c>
      <c r="D270">
        <v>236551.82</v>
      </c>
      <c r="E270">
        <v>33893434.887000002</v>
      </c>
      <c r="F270">
        <v>143.28122644332223</v>
      </c>
      <c r="G270">
        <v>3.4730056826465926E-2</v>
      </c>
      <c r="H270" t="str">
        <f t="shared" si="16"/>
        <v>30</v>
      </c>
      <c r="I270" t="str">
        <f t="shared" si="17"/>
        <v>07</v>
      </c>
      <c r="J270" t="str">
        <f t="shared" si="18"/>
        <v>2020</v>
      </c>
      <c r="K270" s="1">
        <f t="shared" si="19"/>
        <v>44042</v>
      </c>
    </row>
    <row r="271" spans="1:11" hidden="1" x14ac:dyDescent="0.55000000000000004">
      <c r="A271" t="s">
        <v>128</v>
      </c>
      <c r="B271">
        <v>7</v>
      </c>
      <c r="C271" t="s">
        <v>74</v>
      </c>
      <c r="D271">
        <v>220241.88</v>
      </c>
      <c r="E271">
        <v>30947644.069400001</v>
      </c>
      <c r="F271">
        <v>140.51661777224206</v>
      </c>
      <c r="G271">
        <v>3.2335464626599315E-2</v>
      </c>
      <c r="H271" t="str">
        <f t="shared" si="16"/>
        <v>30</v>
      </c>
      <c r="I271" t="str">
        <f t="shared" si="17"/>
        <v>07</v>
      </c>
      <c r="J271" t="str">
        <f t="shared" si="18"/>
        <v>2020</v>
      </c>
      <c r="K271" s="1">
        <f t="shared" si="19"/>
        <v>44042</v>
      </c>
    </row>
    <row r="272" spans="1:11" hidden="1" x14ac:dyDescent="0.55000000000000004">
      <c r="A272" t="s">
        <v>128</v>
      </c>
      <c r="B272">
        <v>8</v>
      </c>
      <c r="C272" t="s">
        <v>73</v>
      </c>
      <c r="D272">
        <v>213524.94000000003</v>
      </c>
      <c r="E272">
        <v>26775787.778699994</v>
      </c>
      <c r="F272">
        <v>125.39887742715203</v>
      </c>
      <c r="G272">
        <v>3.1349297164856849E-2</v>
      </c>
      <c r="H272" t="str">
        <f t="shared" si="16"/>
        <v>30</v>
      </c>
      <c r="I272" t="str">
        <f t="shared" si="17"/>
        <v>07</v>
      </c>
      <c r="J272" t="str">
        <f t="shared" si="18"/>
        <v>2020</v>
      </c>
      <c r="K272" s="1">
        <f t="shared" si="19"/>
        <v>44042</v>
      </c>
    </row>
    <row r="273" spans="1:11" hidden="1" x14ac:dyDescent="0.55000000000000004">
      <c r="A273" t="s">
        <v>128</v>
      </c>
      <c r="B273">
        <v>9</v>
      </c>
      <c r="C273" t="s">
        <v>76</v>
      </c>
      <c r="D273">
        <v>185979.66</v>
      </c>
      <c r="E273">
        <v>20904592.658750005</v>
      </c>
      <c r="F273">
        <v>112.40257487700539</v>
      </c>
      <c r="G273">
        <v>2.7305155210248695E-2</v>
      </c>
      <c r="H273" t="str">
        <f t="shared" si="16"/>
        <v>30</v>
      </c>
      <c r="I273" t="str">
        <f t="shared" si="17"/>
        <v>07</v>
      </c>
      <c r="J273" t="str">
        <f t="shared" si="18"/>
        <v>2020</v>
      </c>
      <c r="K273" s="1">
        <f t="shared" si="19"/>
        <v>44042</v>
      </c>
    </row>
    <row r="274" spans="1:11" hidden="1" x14ac:dyDescent="0.55000000000000004">
      <c r="A274" t="s">
        <v>128</v>
      </c>
      <c r="B274">
        <v>10</v>
      </c>
      <c r="C274" t="s">
        <v>77</v>
      </c>
      <c r="D274">
        <v>153345.88000000003</v>
      </c>
      <c r="E274">
        <v>18783622.749249995</v>
      </c>
      <c r="F274">
        <v>122.49186446515544</v>
      </c>
      <c r="G274">
        <v>2.2513930040802162E-2</v>
      </c>
      <c r="H274" t="str">
        <f t="shared" si="16"/>
        <v>30</v>
      </c>
      <c r="I274" t="str">
        <f t="shared" si="17"/>
        <v>07</v>
      </c>
      <c r="J274" t="str">
        <f t="shared" si="18"/>
        <v>2020</v>
      </c>
      <c r="K274" s="1">
        <f t="shared" si="19"/>
        <v>44042</v>
      </c>
    </row>
    <row r="275" spans="1:11" hidden="1" x14ac:dyDescent="0.55000000000000004">
      <c r="A275" t="s">
        <v>128</v>
      </c>
      <c r="B275">
        <v>11</v>
      </c>
      <c r="C275" t="s">
        <v>78</v>
      </c>
      <c r="D275">
        <v>143493.26</v>
      </c>
      <c r="E275">
        <v>20995324.1294</v>
      </c>
      <c r="F275">
        <v>146.31575120253035</v>
      </c>
      <c r="G275">
        <v>2.1067388422607993E-2</v>
      </c>
      <c r="H275" t="str">
        <f t="shared" si="16"/>
        <v>30</v>
      </c>
      <c r="I275" t="str">
        <f t="shared" si="17"/>
        <v>07</v>
      </c>
      <c r="J275" t="str">
        <f t="shared" si="18"/>
        <v>2020</v>
      </c>
      <c r="K275" s="1">
        <f t="shared" si="19"/>
        <v>44042</v>
      </c>
    </row>
    <row r="276" spans="1:11" hidden="1" x14ac:dyDescent="0.55000000000000004">
      <c r="A276" t="s">
        <v>128</v>
      </c>
      <c r="B276">
        <v>12</v>
      </c>
      <c r="C276" t="s">
        <v>80</v>
      </c>
      <c r="D276">
        <v>98450.54</v>
      </c>
      <c r="E276">
        <v>10817876.830000002</v>
      </c>
      <c r="F276">
        <v>109.88133564325805</v>
      </c>
      <c r="G276">
        <v>1.4454307934710696E-2</v>
      </c>
      <c r="H276" t="str">
        <f t="shared" si="16"/>
        <v>30</v>
      </c>
      <c r="I276" t="str">
        <f t="shared" si="17"/>
        <v>07</v>
      </c>
      <c r="J276" t="str">
        <f t="shared" si="18"/>
        <v>2020</v>
      </c>
      <c r="K276" s="1">
        <f t="shared" si="19"/>
        <v>44042</v>
      </c>
    </row>
    <row r="277" spans="1:11" hidden="1" x14ac:dyDescent="0.55000000000000004">
      <c r="A277" t="s">
        <v>128</v>
      </c>
      <c r="B277">
        <v>13</v>
      </c>
      <c r="C277" t="s">
        <v>81</v>
      </c>
      <c r="D277">
        <v>89015.180000000022</v>
      </c>
      <c r="E277">
        <v>11219217.605199995</v>
      </c>
      <c r="F277">
        <v>126.03712765845097</v>
      </c>
      <c r="G277">
        <v>1.3069027580587178E-2</v>
      </c>
      <c r="H277" t="str">
        <f t="shared" si="16"/>
        <v>30</v>
      </c>
      <c r="I277" t="str">
        <f t="shared" si="17"/>
        <v>07</v>
      </c>
      <c r="J277" t="str">
        <f t="shared" si="18"/>
        <v>2020</v>
      </c>
      <c r="K277" s="1">
        <f t="shared" si="19"/>
        <v>44042</v>
      </c>
    </row>
    <row r="278" spans="1:11" hidden="1" x14ac:dyDescent="0.55000000000000004">
      <c r="A278" t="s">
        <v>128</v>
      </c>
      <c r="B278">
        <v>14</v>
      </c>
      <c r="C278" t="s">
        <v>79</v>
      </c>
      <c r="D278">
        <v>88580.92</v>
      </c>
      <c r="E278">
        <v>11046358.761399999</v>
      </c>
      <c r="F278">
        <v>124.70359036009108</v>
      </c>
      <c r="G278">
        <v>1.3005270411111746E-2</v>
      </c>
      <c r="H278" t="str">
        <f t="shared" si="16"/>
        <v>30</v>
      </c>
      <c r="I278" t="str">
        <f t="shared" si="17"/>
        <v>07</v>
      </c>
      <c r="J278" t="str">
        <f t="shared" si="18"/>
        <v>2020</v>
      </c>
      <c r="K278" s="1">
        <f t="shared" si="19"/>
        <v>44042</v>
      </c>
    </row>
    <row r="279" spans="1:11" hidden="1" x14ac:dyDescent="0.55000000000000004">
      <c r="A279" t="s">
        <v>128</v>
      </c>
      <c r="B279">
        <v>15</v>
      </c>
      <c r="C279" t="s">
        <v>82</v>
      </c>
      <c r="D279">
        <v>82732.5</v>
      </c>
      <c r="E279">
        <v>9497217.9450000022</v>
      </c>
      <c r="F279">
        <v>114.79428211404228</v>
      </c>
      <c r="G279">
        <v>1.2146617288320132E-2</v>
      </c>
      <c r="H279" t="str">
        <f t="shared" si="16"/>
        <v>30</v>
      </c>
      <c r="I279" t="str">
        <f t="shared" si="17"/>
        <v>07</v>
      </c>
      <c r="J279" t="str">
        <f t="shared" si="18"/>
        <v>2020</v>
      </c>
      <c r="K279" s="1">
        <f t="shared" si="19"/>
        <v>44042</v>
      </c>
    </row>
    <row r="280" spans="1:11" hidden="1" x14ac:dyDescent="0.55000000000000004">
      <c r="A280" t="s">
        <v>128</v>
      </c>
      <c r="B280">
        <v>16</v>
      </c>
      <c r="C280" t="s">
        <v>84</v>
      </c>
      <c r="D280">
        <v>77347.5</v>
      </c>
      <c r="E280">
        <v>5670452.8469999991</v>
      </c>
      <c r="F280">
        <v>73.311391408901372</v>
      </c>
      <c r="G280">
        <v>1.1356002546862979E-2</v>
      </c>
      <c r="H280" t="str">
        <f t="shared" si="16"/>
        <v>30</v>
      </c>
      <c r="I280" t="str">
        <f t="shared" si="17"/>
        <v>07</v>
      </c>
      <c r="J280" t="str">
        <f t="shared" si="18"/>
        <v>2020</v>
      </c>
      <c r="K280" s="1">
        <f t="shared" si="19"/>
        <v>44042</v>
      </c>
    </row>
    <row r="281" spans="1:11" hidden="1" x14ac:dyDescent="0.55000000000000004">
      <c r="A281" t="s">
        <v>128</v>
      </c>
      <c r="B281">
        <v>17</v>
      </c>
      <c r="C281" t="s">
        <v>83</v>
      </c>
      <c r="D281">
        <v>65452.349999999991</v>
      </c>
      <c r="E281">
        <v>6918862.3139999984</v>
      </c>
      <c r="F281">
        <v>105.70838654379864</v>
      </c>
      <c r="G281">
        <v>9.6095808306430972E-3</v>
      </c>
      <c r="H281" t="str">
        <f t="shared" si="16"/>
        <v>30</v>
      </c>
      <c r="I281" t="str">
        <f t="shared" si="17"/>
        <v>07</v>
      </c>
      <c r="J281" t="str">
        <f t="shared" si="18"/>
        <v>2020</v>
      </c>
      <c r="K281" s="1">
        <f t="shared" si="19"/>
        <v>44042</v>
      </c>
    </row>
    <row r="282" spans="1:11" hidden="1" x14ac:dyDescent="0.55000000000000004">
      <c r="A282" t="s">
        <v>128</v>
      </c>
      <c r="B282">
        <v>18</v>
      </c>
      <c r="C282" t="s">
        <v>86</v>
      </c>
      <c r="D282">
        <v>31245</v>
      </c>
      <c r="E282">
        <v>2045962.5</v>
      </c>
      <c r="F282">
        <v>65.481277004320688</v>
      </c>
      <c r="G282">
        <v>4.5873273160313361E-3</v>
      </c>
      <c r="H282" t="str">
        <f t="shared" si="16"/>
        <v>30</v>
      </c>
      <c r="I282" t="str">
        <f t="shared" si="17"/>
        <v>07</v>
      </c>
      <c r="J282" t="str">
        <f t="shared" si="18"/>
        <v>2020</v>
      </c>
      <c r="K282" s="1">
        <f t="shared" si="19"/>
        <v>44042</v>
      </c>
    </row>
    <row r="283" spans="1:11" hidden="1" x14ac:dyDescent="0.55000000000000004">
      <c r="A283" t="s">
        <v>128</v>
      </c>
      <c r="B283">
        <v>19</v>
      </c>
      <c r="C283" t="s">
        <v>85</v>
      </c>
      <c r="D283">
        <v>30570</v>
      </c>
      <c r="E283">
        <v>3562754.25</v>
      </c>
      <c r="F283">
        <v>116.54413640824338</v>
      </c>
      <c r="G283">
        <v>4.4882251896648405E-3</v>
      </c>
      <c r="H283" t="str">
        <f t="shared" si="16"/>
        <v>30</v>
      </c>
      <c r="I283" t="str">
        <f t="shared" si="17"/>
        <v>07</v>
      </c>
      <c r="J283" t="str">
        <f t="shared" si="18"/>
        <v>2020</v>
      </c>
      <c r="K283" s="1">
        <f t="shared" si="19"/>
        <v>44042</v>
      </c>
    </row>
    <row r="284" spans="1:11" hidden="1" x14ac:dyDescent="0.55000000000000004">
      <c r="A284" t="s">
        <v>128</v>
      </c>
      <c r="B284">
        <v>20</v>
      </c>
      <c r="C284" t="s">
        <v>91</v>
      </c>
      <c r="D284">
        <v>23073.919999999998</v>
      </c>
      <c r="E284">
        <v>2799858.1982</v>
      </c>
      <c r="F284">
        <v>121.34297935504675</v>
      </c>
      <c r="G284">
        <v>3.3876659786820857E-3</v>
      </c>
      <c r="H284" t="str">
        <f t="shared" si="16"/>
        <v>30</v>
      </c>
      <c r="I284" t="str">
        <f t="shared" si="17"/>
        <v>07</v>
      </c>
      <c r="J284" t="str">
        <f t="shared" si="18"/>
        <v>2020</v>
      </c>
      <c r="K284" s="1">
        <f t="shared" si="19"/>
        <v>44042</v>
      </c>
    </row>
    <row r="285" spans="1:11" hidden="1" x14ac:dyDescent="0.55000000000000004">
      <c r="A285" t="s">
        <v>128</v>
      </c>
      <c r="B285">
        <v>21</v>
      </c>
      <c r="C285" t="s">
        <v>87</v>
      </c>
      <c r="D285">
        <v>20775</v>
      </c>
      <c r="E285">
        <v>2360389.5</v>
      </c>
      <c r="F285">
        <v>113.61682310469314</v>
      </c>
      <c r="G285">
        <v>3.0501432226132503E-3</v>
      </c>
      <c r="H285" t="str">
        <f t="shared" si="16"/>
        <v>30</v>
      </c>
      <c r="I285" t="str">
        <f t="shared" si="17"/>
        <v>07</v>
      </c>
      <c r="J285" t="str">
        <f t="shared" si="18"/>
        <v>2020</v>
      </c>
      <c r="K285" s="1">
        <f t="shared" si="19"/>
        <v>44042</v>
      </c>
    </row>
    <row r="286" spans="1:11" hidden="1" x14ac:dyDescent="0.55000000000000004">
      <c r="A286" t="s">
        <v>128</v>
      </c>
      <c r="B286">
        <v>22</v>
      </c>
      <c r="C286" t="s">
        <v>88</v>
      </c>
      <c r="D286">
        <v>18991.5</v>
      </c>
      <c r="E286">
        <v>1833698.625</v>
      </c>
      <c r="F286">
        <v>96.553649000868816</v>
      </c>
      <c r="G286">
        <v>2.7882933820582213E-3</v>
      </c>
      <c r="H286" t="str">
        <f t="shared" si="16"/>
        <v>30</v>
      </c>
      <c r="I286" t="str">
        <f t="shared" si="17"/>
        <v>07</v>
      </c>
      <c r="J286" t="str">
        <f t="shared" si="18"/>
        <v>2020</v>
      </c>
      <c r="K286" s="1">
        <f t="shared" si="19"/>
        <v>44042</v>
      </c>
    </row>
    <row r="287" spans="1:11" hidden="1" x14ac:dyDescent="0.55000000000000004">
      <c r="A287" t="s">
        <v>128</v>
      </c>
      <c r="B287">
        <v>23</v>
      </c>
      <c r="C287" t="s">
        <v>90</v>
      </c>
      <c r="D287">
        <v>15511.63</v>
      </c>
      <c r="E287">
        <v>1903052.4710000004</v>
      </c>
      <c r="F287">
        <v>122.68552505442693</v>
      </c>
      <c r="G287">
        <v>2.2773859502375148E-3</v>
      </c>
      <c r="H287" t="str">
        <f t="shared" si="16"/>
        <v>30</v>
      </c>
      <c r="I287" t="str">
        <f t="shared" si="17"/>
        <v>07</v>
      </c>
      <c r="J287" t="str">
        <f t="shared" si="18"/>
        <v>2020</v>
      </c>
      <c r="K287" s="1">
        <f t="shared" si="19"/>
        <v>44042</v>
      </c>
    </row>
    <row r="288" spans="1:11" hidden="1" x14ac:dyDescent="0.55000000000000004">
      <c r="A288" t="s">
        <v>128</v>
      </c>
      <c r="B288">
        <v>24</v>
      </c>
      <c r="C288" t="s">
        <v>107</v>
      </c>
      <c r="D288">
        <v>13301.96</v>
      </c>
      <c r="E288">
        <v>1268256.0070000002</v>
      </c>
      <c r="F288">
        <v>95.3435438837585</v>
      </c>
      <c r="G288">
        <v>1.952966697543805E-3</v>
      </c>
      <c r="H288" t="str">
        <f t="shared" si="16"/>
        <v>30</v>
      </c>
      <c r="I288" t="str">
        <f t="shared" si="17"/>
        <v>07</v>
      </c>
      <c r="J288" t="str">
        <f t="shared" si="18"/>
        <v>2020</v>
      </c>
      <c r="K288" s="1">
        <f t="shared" si="19"/>
        <v>44042</v>
      </c>
    </row>
    <row r="289" spans="1:11" hidden="1" x14ac:dyDescent="0.55000000000000004">
      <c r="A289" t="s">
        <v>128</v>
      </c>
      <c r="B289">
        <v>25</v>
      </c>
      <c r="C289" t="s">
        <v>102</v>
      </c>
      <c r="D289">
        <v>13275</v>
      </c>
      <c r="E289">
        <v>1423486.875</v>
      </c>
      <c r="F289">
        <v>107.23064971751413</v>
      </c>
      <c r="G289">
        <v>1.9490084852077448E-3</v>
      </c>
      <c r="H289" t="str">
        <f t="shared" si="16"/>
        <v>30</v>
      </c>
      <c r="I289" t="str">
        <f t="shared" si="17"/>
        <v>07</v>
      </c>
      <c r="J289" t="str">
        <f t="shared" si="18"/>
        <v>2020</v>
      </c>
      <c r="K289" s="1">
        <f t="shared" si="19"/>
        <v>44042</v>
      </c>
    </row>
    <row r="290" spans="1:11" hidden="1" x14ac:dyDescent="0.55000000000000004">
      <c r="A290" t="s">
        <v>128</v>
      </c>
      <c r="B290">
        <v>26</v>
      </c>
      <c r="C290" t="s">
        <v>96</v>
      </c>
      <c r="D290">
        <v>13199.9</v>
      </c>
      <c r="E290">
        <v>1561753.61</v>
      </c>
      <c r="F290">
        <v>118.31556375427088</v>
      </c>
      <c r="G290">
        <v>1.9379824560371911E-3</v>
      </c>
      <c r="H290" t="str">
        <f t="shared" si="16"/>
        <v>30</v>
      </c>
      <c r="I290" t="str">
        <f t="shared" si="17"/>
        <v>07</v>
      </c>
      <c r="J290" t="str">
        <f t="shared" si="18"/>
        <v>2020</v>
      </c>
      <c r="K290" s="1">
        <f t="shared" si="19"/>
        <v>44042</v>
      </c>
    </row>
    <row r="291" spans="1:11" hidden="1" x14ac:dyDescent="0.55000000000000004">
      <c r="A291" t="s">
        <v>128</v>
      </c>
      <c r="B291">
        <v>27</v>
      </c>
      <c r="C291" t="s">
        <v>93</v>
      </c>
      <c r="D291">
        <v>11368.13</v>
      </c>
      <c r="E291">
        <v>1773939.6684000003</v>
      </c>
      <c r="F291">
        <v>156.04498439057264</v>
      </c>
      <c r="G291">
        <v>1.6690457123122199E-3</v>
      </c>
      <c r="H291" t="str">
        <f t="shared" si="16"/>
        <v>30</v>
      </c>
      <c r="I291" t="str">
        <f t="shared" si="17"/>
        <v>07</v>
      </c>
      <c r="J291" t="str">
        <f t="shared" si="18"/>
        <v>2020</v>
      </c>
      <c r="K291" s="1">
        <f t="shared" si="19"/>
        <v>44042</v>
      </c>
    </row>
    <row r="292" spans="1:11" hidden="1" x14ac:dyDescent="0.55000000000000004">
      <c r="A292" t="s">
        <v>128</v>
      </c>
      <c r="B292">
        <v>28</v>
      </c>
      <c r="C292" t="s">
        <v>89</v>
      </c>
      <c r="D292">
        <v>10605</v>
      </c>
      <c r="E292">
        <v>704466.9</v>
      </c>
      <c r="F292">
        <v>66.427807637906653</v>
      </c>
      <c r="G292">
        <v>1.5570045186913848E-3</v>
      </c>
      <c r="H292" t="str">
        <f t="shared" si="16"/>
        <v>30</v>
      </c>
      <c r="I292" t="str">
        <f t="shared" si="17"/>
        <v>07</v>
      </c>
      <c r="J292" t="str">
        <f t="shared" si="18"/>
        <v>2020</v>
      </c>
      <c r="K292" s="1">
        <f t="shared" si="19"/>
        <v>44042</v>
      </c>
    </row>
    <row r="293" spans="1:11" hidden="1" x14ac:dyDescent="0.55000000000000004">
      <c r="A293" t="s">
        <v>128</v>
      </c>
      <c r="B293">
        <v>29</v>
      </c>
      <c r="C293" t="s">
        <v>99</v>
      </c>
      <c r="D293">
        <v>10327.5</v>
      </c>
      <c r="E293">
        <v>1359713.22</v>
      </c>
      <c r="F293">
        <v>131.65947421931736</v>
      </c>
      <c r="G293">
        <v>1.5162625334073812E-3</v>
      </c>
      <c r="H293" t="str">
        <f t="shared" si="16"/>
        <v>30</v>
      </c>
      <c r="I293" t="str">
        <f t="shared" si="17"/>
        <v>07</v>
      </c>
      <c r="J293" t="str">
        <f t="shared" si="18"/>
        <v>2020</v>
      </c>
      <c r="K293" s="1">
        <f t="shared" si="19"/>
        <v>44042</v>
      </c>
    </row>
    <row r="294" spans="1:11" hidden="1" x14ac:dyDescent="0.55000000000000004">
      <c r="A294" t="s">
        <v>128</v>
      </c>
      <c r="B294">
        <v>30</v>
      </c>
      <c r="C294" t="s">
        <v>98</v>
      </c>
      <c r="D294">
        <v>9390</v>
      </c>
      <c r="E294">
        <v>1318530.825</v>
      </c>
      <c r="F294">
        <v>140.4186182108626</v>
      </c>
      <c r="G294">
        <v>1.3786206912316929E-3</v>
      </c>
      <c r="H294" t="str">
        <f t="shared" si="16"/>
        <v>30</v>
      </c>
      <c r="I294" t="str">
        <f t="shared" si="17"/>
        <v>07</v>
      </c>
      <c r="J294" t="str">
        <f t="shared" si="18"/>
        <v>2020</v>
      </c>
      <c r="K294" s="1">
        <f t="shared" si="19"/>
        <v>44042</v>
      </c>
    </row>
    <row r="295" spans="1:11" hidden="1" x14ac:dyDescent="0.55000000000000004">
      <c r="A295" t="s">
        <v>128</v>
      </c>
      <c r="B295">
        <v>31</v>
      </c>
      <c r="C295" t="s">
        <v>95</v>
      </c>
      <c r="D295">
        <v>9333.4999999999945</v>
      </c>
      <c r="E295">
        <v>1347014.4468000005</v>
      </c>
      <c r="F295">
        <v>144.32039929286992</v>
      </c>
      <c r="G295">
        <v>1.3703254762099041E-3</v>
      </c>
      <c r="H295" t="str">
        <f t="shared" si="16"/>
        <v>30</v>
      </c>
      <c r="I295" t="str">
        <f t="shared" si="17"/>
        <v>07</v>
      </c>
      <c r="J295" t="str">
        <f t="shared" si="18"/>
        <v>2020</v>
      </c>
      <c r="K295" s="1">
        <f t="shared" si="19"/>
        <v>44042</v>
      </c>
    </row>
    <row r="296" spans="1:11" hidden="1" x14ac:dyDescent="0.55000000000000004">
      <c r="A296" t="s">
        <v>128</v>
      </c>
      <c r="B296">
        <v>32</v>
      </c>
      <c r="C296" t="s">
        <v>97</v>
      </c>
      <c r="D296">
        <v>7500</v>
      </c>
      <c r="E296">
        <v>849416.625</v>
      </c>
      <c r="F296">
        <v>113.25555</v>
      </c>
      <c r="G296">
        <v>1.1011347374055055E-3</v>
      </c>
      <c r="H296" t="str">
        <f t="shared" si="16"/>
        <v>30</v>
      </c>
      <c r="I296" t="str">
        <f t="shared" si="17"/>
        <v>07</v>
      </c>
      <c r="J296" t="str">
        <f t="shared" si="18"/>
        <v>2020</v>
      </c>
      <c r="K296" s="1">
        <f t="shared" si="19"/>
        <v>44042</v>
      </c>
    </row>
    <row r="297" spans="1:11" hidden="1" x14ac:dyDescent="0.55000000000000004">
      <c r="A297" t="s">
        <v>128</v>
      </c>
      <c r="B297">
        <v>33</v>
      </c>
      <c r="C297" t="s">
        <v>119</v>
      </c>
      <c r="D297">
        <v>6750</v>
      </c>
      <c r="E297">
        <v>833580</v>
      </c>
      <c r="F297">
        <v>123.49333333333334</v>
      </c>
      <c r="G297">
        <v>9.9102126366495502E-4</v>
      </c>
      <c r="H297" t="str">
        <f t="shared" si="16"/>
        <v>30</v>
      </c>
      <c r="I297" t="str">
        <f t="shared" si="17"/>
        <v>07</v>
      </c>
      <c r="J297" t="str">
        <f t="shared" si="18"/>
        <v>2020</v>
      </c>
      <c r="K297" s="1">
        <f t="shared" si="19"/>
        <v>44042</v>
      </c>
    </row>
    <row r="298" spans="1:11" hidden="1" x14ac:dyDescent="0.55000000000000004">
      <c r="A298" t="s">
        <v>128</v>
      </c>
      <c r="B298">
        <v>34</v>
      </c>
      <c r="C298" t="s">
        <v>103</v>
      </c>
      <c r="D298">
        <v>5700</v>
      </c>
      <c r="E298">
        <v>737610.375</v>
      </c>
      <c r="F298">
        <v>129.40532894736842</v>
      </c>
      <c r="G298">
        <v>8.3686240042818427E-4</v>
      </c>
      <c r="H298" t="str">
        <f t="shared" si="16"/>
        <v>30</v>
      </c>
      <c r="I298" t="str">
        <f t="shared" si="17"/>
        <v>07</v>
      </c>
      <c r="J298" t="str">
        <f t="shared" si="18"/>
        <v>2020</v>
      </c>
      <c r="K298" s="1">
        <f t="shared" si="19"/>
        <v>44042</v>
      </c>
    </row>
    <row r="299" spans="1:11" hidden="1" x14ac:dyDescent="0.55000000000000004">
      <c r="A299" t="s">
        <v>128</v>
      </c>
      <c r="B299">
        <v>35</v>
      </c>
      <c r="C299" t="s">
        <v>94</v>
      </c>
      <c r="D299">
        <v>5086.9799999999996</v>
      </c>
      <c r="E299">
        <v>408132.33799999999</v>
      </c>
      <c r="F299">
        <v>80.230773071645658</v>
      </c>
      <c r="G299">
        <v>7.4686005153160777E-4</v>
      </c>
      <c r="H299" t="str">
        <f t="shared" si="16"/>
        <v>30</v>
      </c>
      <c r="I299" t="str">
        <f t="shared" si="17"/>
        <v>07</v>
      </c>
      <c r="J299" t="str">
        <f t="shared" si="18"/>
        <v>2020</v>
      </c>
      <c r="K299" s="1">
        <f t="shared" si="19"/>
        <v>44042</v>
      </c>
    </row>
    <row r="300" spans="1:11" hidden="1" x14ac:dyDescent="0.55000000000000004">
      <c r="A300" t="s">
        <v>128</v>
      </c>
      <c r="B300">
        <v>36</v>
      </c>
      <c r="C300" t="s">
        <v>105</v>
      </c>
      <c r="D300">
        <v>4998.9799999999996</v>
      </c>
      <c r="E300">
        <v>580586.44999999995</v>
      </c>
      <c r="F300">
        <v>116.14098276048314</v>
      </c>
      <c r="G300">
        <v>7.339400706127165E-4</v>
      </c>
      <c r="H300" t="str">
        <f t="shared" si="16"/>
        <v>30</v>
      </c>
      <c r="I300" t="str">
        <f t="shared" si="17"/>
        <v>07</v>
      </c>
      <c r="J300" t="str">
        <f t="shared" si="18"/>
        <v>2020</v>
      </c>
      <c r="K300" s="1">
        <f t="shared" si="19"/>
        <v>44042</v>
      </c>
    </row>
    <row r="301" spans="1:11" hidden="1" x14ac:dyDescent="0.55000000000000004">
      <c r="A301" t="s">
        <v>128</v>
      </c>
      <c r="B301">
        <v>37</v>
      </c>
      <c r="C301" t="s">
        <v>104</v>
      </c>
      <c r="D301">
        <v>4830</v>
      </c>
      <c r="E301">
        <v>678450</v>
      </c>
      <c r="F301">
        <v>140.46583850931677</v>
      </c>
      <c r="G301">
        <v>7.0913077088914558E-4</v>
      </c>
      <c r="H301" t="str">
        <f t="shared" si="16"/>
        <v>30</v>
      </c>
      <c r="I301" t="str">
        <f t="shared" si="17"/>
        <v>07</v>
      </c>
      <c r="J301" t="str">
        <f t="shared" si="18"/>
        <v>2020</v>
      </c>
      <c r="K301" s="1">
        <f t="shared" si="19"/>
        <v>44042</v>
      </c>
    </row>
    <row r="302" spans="1:11" hidden="1" x14ac:dyDescent="0.55000000000000004">
      <c r="A302" t="s">
        <v>128</v>
      </c>
      <c r="B302">
        <v>38</v>
      </c>
      <c r="C302" t="s">
        <v>100</v>
      </c>
      <c r="D302">
        <v>4199.7300000000005</v>
      </c>
      <c r="E302">
        <v>572905.64309999987</v>
      </c>
      <c r="F302">
        <v>136.4148750276803</v>
      </c>
      <c r="G302">
        <v>6.1659581209653656E-4</v>
      </c>
      <c r="H302" t="str">
        <f t="shared" si="16"/>
        <v>30</v>
      </c>
      <c r="I302" t="str">
        <f t="shared" si="17"/>
        <v>07</v>
      </c>
      <c r="J302" t="str">
        <f t="shared" si="18"/>
        <v>2020</v>
      </c>
      <c r="K302" s="1">
        <f t="shared" si="19"/>
        <v>44042</v>
      </c>
    </row>
    <row r="303" spans="1:11" hidden="1" x14ac:dyDescent="0.55000000000000004">
      <c r="A303" t="s">
        <v>128</v>
      </c>
      <c r="B303">
        <v>39</v>
      </c>
      <c r="C303" t="s">
        <v>101</v>
      </c>
      <c r="D303">
        <v>3320.7999999999997</v>
      </c>
      <c r="E303">
        <v>469106.51060000004</v>
      </c>
      <c r="F303">
        <v>141.26310244519397</v>
      </c>
      <c r="G303">
        <v>4.8755309813016036E-4</v>
      </c>
      <c r="H303" t="str">
        <f t="shared" si="16"/>
        <v>30</v>
      </c>
      <c r="I303" t="str">
        <f t="shared" si="17"/>
        <v>07</v>
      </c>
      <c r="J303" t="str">
        <f t="shared" si="18"/>
        <v>2020</v>
      </c>
      <c r="K303" s="1">
        <f t="shared" si="19"/>
        <v>44042</v>
      </c>
    </row>
    <row r="304" spans="1:11" hidden="1" x14ac:dyDescent="0.55000000000000004">
      <c r="A304" t="s">
        <v>128</v>
      </c>
      <c r="B304">
        <v>40</v>
      </c>
      <c r="C304" t="s">
        <v>120</v>
      </c>
      <c r="D304">
        <v>2755</v>
      </c>
      <c r="E304">
        <v>271220</v>
      </c>
      <c r="F304">
        <v>98.446460980036292</v>
      </c>
      <c r="G304">
        <v>4.0448349354028906E-4</v>
      </c>
      <c r="H304" t="str">
        <f t="shared" si="16"/>
        <v>30</v>
      </c>
      <c r="I304" t="str">
        <f t="shared" si="17"/>
        <v>07</v>
      </c>
      <c r="J304" t="str">
        <f t="shared" si="18"/>
        <v>2020</v>
      </c>
      <c r="K304" s="1">
        <f t="shared" si="19"/>
        <v>44042</v>
      </c>
    </row>
    <row r="305" spans="1:11" hidden="1" x14ac:dyDescent="0.55000000000000004">
      <c r="A305" t="s">
        <v>128</v>
      </c>
      <c r="B305">
        <v>41</v>
      </c>
      <c r="C305" t="s">
        <v>108</v>
      </c>
      <c r="D305">
        <v>2518.0799999999995</v>
      </c>
      <c r="E305">
        <v>300328.54379999998</v>
      </c>
      <c r="F305">
        <v>119.26886508768588</v>
      </c>
      <c r="G305">
        <v>3.69699381275474E-4</v>
      </c>
      <c r="H305" t="str">
        <f t="shared" si="16"/>
        <v>30</v>
      </c>
      <c r="I305" t="str">
        <f t="shared" si="17"/>
        <v>07</v>
      </c>
      <c r="J305" t="str">
        <f t="shared" si="18"/>
        <v>2020</v>
      </c>
      <c r="K305" s="1">
        <f t="shared" si="19"/>
        <v>44042</v>
      </c>
    </row>
    <row r="306" spans="1:11" hidden="1" x14ac:dyDescent="0.55000000000000004">
      <c r="A306" t="s">
        <v>128</v>
      </c>
      <c r="B306">
        <v>42</v>
      </c>
      <c r="C306" t="s">
        <v>110</v>
      </c>
      <c r="D306">
        <v>1696.9599999999998</v>
      </c>
      <c r="E306">
        <v>221433.36250000002</v>
      </c>
      <c r="F306">
        <v>130.48826283471621</v>
      </c>
      <c r="G306">
        <v>2.4914421386501952E-4</v>
      </c>
      <c r="H306" t="str">
        <f t="shared" si="16"/>
        <v>30</v>
      </c>
      <c r="I306" t="str">
        <f t="shared" si="17"/>
        <v>07</v>
      </c>
      <c r="J306" t="str">
        <f t="shared" si="18"/>
        <v>2020</v>
      </c>
      <c r="K306" s="1">
        <f t="shared" si="19"/>
        <v>44042</v>
      </c>
    </row>
    <row r="307" spans="1:11" hidden="1" x14ac:dyDescent="0.55000000000000004">
      <c r="A307" t="s">
        <v>128</v>
      </c>
      <c r="B307">
        <v>43</v>
      </c>
      <c r="C307" t="s">
        <v>113</v>
      </c>
      <c r="D307">
        <v>1087.5</v>
      </c>
      <c r="E307">
        <v>112773.75</v>
      </c>
      <c r="F307">
        <v>103.7</v>
      </c>
      <c r="G307">
        <v>1.5966453692379832E-4</v>
      </c>
      <c r="H307" t="str">
        <f t="shared" si="16"/>
        <v>30</v>
      </c>
      <c r="I307" t="str">
        <f t="shared" si="17"/>
        <v>07</v>
      </c>
      <c r="J307" t="str">
        <f t="shared" si="18"/>
        <v>2020</v>
      </c>
      <c r="K307" s="1">
        <f t="shared" si="19"/>
        <v>44042</v>
      </c>
    </row>
    <row r="308" spans="1:11" hidden="1" x14ac:dyDescent="0.55000000000000004">
      <c r="A308" t="s">
        <v>128</v>
      </c>
      <c r="B308">
        <v>44</v>
      </c>
      <c r="C308" t="s">
        <v>125</v>
      </c>
      <c r="D308">
        <v>840</v>
      </c>
      <c r="E308">
        <v>119071.8015</v>
      </c>
      <c r="F308">
        <v>141.75214464285713</v>
      </c>
      <c r="G308">
        <v>1.2332709058941662E-4</v>
      </c>
      <c r="H308" t="str">
        <f t="shared" si="16"/>
        <v>30</v>
      </c>
      <c r="I308" t="str">
        <f t="shared" si="17"/>
        <v>07</v>
      </c>
      <c r="J308" t="str">
        <f t="shared" si="18"/>
        <v>2020</v>
      </c>
      <c r="K308" s="1">
        <f t="shared" si="19"/>
        <v>44042</v>
      </c>
    </row>
    <row r="309" spans="1:11" hidden="1" x14ac:dyDescent="0.55000000000000004">
      <c r="A309" t="s">
        <v>128</v>
      </c>
      <c r="B309">
        <v>45</v>
      </c>
      <c r="C309" t="s">
        <v>111</v>
      </c>
      <c r="D309">
        <v>825</v>
      </c>
      <c r="E309">
        <v>110611.875</v>
      </c>
      <c r="F309">
        <v>134.07499999999999</v>
      </c>
      <c r="G309">
        <v>1.2112482111460562E-4</v>
      </c>
      <c r="H309" t="str">
        <f t="shared" si="16"/>
        <v>30</v>
      </c>
      <c r="I309" t="str">
        <f t="shared" si="17"/>
        <v>07</v>
      </c>
      <c r="J309" t="str">
        <f t="shared" si="18"/>
        <v>2020</v>
      </c>
      <c r="K309" s="1">
        <f t="shared" si="19"/>
        <v>44042</v>
      </c>
    </row>
    <row r="310" spans="1:11" hidden="1" x14ac:dyDescent="0.55000000000000004">
      <c r="A310" t="s">
        <v>128</v>
      </c>
      <c r="B310">
        <v>46</v>
      </c>
      <c r="C310" t="s">
        <v>127</v>
      </c>
      <c r="D310">
        <v>825</v>
      </c>
      <c r="E310">
        <v>77550</v>
      </c>
      <c r="F310">
        <v>94</v>
      </c>
      <c r="G310">
        <v>1.2112482111460562E-4</v>
      </c>
      <c r="H310" t="str">
        <f t="shared" si="16"/>
        <v>30</v>
      </c>
      <c r="I310" t="str">
        <f t="shared" si="17"/>
        <v>07</v>
      </c>
      <c r="J310" t="str">
        <f t="shared" si="18"/>
        <v>2020</v>
      </c>
      <c r="K310" s="1">
        <f t="shared" si="19"/>
        <v>44042</v>
      </c>
    </row>
    <row r="311" spans="1:11" hidden="1" x14ac:dyDescent="0.55000000000000004">
      <c r="A311" t="s">
        <v>128</v>
      </c>
      <c r="B311">
        <v>47</v>
      </c>
      <c r="C311" t="s">
        <v>121</v>
      </c>
      <c r="D311">
        <v>427.5</v>
      </c>
      <c r="E311">
        <v>52582.5</v>
      </c>
      <c r="F311">
        <v>123</v>
      </c>
      <c r="G311">
        <v>6.2764680032113815E-5</v>
      </c>
      <c r="H311" t="str">
        <f t="shared" si="16"/>
        <v>30</v>
      </c>
      <c r="I311" t="str">
        <f t="shared" si="17"/>
        <v>07</v>
      </c>
      <c r="J311" t="str">
        <f t="shared" si="18"/>
        <v>2020</v>
      </c>
      <c r="K311" s="1">
        <f t="shared" si="19"/>
        <v>44042</v>
      </c>
    </row>
    <row r="312" spans="1:11" hidden="1" x14ac:dyDescent="0.55000000000000004">
      <c r="A312" t="s">
        <v>128</v>
      </c>
      <c r="B312">
        <v>48</v>
      </c>
      <c r="C312" t="s">
        <v>109</v>
      </c>
      <c r="D312">
        <v>422.28</v>
      </c>
      <c r="E312">
        <v>55468.35</v>
      </c>
      <c r="F312">
        <v>131.35443307757888</v>
      </c>
      <c r="G312">
        <v>6.1998290254879578E-5</v>
      </c>
      <c r="H312" t="str">
        <f t="shared" si="16"/>
        <v>30</v>
      </c>
      <c r="I312" t="str">
        <f t="shared" si="17"/>
        <v>07</v>
      </c>
      <c r="J312" t="str">
        <f t="shared" si="18"/>
        <v>2020</v>
      </c>
      <c r="K312" s="1">
        <f t="shared" si="19"/>
        <v>44042</v>
      </c>
    </row>
    <row r="313" spans="1:11" hidden="1" x14ac:dyDescent="0.55000000000000004">
      <c r="A313" t="s">
        <v>128</v>
      </c>
      <c r="B313">
        <v>49</v>
      </c>
      <c r="C313" t="s">
        <v>122</v>
      </c>
      <c r="D313">
        <v>412.5</v>
      </c>
      <c r="E313">
        <v>49768.125</v>
      </c>
      <c r="F313">
        <v>120.65</v>
      </c>
      <c r="G313">
        <v>6.0562410557302809E-5</v>
      </c>
      <c r="H313" t="str">
        <f t="shared" si="16"/>
        <v>30</v>
      </c>
      <c r="I313" t="str">
        <f t="shared" si="17"/>
        <v>07</v>
      </c>
      <c r="J313" t="str">
        <f t="shared" si="18"/>
        <v>2020</v>
      </c>
      <c r="K313" s="1">
        <f t="shared" si="19"/>
        <v>44042</v>
      </c>
    </row>
    <row r="314" spans="1:11" hidden="1" x14ac:dyDescent="0.55000000000000004">
      <c r="A314" t="s">
        <v>128</v>
      </c>
      <c r="B314">
        <v>50</v>
      </c>
      <c r="C314" t="s">
        <v>114</v>
      </c>
      <c r="D314">
        <v>360</v>
      </c>
      <c r="E314">
        <v>33076.800000000003</v>
      </c>
      <c r="F314">
        <v>91.88000000000001</v>
      </c>
      <c r="G314">
        <v>5.285446739546427E-5</v>
      </c>
      <c r="H314" t="str">
        <f t="shared" si="16"/>
        <v>30</v>
      </c>
      <c r="I314" t="str">
        <f t="shared" si="17"/>
        <v>07</v>
      </c>
      <c r="J314" t="str">
        <f t="shared" si="18"/>
        <v>2020</v>
      </c>
      <c r="K314" s="1">
        <f t="shared" si="19"/>
        <v>44042</v>
      </c>
    </row>
    <row r="315" spans="1:11" hidden="1" x14ac:dyDescent="0.55000000000000004">
      <c r="A315" t="s">
        <v>128</v>
      </c>
      <c r="B315">
        <v>51</v>
      </c>
      <c r="C315" t="s">
        <v>112</v>
      </c>
      <c r="D315">
        <v>345</v>
      </c>
      <c r="E315">
        <v>37305</v>
      </c>
      <c r="F315">
        <v>108.1304347826087</v>
      </c>
      <c r="G315">
        <v>5.0652197920653257E-5</v>
      </c>
      <c r="H315" t="str">
        <f t="shared" si="16"/>
        <v>30</v>
      </c>
      <c r="I315" t="str">
        <f t="shared" si="17"/>
        <v>07</v>
      </c>
      <c r="J315" t="str">
        <f t="shared" si="18"/>
        <v>2020</v>
      </c>
      <c r="K315" s="1">
        <f t="shared" si="19"/>
        <v>44042</v>
      </c>
    </row>
    <row r="316" spans="1:11" hidden="1" x14ac:dyDescent="0.55000000000000004">
      <c r="A316" t="s">
        <v>128</v>
      </c>
      <c r="B316">
        <v>52</v>
      </c>
      <c r="C316" t="s">
        <v>115</v>
      </c>
      <c r="D316">
        <v>252.5</v>
      </c>
      <c r="E316">
        <v>52475</v>
      </c>
      <c r="F316">
        <v>207.82178217821783</v>
      </c>
      <c r="G316">
        <v>3.7071536159318689E-5</v>
      </c>
      <c r="H316" t="str">
        <f t="shared" si="16"/>
        <v>30</v>
      </c>
      <c r="I316" t="str">
        <f t="shared" si="17"/>
        <v>07</v>
      </c>
      <c r="J316" t="str">
        <f t="shared" si="18"/>
        <v>2020</v>
      </c>
      <c r="K316" s="1">
        <f t="shared" si="19"/>
        <v>44042</v>
      </c>
    </row>
    <row r="317" spans="1:11" hidden="1" x14ac:dyDescent="0.55000000000000004">
      <c r="A317" t="s">
        <v>128</v>
      </c>
      <c r="B317">
        <v>53</v>
      </c>
      <c r="C317" t="s">
        <v>129</v>
      </c>
      <c r="D317">
        <v>28.039999999999996</v>
      </c>
      <c r="E317">
        <v>15659.1155</v>
      </c>
      <c r="F317">
        <v>558.45633024251083</v>
      </c>
      <c r="G317">
        <v>4.1167757382467161E-6</v>
      </c>
      <c r="H317" t="str">
        <f t="shared" si="16"/>
        <v>30</v>
      </c>
      <c r="I317" t="str">
        <f t="shared" si="17"/>
        <v>07</v>
      </c>
      <c r="J317" t="str">
        <f t="shared" si="18"/>
        <v>2020</v>
      </c>
      <c r="K317" s="1">
        <f t="shared" si="19"/>
        <v>44042</v>
      </c>
    </row>
    <row r="318" spans="1:11" hidden="1" x14ac:dyDescent="0.55000000000000004">
      <c r="A318" t="s">
        <v>128</v>
      </c>
      <c r="B318">
        <v>54</v>
      </c>
      <c r="C318" t="s">
        <v>116</v>
      </c>
      <c r="D318">
        <v>6</v>
      </c>
      <c r="E318">
        <v>715.2</v>
      </c>
      <c r="F318">
        <v>119.2</v>
      </c>
      <c r="G318">
        <v>8.8090778992440442E-7</v>
      </c>
      <c r="H318" t="str">
        <f t="shared" si="16"/>
        <v>30</v>
      </c>
      <c r="I318" t="str">
        <f t="shared" si="17"/>
        <v>07</v>
      </c>
      <c r="J318" t="str">
        <f t="shared" si="18"/>
        <v>2020</v>
      </c>
      <c r="K318" s="1">
        <f t="shared" si="19"/>
        <v>44042</v>
      </c>
    </row>
    <row r="319" spans="1:11" hidden="1" x14ac:dyDescent="0.55000000000000004">
      <c r="A319" t="s">
        <v>128</v>
      </c>
      <c r="C319" t="s">
        <v>117</v>
      </c>
      <c r="D319">
        <v>6811155.5700000031</v>
      </c>
      <c r="E319">
        <v>854491314.32921028</v>
      </c>
      <c r="F319">
        <v>125.45467586922403</v>
      </c>
      <c r="G319">
        <v>1</v>
      </c>
      <c r="H319" t="str">
        <f t="shared" si="16"/>
        <v>30</v>
      </c>
      <c r="I319" t="str">
        <f t="shared" si="17"/>
        <v>07</v>
      </c>
      <c r="J319" t="str">
        <f t="shared" si="18"/>
        <v>2020</v>
      </c>
      <c r="K319" s="1">
        <f t="shared" si="19"/>
        <v>44042</v>
      </c>
    </row>
    <row r="320" spans="1:11" hidden="1" x14ac:dyDescent="0.55000000000000004">
      <c r="A320" t="s">
        <v>130</v>
      </c>
      <c r="B320">
        <v>1</v>
      </c>
      <c r="C320" t="s">
        <v>68</v>
      </c>
      <c r="D320">
        <v>1964539.1400000006</v>
      </c>
      <c r="E320">
        <v>250660694.64220002</v>
      </c>
      <c r="F320">
        <v>127.59261932658667</v>
      </c>
      <c r="G320">
        <v>0.28160535765701494</v>
      </c>
      <c r="H320" t="str">
        <f t="shared" si="16"/>
        <v>19</v>
      </c>
      <c r="I320" t="str">
        <f t="shared" si="17"/>
        <v>08</v>
      </c>
      <c r="J320" t="str">
        <f t="shared" si="18"/>
        <v>2020</v>
      </c>
      <c r="K320" s="1">
        <f t="shared" si="19"/>
        <v>44062</v>
      </c>
    </row>
    <row r="321" spans="1:11" hidden="1" x14ac:dyDescent="0.55000000000000004">
      <c r="A321" t="s">
        <v>130</v>
      </c>
      <c r="B321">
        <v>2</v>
      </c>
      <c r="C321" t="s">
        <v>69</v>
      </c>
      <c r="D321">
        <v>1412865.0000000009</v>
      </c>
      <c r="E321">
        <v>181441112.93706015</v>
      </c>
      <c r="F321">
        <v>128.42070044700662</v>
      </c>
      <c r="G321">
        <v>0.20252605078974328</v>
      </c>
      <c r="H321" t="str">
        <f t="shared" si="16"/>
        <v>19</v>
      </c>
      <c r="I321" t="str">
        <f t="shared" si="17"/>
        <v>08</v>
      </c>
      <c r="J321" t="str">
        <f t="shared" si="18"/>
        <v>2020</v>
      </c>
      <c r="K321" s="1">
        <f t="shared" si="19"/>
        <v>44062</v>
      </c>
    </row>
    <row r="322" spans="1:11" x14ac:dyDescent="0.55000000000000004">
      <c r="A322" t="s">
        <v>130</v>
      </c>
      <c r="B322">
        <v>3</v>
      </c>
      <c r="C322" t="s">
        <v>70</v>
      </c>
      <c r="D322">
        <v>704486.99000000022</v>
      </c>
      <c r="E322">
        <v>87402469.898800015</v>
      </c>
      <c r="F322">
        <v>124.06541375419862</v>
      </c>
      <c r="G322">
        <v>0.10098414775470643</v>
      </c>
      <c r="H322" t="str">
        <f t="shared" ref="H322:H385" si="20">LEFT(A322,2)</f>
        <v>19</v>
      </c>
      <c r="I322" t="str">
        <f t="shared" ref="I322:I385" si="21">MID(A322,4,2)</f>
        <v>08</v>
      </c>
      <c r="J322" t="str">
        <f t="shared" ref="J322:J385" si="22">MID(A322,7,4)</f>
        <v>2020</v>
      </c>
      <c r="K322" s="1">
        <f t="shared" ref="K322:K385" si="23">DATE(J322,I322,H322)</f>
        <v>44062</v>
      </c>
    </row>
    <row r="323" spans="1:11" hidden="1" x14ac:dyDescent="0.55000000000000004">
      <c r="A323" t="s">
        <v>130</v>
      </c>
      <c r="B323">
        <v>4</v>
      </c>
      <c r="C323" t="s">
        <v>71</v>
      </c>
      <c r="D323">
        <v>484344.99000000011</v>
      </c>
      <c r="E323">
        <v>58691647.868650042</v>
      </c>
      <c r="F323">
        <v>121.17736134454499</v>
      </c>
      <c r="G323">
        <v>6.9428061452791068E-2</v>
      </c>
      <c r="H323" t="str">
        <f t="shared" si="20"/>
        <v>19</v>
      </c>
      <c r="I323" t="str">
        <f t="shared" si="21"/>
        <v>08</v>
      </c>
      <c r="J323" t="str">
        <f t="shared" si="22"/>
        <v>2020</v>
      </c>
      <c r="K323" s="1">
        <f t="shared" si="23"/>
        <v>44062</v>
      </c>
    </row>
    <row r="324" spans="1:11" hidden="1" x14ac:dyDescent="0.55000000000000004">
      <c r="A324" t="s">
        <v>130</v>
      </c>
      <c r="B324">
        <v>5</v>
      </c>
      <c r="C324" t="s">
        <v>72</v>
      </c>
      <c r="D324">
        <v>405899.47999999992</v>
      </c>
      <c r="E324">
        <v>47914139.213499971</v>
      </c>
      <c r="F324">
        <v>118.04434736772754</v>
      </c>
      <c r="G324">
        <v>5.8183349932237199E-2</v>
      </c>
      <c r="H324" t="str">
        <f t="shared" si="20"/>
        <v>19</v>
      </c>
      <c r="I324" t="str">
        <f t="shared" si="21"/>
        <v>08</v>
      </c>
      <c r="J324" t="str">
        <f t="shared" si="22"/>
        <v>2020</v>
      </c>
      <c r="K324" s="1">
        <f t="shared" si="23"/>
        <v>44062</v>
      </c>
    </row>
    <row r="325" spans="1:11" hidden="1" x14ac:dyDescent="0.55000000000000004">
      <c r="A325" t="s">
        <v>130</v>
      </c>
      <c r="B325">
        <v>6</v>
      </c>
      <c r="C325" t="s">
        <v>75</v>
      </c>
      <c r="D325">
        <v>243990.32</v>
      </c>
      <c r="E325">
        <v>35299324.782000005</v>
      </c>
      <c r="F325">
        <v>144.67510343033283</v>
      </c>
      <c r="G325">
        <v>3.4974605458076805E-2</v>
      </c>
      <c r="H325" t="str">
        <f t="shared" si="20"/>
        <v>19</v>
      </c>
      <c r="I325" t="str">
        <f t="shared" si="21"/>
        <v>08</v>
      </c>
      <c r="J325" t="str">
        <f t="shared" si="22"/>
        <v>2020</v>
      </c>
      <c r="K325" s="1">
        <f t="shared" si="23"/>
        <v>44062</v>
      </c>
    </row>
    <row r="326" spans="1:11" hidden="1" x14ac:dyDescent="0.55000000000000004">
      <c r="A326" t="s">
        <v>130</v>
      </c>
      <c r="B326">
        <v>7</v>
      </c>
      <c r="C326" t="s">
        <v>73</v>
      </c>
      <c r="D326">
        <v>222118.29000000007</v>
      </c>
      <c r="E326">
        <v>27900317.428899996</v>
      </c>
      <c r="F326">
        <v>125.61017568116515</v>
      </c>
      <c r="G326">
        <v>3.1839376077594753E-2</v>
      </c>
      <c r="H326" t="str">
        <f t="shared" si="20"/>
        <v>19</v>
      </c>
      <c r="I326" t="str">
        <f t="shared" si="21"/>
        <v>08</v>
      </c>
      <c r="J326" t="str">
        <f t="shared" si="22"/>
        <v>2020</v>
      </c>
      <c r="K326" s="1">
        <f t="shared" si="23"/>
        <v>44062</v>
      </c>
    </row>
    <row r="327" spans="1:11" hidden="1" x14ac:dyDescent="0.55000000000000004">
      <c r="A327" t="s">
        <v>130</v>
      </c>
      <c r="B327">
        <v>8</v>
      </c>
      <c r="C327" t="s">
        <v>74</v>
      </c>
      <c r="D327">
        <v>220669.38</v>
      </c>
      <c r="E327">
        <v>31031092.069400001</v>
      </c>
      <c r="F327">
        <v>140.62255519728203</v>
      </c>
      <c r="G327">
        <v>3.1631683183900181E-2</v>
      </c>
      <c r="H327" t="str">
        <f t="shared" si="20"/>
        <v>19</v>
      </c>
      <c r="I327" t="str">
        <f t="shared" si="21"/>
        <v>08</v>
      </c>
      <c r="J327" t="str">
        <f t="shared" si="22"/>
        <v>2020</v>
      </c>
      <c r="K327" s="1">
        <f t="shared" si="23"/>
        <v>44062</v>
      </c>
    </row>
    <row r="328" spans="1:11" hidden="1" x14ac:dyDescent="0.55000000000000004">
      <c r="A328" t="s">
        <v>130</v>
      </c>
      <c r="B328">
        <v>9</v>
      </c>
      <c r="C328" t="s">
        <v>76</v>
      </c>
      <c r="D328">
        <v>186926.54</v>
      </c>
      <c r="E328">
        <v>21069662.637750007</v>
      </c>
      <c r="F328">
        <v>112.71627152436463</v>
      </c>
      <c r="G328">
        <v>2.6794841640206922E-2</v>
      </c>
      <c r="H328" t="str">
        <f t="shared" si="20"/>
        <v>19</v>
      </c>
      <c r="I328" t="str">
        <f t="shared" si="21"/>
        <v>08</v>
      </c>
      <c r="J328" t="str">
        <f t="shared" si="22"/>
        <v>2020</v>
      </c>
      <c r="K328" s="1">
        <f t="shared" si="23"/>
        <v>44062</v>
      </c>
    </row>
    <row r="329" spans="1:11" hidden="1" x14ac:dyDescent="0.55000000000000004">
      <c r="A329" t="s">
        <v>130</v>
      </c>
      <c r="B329">
        <v>10</v>
      </c>
      <c r="C329" t="s">
        <v>77</v>
      </c>
      <c r="D329">
        <v>160537.51000000007</v>
      </c>
      <c r="E329">
        <v>19577472.093749993</v>
      </c>
      <c r="F329">
        <v>121.94951879937582</v>
      </c>
      <c r="G329">
        <v>2.3012126355963881E-2</v>
      </c>
      <c r="H329" t="str">
        <f t="shared" si="20"/>
        <v>19</v>
      </c>
      <c r="I329" t="str">
        <f t="shared" si="21"/>
        <v>08</v>
      </c>
      <c r="J329" t="str">
        <f t="shared" si="22"/>
        <v>2020</v>
      </c>
      <c r="K329" s="1">
        <f t="shared" si="23"/>
        <v>44062</v>
      </c>
    </row>
    <row r="330" spans="1:11" hidden="1" x14ac:dyDescent="0.55000000000000004">
      <c r="A330" t="s">
        <v>130</v>
      </c>
      <c r="B330">
        <v>11</v>
      </c>
      <c r="C330" t="s">
        <v>78</v>
      </c>
      <c r="D330">
        <v>157105.76</v>
      </c>
      <c r="E330">
        <v>23275789.1294</v>
      </c>
      <c r="F330">
        <v>148.15363312840981</v>
      </c>
      <c r="G330">
        <v>2.2520204781858986E-2</v>
      </c>
      <c r="H330" t="str">
        <f t="shared" si="20"/>
        <v>19</v>
      </c>
      <c r="I330" t="str">
        <f t="shared" si="21"/>
        <v>08</v>
      </c>
      <c r="J330" t="str">
        <f t="shared" si="22"/>
        <v>2020</v>
      </c>
      <c r="K330" s="1">
        <f t="shared" si="23"/>
        <v>44062</v>
      </c>
    </row>
    <row r="331" spans="1:11" hidden="1" x14ac:dyDescent="0.55000000000000004">
      <c r="A331" t="s">
        <v>130</v>
      </c>
      <c r="B331">
        <v>12</v>
      </c>
      <c r="C331" t="s">
        <v>80</v>
      </c>
      <c r="D331">
        <v>100213.04</v>
      </c>
      <c r="E331">
        <v>11050328.455000002</v>
      </c>
      <c r="F331">
        <v>110.26836881707213</v>
      </c>
      <c r="G331">
        <v>1.4364961428611055E-2</v>
      </c>
      <c r="H331" t="str">
        <f t="shared" si="20"/>
        <v>19</v>
      </c>
      <c r="I331" t="str">
        <f t="shared" si="21"/>
        <v>08</v>
      </c>
      <c r="J331" t="str">
        <f t="shared" si="22"/>
        <v>2020</v>
      </c>
      <c r="K331" s="1">
        <f t="shared" si="23"/>
        <v>44062</v>
      </c>
    </row>
    <row r="332" spans="1:11" hidden="1" x14ac:dyDescent="0.55000000000000004">
      <c r="A332" t="s">
        <v>130</v>
      </c>
      <c r="B332">
        <v>13</v>
      </c>
      <c r="C332" t="s">
        <v>81</v>
      </c>
      <c r="D332">
        <v>91957.530000000028</v>
      </c>
      <c r="E332">
        <v>11631127.982699994</v>
      </c>
      <c r="F332">
        <v>126.48369288192049</v>
      </c>
      <c r="G332">
        <v>1.3181581673605995E-2</v>
      </c>
      <c r="H332" t="str">
        <f t="shared" si="20"/>
        <v>19</v>
      </c>
      <c r="I332" t="str">
        <f t="shared" si="21"/>
        <v>08</v>
      </c>
      <c r="J332" t="str">
        <f t="shared" si="22"/>
        <v>2020</v>
      </c>
      <c r="K332" s="1">
        <f t="shared" si="23"/>
        <v>44062</v>
      </c>
    </row>
    <row r="333" spans="1:11" hidden="1" x14ac:dyDescent="0.55000000000000004">
      <c r="A333" t="s">
        <v>130</v>
      </c>
      <c r="B333">
        <v>14</v>
      </c>
      <c r="C333" t="s">
        <v>79</v>
      </c>
      <c r="D333">
        <v>89435.92</v>
      </c>
      <c r="E333">
        <v>11137762.761399999</v>
      </c>
      <c r="F333">
        <v>124.53343982373077</v>
      </c>
      <c r="G333">
        <v>1.2820123420388645E-2</v>
      </c>
      <c r="H333" t="str">
        <f t="shared" si="20"/>
        <v>19</v>
      </c>
      <c r="I333" t="str">
        <f t="shared" si="21"/>
        <v>08</v>
      </c>
      <c r="J333" t="str">
        <f t="shared" si="22"/>
        <v>2020</v>
      </c>
      <c r="K333" s="1">
        <f t="shared" si="23"/>
        <v>44062</v>
      </c>
    </row>
    <row r="334" spans="1:11" hidden="1" x14ac:dyDescent="0.55000000000000004">
      <c r="A334" t="s">
        <v>130</v>
      </c>
      <c r="B334">
        <v>15</v>
      </c>
      <c r="C334" t="s">
        <v>82</v>
      </c>
      <c r="D334">
        <v>82695</v>
      </c>
      <c r="E334">
        <v>9500097.9450000022</v>
      </c>
      <c r="F334">
        <v>114.88116506439327</v>
      </c>
      <c r="G334">
        <v>1.1853851408349566E-2</v>
      </c>
      <c r="H334" t="str">
        <f t="shared" si="20"/>
        <v>19</v>
      </c>
      <c r="I334" t="str">
        <f t="shared" si="21"/>
        <v>08</v>
      </c>
      <c r="J334" t="str">
        <f t="shared" si="22"/>
        <v>2020</v>
      </c>
      <c r="K334" s="1">
        <f t="shared" si="23"/>
        <v>44062</v>
      </c>
    </row>
    <row r="335" spans="1:11" hidden="1" x14ac:dyDescent="0.55000000000000004">
      <c r="A335" t="s">
        <v>130</v>
      </c>
      <c r="B335">
        <v>16</v>
      </c>
      <c r="C335" t="s">
        <v>84</v>
      </c>
      <c r="D335">
        <v>81697.5</v>
      </c>
      <c r="E335">
        <v>6006272.8469999991</v>
      </c>
      <c r="F335">
        <v>73.518441164050301</v>
      </c>
      <c r="G335">
        <v>1.1710865535203322E-2</v>
      </c>
      <c r="H335" t="str">
        <f t="shared" si="20"/>
        <v>19</v>
      </c>
      <c r="I335" t="str">
        <f t="shared" si="21"/>
        <v>08</v>
      </c>
      <c r="J335" t="str">
        <f t="shared" si="22"/>
        <v>2020</v>
      </c>
      <c r="K335" s="1">
        <f t="shared" si="23"/>
        <v>44062</v>
      </c>
    </row>
    <row r="336" spans="1:11" hidden="1" x14ac:dyDescent="0.55000000000000004">
      <c r="A336" t="s">
        <v>130</v>
      </c>
      <c r="B336">
        <v>17</v>
      </c>
      <c r="C336" t="s">
        <v>83</v>
      </c>
      <c r="D336">
        <v>66202.349999999991</v>
      </c>
      <c r="E336">
        <v>6956587.3139999984</v>
      </c>
      <c r="F336">
        <v>105.08067030853134</v>
      </c>
      <c r="G336">
        <v>9.489725131913063E-3</v>
      </c>
      <c r="H336" t="str">
        <f t="shared" si="20"/>
        <v>19</v>
      </c>
      <c r="I336" t="str">
        <f t="shared" si="21"/>
        <v>08</v>
      </c>
      <c r="J336" t="str">
        <f t="shared" si="22"/>
        <v>2020</v>
      </c>
      <c r="K336" s="1">
        <f t="shared" si="23"/>
        <v>44062</v>
      </c>
    </row>
    <row r="337" spans="1:11" hidden="1" x14ac:dyDescent="0.55000000000000004">
      <c r="A337" t="s">
        <v>130</v>
      </c>
      <c r="B337">
        <v>18</v>
      </c>
      <c r="C337" t="s">
        <v>86</v>
      </c>
      <c r="D337">
        <v>40222.5</v>
      </c>
      <c r="E337">
        <v>2692342.5</v>
      </c>
      <c r="F337">
        <v>66.936229722170424</v>
      </c>
      <c r="G337">
        <v>5.76566344122789E-3</v>
      </c>
      <c r="H337" t="str">
        <f t="shared" si="20"/>
        <v>19</v>
      </c>
      <c r="I337" t="str">
        <f t="shared" si="21"/>
        <v>08</v>
      </c>
      <c r="J337" t="str">
        <f t="shared" si="22"/>
        <v>2020</v>
      </c>
      <c r="K337" s="1">
        <f t="shared" si="23"/>
        <v>44062</v>
      </c>
    </row>
    <row r="338" spans="1:11" hidden="1" x14ac:dyDescent="0.55000000000000004">
      <c r="A338" t="s">
        <v>130</v>
      </c>
      <c r="B338">
        <v>19</v>
      </c>
      <c r="C338" t="s">
        <v>85</v>
      </c>
      <c r="D338">
        <v>30570</v>
      </c>
      <c r="E338">
        <v>3562754.25</v>
      </c>
      <c r="F338">
        <v>116.54413640824338</v>
      </c>
      <c r="G338">
        <v>4.3820332251435544E-3</v>
      </c>
      <c r="H338" t="str">
        <f t="shared" si="20"/>
        <v>19</v>
      </c>
      <c r="I338" t="str">
        <f t="shared" si="21"/>
        <v>08</v>
      </c>
      <c r="J338" t="str">
        <f t="shared" si="22"/>
        <v>2020</v>
      </c>
      <c r="K338" s="1">
        <f t="shared" si="23"/>
        <v>44062</v>
      </c>
    </row>
    <row r="339" spans="1:11" hidden="1" x14ac:dyDescent="0.55000000000000004">
      <c r="A339" t="s">
        <v>130</v>
      </c>
      <c r="B339">
        <v>20</v>
      </c>
      <c r="C339" t="s">
        <v>91</v>
      </c>
      <c r="D339">
        <v>23073.919999999998</v>
      </c>
      <c r="E339">
        <v>2799858.1982</v>
      </c>
      <c r="F339">
        <v>121.34297935504675</v>
      </c>
      <c r="G339">
        <v>3.3075133815604956E-3</v>
      </c>
      <c r="H339" t="str">
        <f t="shared" si="20"/>
        <v>19</v>
      </c>
      <c r="I339" t="str">
        <f t="shared" si="21"/>
        <v>08</v>
      </c>
      <c r="J339" t="str">
        <f t="shared" si="22"/>
        <v>2020</v>
      </c>
      <c r="K339" s="1">
        <f t="shared" si="23"/>
        <v>44062</v>
      </c>
    </row>
    <row r="340" spans="1:11" hidden="1" x14ac:dyDescent="0.55000000000000004">
      <c r="A340" t="s">
        <v>130</v>
      </c>
      <c r="B340">
        <v>21</v>
      </c>
      <c r="C340" t="s">
        <v>87</v>
      </c>
      <c r="D340">
        <v>21187.5</v>
      </c>
      <c r="E340">
        <v>2406519.375</v>
      </c>
      <c r="F340">
        <v>113.58203539823009</v>
      </c>
      <c r="G340">
        <v>3.037105952166472E-3</v>
      </c>
      <c r="H340" t="str">
        <f t="shared" si="20"/>
        <v>19</v>
      </c>
      <c r="I340" t="str">
        <f t="shared" si="21"/>
        <v>08</v>
      </c>
      <c r="J340" t="str">
        <f t="shared" si="22"/>
        <v>2020</v>
      </c>
      <c r="K340" s="1">
        <f t="shared" si="23"/>
        <v>44062</v>
      </c>
    </row>
    <row r="341" spans="1:11" hidden="1" x14ac:dyDescent="0.55000000000000004">
      <c r="A341" t="s">
        <v>130</v>
      </c>
      <c r="B341">
        <v>22</v>
      </c>
      <c r="C341" t="s">
        <v>88</v>
      </c>
      <c r="D341">
        <v>18991.5</v>
      </c>
      <c r="E341">
        <v>1833698.625</v>
      </c>
      <c r="F341">
        <v>96.553649000868816</v>
      </c>
      <c r="G341">
        <v>2.7223220148941385E-3</v>
      </c>
      <c r="H341" t="str">
        <f t="shared" si="20"/>
        <v>19</v>
      </c>
      <c r="I341" t="str">
        <f t="shared" si="21"/>
        <v>08</v>
      </c>
      <c r="J341" t="str">
        <f t="shared" si="22"/>
        <v>2020</v>
      </c>
      <c r="K341" s="1">
        <f t="shared" si="23"/>
        <v>44062</v>
      </c>
    </row>
    <row r="342" spans="1:11" hidden="1" x14ac:dyDescent="0.55000000000000004">
      <c r="A342" t="s">
        <v>130</v>
      </c>
      <c r="B342">
        <v>23</v>
      </c>
      <c r="C342" t="s">
        <v>90</v>
      </c>
      <c r="D342">
        <v>15511.63</v>
      </c>
      <c r="E342">
        <v>1903052.4710000004</v>
      </c>
      <c r="F342">
        <v>122.68552505442693</v>
      </c>
      <c r="G342">
        <v>2.2235027162621364E-3</v>
      </c>
      <c r="H342" t="str">
        <f t="shared" si="20"/>
        <v>19</v>
      </c>
      <c r="I342" t="str">
        <f t="shared" si="21"/>
        <v>08</v>
      </c>
      <c r="J342" t="str">
        <f t="shared" si="22"/>
        <v>2020</v>
      </c>
      <c r="K342" s="1">
        <f t="shared" si="23"/>
        <v>44062</v>
      </c>
    </row>
    <row r="343" spans="1:11" hidden="1" x14ac:dyDescent="0.55000000000000004">
      <c r="A343" t="s">
        <v>130</v>
      </c>
      <c r="B343">
        <v>24</v>
      </c>
      <c r="C343" t="s">
        <v>96</v>
      </c>
      <c r="D343">
        <v>14024.9</v>
      </c>
      <c r="E343">
        <v>1650441.11</v>
      </c>
      <c r="F343">
        <v>117.67934958538029</v>
      </c>
      <c r="G343">
        <v>2.0103885436478846E-3</v>
      </c>
      <c r="H343" t="str">
        <f t="shared" si="20"/>
        <v>19</v>
      </c>
      <c r="I343" t="str">
        <f t="shared" si="21"/>
        <v>08</v>
      </c>
      <c r="J343" t="str">
        <f t="shared" si="22"/>
        <v>2020</v>
      </c>
      <c r="K343" s="1">
        <f t="shared" si="23"/>
        <v>44062</v>
      </c>
    </row>
    <row r="344" spans="1:11" hidden="1" x14ac:dyDescent="0.55000000000000004">
      <c r="A344" t="s">
        <v>130</v>
      </c>
      <c r="B344">
        <v>25</v>
      </c>
      <c r="C344" t="s">
        <v>107</v>
      </c>
      <c r="D344">
        <v>13301.96</v>
      </c>
      <c r="E344">
        <v>1268256.0070000002</v>
      </c>
      <c r="F344">
        <v>95.3435438837585</v>
      </c>
      <c r="G344">
        <v>1.9067592633147056E-3</v>
      </c>
      <c r="H344" t="str">
        <f t="shared" si="20"/>
        <v>19</v>
      </c>
      <c r="I344" t="str">
        <f t="shared" si="21"/>
        <v>08</v>
      </c>
      <c r="J344" t="str">
        <f t="shared" si="22"/>
        <v>2020</v>
      </c>
      <c r="K344" s="1">
        <f t="shared" si="23"/>
        <v>44062</v>
      </c>
    </row>
    <row r="345" spans="1:11" hidden="1" x14ac:dyDescent="0.55000000000000004">
      <c r="A345" t="s">
        <v>130</v>
      </c>
      <c r="B345">
        <v>26</v>
      </c>
      <c r="C345" t="s">
        <v>102</v>
      </c>
      <c r="D345">
        <v>13275</v>
      </c>
      <c r="E345">
        <v>1423486.875</v>
      </c>
      <c r="F345">
        <v>107.23064971751413</v>
      </c>
      <c r="G345">
        <v>1.9028947027733296E-3</v>
      </c>
      <c r="H345" t="str">
        <f t="shared" si="20"/>
        <v>19</v>
      </c>
      <c r="I345" t="str">
        <f t="shared" si="21"/>
        <v>08</v>
      </c>
      <c r="J345" t="str">
        <f t="shared" si="22"/>
        <v>2020</v>
      </c>
      <c r="K345" s="1">
        <f t="shared" si="23"/>
        <v>44062</v>
      </c>
    </row>
    <row r="346" spans="1:11" hidden="1" x14ac:dyDescent="0.55000000000000004">
      <c r="A346" t="s">
        <v>130</v>
      </c>
      <c r="B346">
        <v>27</v>
      </c>
      <c r="C346" t="s">
        <v>93</v>
      </c>
      <c r="D346">
        <v>11405.63</v>
      </c>
      <c r="E346">
        <v>1781164.3434000004</v>
      </c>
      <c r="F346">
        <v>156.1653624920325</v>
      </c>
      <c r="G346">
        <v>1.634931292564412E-3</v>
      </c>
      <c r="H346" t="str">
        <f t="shared" si="20"/>
        <v>19</v>
      </c>
      <c r="I346" t="str">
        <f t="shared" si="21"/>
        <v>08</v>
      </c>
      <c r="J346" t="str">
        <f t="shared" si="22"/>
        <v>2020</v>
      </c>
      <c r="K346" s="1">
        <f t="shared" si="23"/>
        <v>44062</v>
      </c>
    </row>
    <row r="347" spans="1:11" hidden="1" x14ac:dyDescent="0.55000000000000004">
      <c r="A347" t="s">
        <v>130</v>
      </c>
      <c r="B347">
        <v>28</v>
      </c>
      <c r="C347" t="s">
        <v>89</v>
      </c>
      <c r="D347">
        <v>10605</v>
      </c>
      <c r="E347">
        <v>704466.9</v>
      </c>
      <c r="F347">
        <v>66.427807637906653</v>
      </c>
      <c r="G347">
        <v>1.520165598712705E-3</v>
      </c>
      <c r="H347" t="str">
        <f t="shared" si="20"/>
        <v>19</v>
      </c>
      <c r="I347" t="str">
        <f t="shared" si="21"/>
        <v>08</v>
      </c>
      <c r="J347" t="str">
        <f t="shared" si="22"/>
        <v>2020</v>
      </c>
      <c r="K347" s="1">
        <f t="shared" si="23"/>
        <v>44062</v>
      </c>
    </row>
    <row r="348" spans="1:11" hidden="1" x14ac:dyDescent="0.55000000000000004">
      <c r="A348" t="s">
        <v>130</v>
      </c>
      <c r="B348">
        <v>29</v>
      </c>
      <c r="C348" t="s">
        <v>99</v>
      </c>
      <c r="D348">
        <v>10327.5</v>
      </c>
      <c r="E348">
        <v>1359713.22</v>
      </c>
      <c r="F348">
        <v>131.65947421931736</v>
      </c>
      <c r="G348">
        <v>1.4803875738524715E-3</v>
      </c>
      <c r="H348" t="str">
        <f t="shared" si="20"/>
        <v>19</v>
      </c>
      <c r="I348" t="str">
        <f t="shared" si="21"/>
        <v>08</v>
      </c>
      <c r="J348" t="str">
        <f t="shared" si="22"/>
        <v>2020</v>
      </c>
      <c r="K348" s="1">
        <f t="shared" si="23"/>
        <v>44062</v>
      </c>
    </row>
    <row r="349" spans="1:11" hidden="1" x14ac:dyDescent="0.55000000000000004">
      <c r="A349" t="s">
        <v>130</v>
      </c>
      <c r="B349">
        <v>30</v>
      </c>
      <c r="C349" t="s">
        <v>95</v>
      </c>
      <c r="D349">
        <v>9741.7599999999929</v>
      </c>
      <c r="E349">
        <v>1450444.5470000007</v>
      </c>
      <c r="F349">
        <v>148.88937389137095</v>
      </c>
      <c r="G349">
        <v>1.396425122387126E-3</v>
      </c>
      <c r="H349" t="str">
        <f t="shared" si="20"/>
        <v>19</v>
      </c>
      <c r="I349" t="str">
        <f t="shared" si="21"/>
        <v>08</v>
      </c>
      <c r="J349" t="str">
        <f t="shared" si="22"/>
        <v>2020</v>
      </c>
      <c r="K349" s="1">
        <f t="shared" si="23"/>
        <v>44062</v>
      </c>
    </row>
    <row r="350" spans="1:11" hidden="1" x14ac:dyDescent="0.55000000000000004">
      <c r="A350" t="s">
        <v>130</v>
      </c>
      <c r="B350">
        <v>31</v>
      </c>
      <c r="C350" t="s">
        <v>98</v>
      </c>
      <c r="D350">
        <v>9735</v>
      </c>
      <c r="E350">
        <v>1358361.075</v>
      </c>
      <c r="F350">
        <v>139.53375192604005</v>
      </c>
      <c r="G350">
        <v>1.3954561153671082E-3</v>
      </c>
      <c r="H350" t="str">
        <f t="shared" si="20"/>
        <v>19</v>
      </c>
      <c r="I350" t="str">
        <f t="shared" si="21"/>
        <v>08</v>
      </c>
      <c r="J350" t="str">
        <f t="shared" si="22"/>
        <v>2020</v>
      </c>
      <c r="K350" s="1">
        <f t="shared" si="23"/>
        <v>44062</v>
      </c>
    </row>
    <row r="351" spans="1:11" hidden="1" x14ac:dyDescent="0.55000000000000004">
      <c r="A351" t="s">
        <v>130</v>
      </c>
      <c r="B351">
        <v>32</v>
      </c>
      <c r="C351" t="s">
        <v>97</v>
      </c>
      <c r="D351">
        <v>8325</v>
      </c>
      <c r="E351">
        <v>944662.875</v>
      </c>
      <c r="F351">
        <v>113.47301801801802</v>
      </c>
      <c r="G351">
        <v>1.1933407458070032E-3</v>
      </c>
      <c r="H351" t="str">
        <f t="shared" si="20"/>
        <v>19</v>
      </c>
      <c r="I351" t="str">
        <f t="shared" si="21"/>
        <v>08</v>
      </c>
      <c r="J351" t="str">
        <f t="shared" si="22"/>
        <v>2020</v>
      </c>
      <c r="K351" s="1">
        <f t="shared" si="23"/>
        <v>44062</v>
      </c>
    </row>
    <row r="352" spans="1:11" hidden="1" x14ac:dyDescent="0.55000000000000004">
      <c r="A352" t="s">
        <v>130</v>
      </c>
      <c r="B352">
        <v>33</v>
      </c>
      <c r="C352" t="s">
        <v>119</v>
      </c>
      <c r="D352">
        <v>6750</v>
      </c>
      <c r="E352">
        <v>833580</v>
      </c>
      <c r="F352">
        <v>123.49333333333334</v>
      </c>
      <c r="G352">
        <v>9.6757357768135393E-4</v>
      </c>
      <c r="H352" t="str">
        <f t="shared" si="20"/>
        <v>19</v>
      </c>
      <c r="I352" t="str">
        <f t="shared" si="21"/>
        <v>08</v>
      </c>
      <c r="J352" t="str">
        <f t="shared" si="22"/>
        <v>2020</v>
      </c>
      <c r="K352" s="1">
        <f t="shared" si="23"/>
        <v>44062</v>
      </c>
    </row>
    <row r="353" spans="1:11" hidden="1" x14ac:dyDescent="0.55000000000000004">
      <c r="A353" t="s">
        <v>130</v>
      </c>
      <c r="B353">
        <v>34</v>
      </c>
      <c r="C353" t="s">
        <v>103</v>
      </c>
      <c r="D353">
        <v>6631.5</v>
      </c>
      <c r="E353">
        <v>861379.875</v>
      </c>
      <c r="F353">
        <v>129.89216240669532</v>
      </c>
      <c r="G353">
        <v>9.5058728598428131E-4</v>
      </c>
      <c r="H353" t="str">
        <f t="shared" si="20"/>
        <v>19</v>
      </c>
      <c r="I353" t="str">
        <f t="shared" si="21"/>
        <v>08</v>
      </c>
      <c r="J353" t="str">
        <f t="shared" si="22"/>
        <v>2020</v>
      </c>
      <c r="K353" s="1">
        <f t="shared" si="23"/>
        <v>44062</v>
      </c>
    </row>
    <row r="354" spans="1:11" hidden="1" x14ac:dyDescent="0.55000000000000004">
      <c r="A354" t="s">
        <v>130</v>
      </c>
      <c r="B354">
        <v>35</v>
      </c>
      <c r="C354" t="s">
        <v>105</v>
      </c>
      <c r="D354">
        <v>5418.98</v>
      </c>
      <c r="E354">
        <v>623268.94999999995</v>
      </c>
      <c r="F354">
        <v>115.01591627944742</v>
      </c>
      <c r="G354">
        <v>7.7677953570128933E-4</v>
      </c>
      <c r="H354" t="str">
        <f t="shared" si="20"/>
        <v>19</v>
      </c>
      <c r="I354" t="str">
        <f t="shared" si="21"/>
        <v>08</v>
      </c>
      <c r="J354" t="str">
        <f t="shared" si="22"/>
        <v>2020</v>
      </c>
      <c r="K354" s="1">
        <f t="shared" si="23"/>
        <v>44062</v>
      </c>
    </row>
    <row r="355" spans="1:11" hidden="1" x14ac:dyDescent="0.55000000000000004">
      <c r="A355" t="s">
        <v>130</v>
      </c>
      <c r="B355">
        <v>36</v>
      </c>
      <c r="C355" t="s">
        <v>104</v>
      </c>
      <c r="D355">
        <v>5242.5</v>
      </c>
      <c r="E355">
        <v>742800</v>
      </c>
      <c r="F355">
        <v>141.68812589413449</v>
      </c>
      <c r="G355">
        <v>7.514821453325183E-4</v>
      </c>
      <c r="H355" t="str">
        <f t="shared" si="20"/>
        <v>19</v>
      </c>
      <c r="I355" t="str">
        <f t="shared" si="21"/>
        <v>08</v>
      </c>
      <c r="J355" t="str">
        <f t="shared" si="22"/>
        <v>2020</v>
      </c>
      <c r="K355" s="1">
        <f t="shared" si="23"/>
        <v>44062</v>
      </c>
    </row>
    <row r="356" spans="1:11" hidden="1" x14ac:dyDescent="0.55000000000000004">
      <c r="A356" t="s">
        <v>130</v>
      </c>
      <c r="B356">
        <v>37</v>
      </c>
      <c r="C356" t="s">
        <v>94</v>
      </c>
      <c r="D356">
        <v>5086.9799999999996</v>
      </c>
      <c r="E356">
        <v>408132.33799999999</v>
      </c>
      <c r="F356">
        <v>80.230773071645658</v>
      </c>
      <c r="G356">
        <v>7.2918925010273983E-4</v>
      </c>
      <c r="H356" t="str">
        <f t="shared" si="20"/>
        <v>19</v>
      </c>
      <c r="I356" t="str">
        <f t="shared" si="21"/>
        <v>08</v>
      </c>
      <c r="J356" t="str">
        <f t="shared" si="22"/>
        <v>2020</v>
      </c>
      <c r="K356" s="1">
        <f t="shared" si="23"/>
        <v>44062</v>
      </c>
    </row>
    <row r="357" spans="1:11" hidden="1" x14ac:dyDescent="0.55000000000000004">
      <c r="A357" t="s">
        <v>130</v>
      </c>
      <c r="B357">
        <v>38</v>
      </c>
      <c r="C357" t="s">
        <v>100</v>
      </c>
      <c r="D357">
        <v>4522.2300000000005</v>
      </c>
      <c r="E357">
        <v>638295.74309999985</v>
      </c>
      <c r="F357">
        <v>141.1462360605276</v>
      </c>
      <c r="G357">
        <v>6.4823559410339998E-4</v>
      </c>
      <c r="H357" t="str">
        <f t="shared" si="20"/>
        <v>19</v>
      </c>
      <c r="I357" t="str">
        <f t="shared" si="21"/>
        <v>08</v>
      </c>
      <c r="J357" t="str">
        <f t="shared" si="22"/>
        <v>2020</v>
      </c>
      <c r="K357" s="1">
        <f t="shared" si="23"/>
        <v>44062</v>
      </c>
    </row>
    <row r="358" spans="1:11" hidden="1" x14ac:dyDescent="0.55000000000000004">
      <c r="A358" t="s">
        <v>130</v>
      </c>
      <c r="B358">
        <v>39</v>
      </c>
      <c r="C358" t="s">
        <v>101</v>
      </c>
      <c r="D358">
        <v>3320.7999999999997</v>
      </c>
      <c r="E358">
        <v>469106.51060000004</v>
      </c>
      <c r="F358">
        <v>141.26310244519397</v>
      </c>
      <c r="G358">
        <v>4.7601753137248E-4</v>
      </c>
      <c r="H358" t="str">
        <f t="shared" si="20"/>
        <v>19</v>
      </c>
      <c r="I358" t="str">
        <f t="shared" si="21"/>
        <v>08</v>
      </c>
      <c r="J358" t="str">
        <f t="shared" si="22"/>
        <v>2020</v>
      </c>
      <c r="K358" s="1">
        <f t="shared" si="23"/>
        <v>44062</v>
      </c>
    </row>
    <row r="359" spans="1:11" hidden="1" x14ac:dyDescent="0.55000000000000004">
      <c r="A359" t="s">
        <v>130</v>
      </c>
      <c r="B359">
        <v>40</v>
      </c>
      <c r="C359" t="s">
        <v>120</v>
      </c>
      <c r="D359">
        <v>2780.86</v>
      </c>
      <c r="E359">
        <v>274186.9178</v>
      </c>
      <c r="F359">
        <v>98.59788619347971</v>
      </c>
      <c r="G359">
        <v>3.9862024581199557E-4</v>
      </c>
      <c r="H359" t="str">
        <f t="shared" si="20"/>
        <v>19</v>
      </c>
      <c r="I359" t="str">
        <f t="shared" si="21"/>
        <v>08</v>
      </c>
      <c r="J359" t="str">
        <f t="shared" si="22"/>
        <v>2020</v>
      </c>
      <c r="K359" s="1">
        <f t="shared" si="23"/>
        <v>44062</v>
      </c>
    </row>
    <row r="360" spans="1:11" hidden="1" x14ac:dyDescent="0.55000000000000004">
      <c r="A360" t="s">
        <v>130</v>
      </c>
      <c r="B360">
        <v>41</v>
      </c>
      <c r="C360" t="s">
        <v>108</v>
      </c>
      <c r="D360">
        <v>2517.4799999999996</v>
      </c>
      <c r="E360">
        <v>299983.54379999998</v>
      </c>
      <c r="F360">
        <v>119.16024905858241</v>
      </c>
      <c r="G360">
        <v>3.6086624153203769E-4</v>
      </c>
      <c r="H360" t="str">
        <f t="shared" si="20"/>
        <v>19</v>
      </c>
      <c r="I360" t="str">
        <f t="shared" si="21"/>
        <v>08</v>
      </c>
      <c r="J360" t="str">
        <f t="shared" si="22"/>
        <v>2020</v>
      </c>
      <c r="K360" s="1">
        <f t="shared" si="23"/>
        <v>44062</v>
      </c>
    </row>
    <row r="361" spans="1:11" hidden="1" x14ac:dyDescent="0.55000000000000004">
      <c r="A361" t="s">
        <v>130</v>
      </c>
      <c r="B361">
        <v>42</v>
      </c>
      <c r="C361" t="s">
        <v>110</v>
      </c>
      <c r="D361">
        <v>1696.9599999999998</v>
      </c>
      <c r="E361">
        <v>221433.36250000002</v>
      </c>
      <c r="F361">
        <v>130.48826283471621</v>
      </c>
      <c r="G361">
        <v>2.4324943087142967E-4</v>
      </c>
      <c r="H361" t="str">
        <f t="shared" si="20"/>
        <v>19</v>
      </c>
      <c r="I361" t="str">
        <f t="shared" si="21"/>
        <v>08</v>
      </c>
      <c r="J361" t="str">
        <f t="shared" si="22"/>
        <v>2020</v>
      </c>
      <c r="K361" s="1">
        <f t="shared" si="23"/>
        <v>44062</v>
      </c>
    </row>
    <row r="362" spans="1:11" hidden="1" x14ac:dyDescent="0.55000000000000004">
      <c r="A362" t="s">
        <v>130</v>
      </c>
      <c r="B362">
        <v>43</v>
      </c>
      <c r="C362" t="s">
        <v>113</v>
      </c>
      <c r="D362">
        <v>1087.5</v>
      </c>
      <c r="E362">
        <v>112773.75</v>
      </c>
      <c r="F362">
        <v>103.7</v>
      </c>
      <c r="G362">
        <v>1.5588685418199591E-4</v>
      </c>
      <c r="H362" t="str">
        <f t="shared" si="20"/>
        <v>19</v>
      </c>
      <c r="I362" t="str">
        <f t="shared" si="21"/>
        <v>08</v>
      </c>
      <c r="J362" t="str">
        <f t="shared" si="22"/>
        <v>2020</v>
      </c>
      <c r="K362" s="1">
        <f t="shared" si="23"/>
        <v>44062</v>
      </c>
    </row>
    <row r="363" spans="1:11" hidden="1" x14ac:dyDescent="0.55000000000000004">
      <c r="A363" t="s">
        <v>130</v>
      </c>
      <c r="B363">
        <v>44</v>
      </c>
      <c r="C363" t="s">
        <v>109</v>
      </c>
      <c r="D363">
        <v>852.78</v>
      </c>
      <c r="E363">
        <v>105169.575</v>
      </c>
      <c r="F363">
        <v>123.32556462393583</v>
      </c>
      <c r="G363">
        <v>1.2224109564075631E-4</v>
      </c>
      <c r="H363" t="str">
        <f t="shared" si="20"/>
        <v>19</v>
      </c>
      <c r="I363" t="str">
        <f t="shared" si="21"/>
        <v>08</v>
      </c>
      <c r="J363" t="str">
        <f t="shared" si="22"/>
        <v>2020</v>
      </c>
      <c r="K363" s="1">
        <f t="shared" si="23"/>
        <v>44062</v>
      </c>
    </row>
    <row r="364" spans="1:11" hidden="1" x14ac:dyDescent="0.55000000000000004">
      <c r="A364" t="s">
        <v>130</v>
      </c>
      <c r="B364">
        <v>45</v>
      </c>
      <c r="C364" t="s">
        <v>125</v>
      </c>
      <c r="D364">
        <v>840</v>
      </c>
      <c r="E364">
        <v>119071.8015</v>
      </c>
      <c r="F364">
        <v>141.75214464285713</v>
      </c>
      <c r="G364">
        <v>1.2040915633367961E-4</v>
      </c>
      <c r="H364" t="str">
        <f t="shared" si="20"/>
        <v>19</v>
      </c>
      <c r="I364" t="str">
        <f t="shared" si="21"/>
        <v>08</v>
      </c>
      <c r="J364" t="str">
        <f t="shared" si="22"/>
        <v>2020</v>
      </c>
      <c r="K364" s="1">
        <f t="shared" si="23"/>
        <v>44062</v>
      </c>
    </row>
    <row r="365" spans="1:11" hidden="1" x14ac:dyDescent="0.55000000000000004">
      <c r="A365" t="s">
        <v>130</v>
      </c>
      <c r="B365">
        <v>46</v>
      </c>
      <c r="C365" t="s">
        <v>111</v>
      </c>
      <c r="D365">
        <v>825</v>
      </c>
      <c r="E365">
        <v>110611.875</v>
      </c>
      <c r="F365">
        <v>134.07499999999999</v>
      </c>
      <c r="G365">
        <v>1.1825899282772104E-4</v>
      </c>
      <c r="H365" t="str">
        <f t="shared" si="20"/>
        <v>19</v>
      </c>
      <c r="I365" t="str">
        <f t="shared" si="21"/>
        <v>08</v>
      </c>
      <c r="J365" t="str">
        <f t="shared" si="22"/>
        <v>2020</v>
      </c>
      <c r="K365" s="1">
        <f t="shared" si="23"/>
        <v>44062</v>
      </c>
    </row>
    <row r="366" spans="1:11" hidden="1" x14ac:dyDescent="0.55000000000000004">
      <c r="A366" t="s">
        <v>130</v>
      </c>
      <c r="B366">
        <v>47</v>
      </c>
      <c r="C366" t="s">
        <v>127</v>
      </c>
      <c r="D366">
        <v>825</v>
      </c>
      <c r="E366">
        <v>77550</v>
      </c>
      <c r="F366">
        <v>94</v>
      </c>
      <c r="G366">
        <v>1.1825899282772104E-4</v>
      </c>
      <c r="H366" t="str">
        <f t="shared" si="20"/>
        <v>19</v>
      </c>
      <c r="I366" t="str">
        <f t="shared" si="21"/>
        <v>08</v>
      </c>
      <c r="J366" t="str">
        <f t="shared" si="22"/>
        <v>2020</v>
      </c>
      <c r="K366" s="1">
        <f t="shared" si="23"/>
        <v>44062</v>
      </c>
    </row>
    <row r="367" spans="1:11" hidden="1" x14ac:dyDescent="0.55000000000000004">
      <c r="A367" t="s">
        <v>130</v>
      </c>
      <c r="B367">
        <v>48</v>
      </c>
      <c r="C367" t="s">
        <v>121</v>
      </c>
      <c r="D367">
        <v>427.5</v>
      </c>
      <c r="E367">
        <v>52582.5</v>
      </c>
      <c r="F367">
        <v>123</v>
      </c>
      <c r="G367">
        <v>6.1279659919819088E-5</v>
      </c>
      <c r="H367" t="str">
        <f t="shared" si="20"/>
        <v>19</v>
      </c>
      <c r="I367" t="str">
        <f t="shared" si="21"/>
        <v>08</v>
      </c>
      <c r="J367" t="str">
        <f t="shared" si="22"/>
        <v>2020</v>
      </c>
      <c r="K367" s="1">
        <f t="shared" si="23"/>
        <v>44062</v>
      </c>
    </row>
    <row r="368" spans="1:11" hidden="1" x14ac:dyDescent="0.55000000000000004">
      <c r="A368" t="s">
        <v>130</v>
      </c>
      <c r="B368">
        <v>49</v>
      </c>
      <c r="C368" t="s">
        <v>122</v>
      </c>
      <c r="D368">
        <v>412.5</v>
      </c>
      <c r="E368">
        <v>49768.125</v>
      </c>
      <c r="F368">
        <v>120.65</v>
      </c>
      <c r="G368">
        <v>5.9129496413860521E-5</v>
      </c>
      <c r="H368" t="str">
        <f t="shared" si="20"/>
        <v>19</v>
      </c>
      <c r="I368" t="str">
        <f t="shared" si="21"/>
        <v>08</v>
      </c>
      <c r="J368" t="str">
        <f t="shared" si="22"/>
        <v>2020</v>
      </c>
      <c r="K368" s="1">
        <f t="shared" si="23"/>
        <v>44062</v>
      </c>
    </row>
    <row r="369" spans="1:11" hidden="1" x14ac:dyDescent="0.55000000000000004">
      <c r="A369" t="s">
        <v>130</v>
      </c>
      <c r="B369">
        <v>50</v>
      </c>
      <c r="C369" t="s">
        <v>114</v>
      </c>
      <c r="D369">
        <v>360</v>
      </c>
      <c r="E369">
        <v>33076.800000000003</v>
      </c>
      <c r="F369">
        <v>91.88000000000001</v>
      </c>
      <c r="G369">
        <v>5.1603924143005543E-5</v>
      </c>
      <c r="H369" t="str">
        <f t="shared" si="20"/>
        <v>19</v>
      </c>
      <c r="I369" t="str">
        <f t="shared" si="21"/>
        <v>08</v>
      </c>
      <c r="J369" t="str">
        <f t="shared" si="22"/>
        <v>2020</v>
      </c>
      <c r="K369" s="1">
        <f t="shared" si="23"/>
        <v>44062</v>
      </c>
    </row>
    <row r="370" spans="1:11" hidden="1" x14ac:dyDescent="0.55000000000000004">
      <c r="A370" t="s">
        <v>130</v>
      </c>
      <c r="B370">
        <v>51</v>
      </c>
      <c r="C370" t="s">
        <v>112</v>
      </c>
      <c r="D370">
        <v>345</v>
      </c>
      <c r="E370">
        <v>37305</v>
      </c>
      <c r="F370">
        <v>108.1304347826087</v>
      </c>
      <c r="G370">
        <v>4.9453760637046983E-5</v>
      </c>
      <c r="H370" t="str">
        <f t="shared" si="20"/>
        <v>19</v>
      </c>
      <c r="I370" t="str">
        <f t="shared" si="21"/>
        <v>08</v>
      </c>
      <c r="J370" t="str">
        <f t="shared" si="22"/>
        <v>2020</v>
      </c>
      <c r="K370" s="1">
        <f t="shared" si="23"/>
        <v>44062</v>
      </c>
    </row>
    <row r="371" spans="1:11" hidden="1" x14ac:dyDescent="0.55000000000000004">
      <c r="A371" t="s">
        <v>130</v>
      </c>
      <c r="B371">
        <v>52</v>
      </c>
      <c r="C371" t="s">
        <v>115</v>
      </c>
      <c r="D371">
        <v>252.5</v>
      </c>
      <c r="E371">
        <v>52475</v>
      </c>
      <c r="F371">
        <v>207.82178217821783</v>
      </c>
      <c r="G371">
        <v>3.6194419016969166E-5</v>
      </c>
      <c r="H371" t="str">
        <f t="shared" si="20"/>
        <v>19</v>
      </c>
      <c r="I371" t="str">
        <f t="shared" si="21"/>
        <v>08</v>
      </c>
      <c r="J371" t="str">
        <f t="shared" si="22"/>
        <v>2020</v>
      </c>
      <c r="K371" s="1">
        <f t="shared" si="23"/>
        <v>44062</v>
      </c>
    </row>
    <row r="372" spans="1:11" hidden="1" x14ac:dyDescent="0.55000000000000004">
      <c r="A372" t="s">
        <v>130</v>
      </c>
      <c r="B372">
        <v>53</v>
      </c>
      <c r="C372" t="s">
        <v>129</v>
      </c>
      <c r="D372">
        <v>28.039999999999996</v>
      </c>
      <c r="E372">
        <v>15659.1155</v>
      </c>
      <c r="F372">
        <v>558.45633024251083</v>
      </c>
      <c r="G372">
        <v>4.0193723138052088E-6</v>
      </c>
      <c r="H372" t="str">
        <f t="shared" si="20"/>
        <v>19</v>
      </c>
      <c r="I372" t="str">
        <f t="shared" si="21"/>
        <v>08</v>
      </c>
      <c r="J372" t="str">
        <f t="shared" si="22"/>
        <v>2020</v>
      </c>
      <c r="K372" s="1">
        <f t="shared" si="23"/>
        <v>44062</v>
      </c>
    </row>
    <row r="373" spans="1:11" hidden="1" x14ac:dyDescent="0.55000000000000004">
      <c r="A373" t="s">
        <v>130</v>
      </c>
      <c r="B373">
        <v>54</v>
      </c>
      <c r="C373" t="s">
        <v>116</v>
      </c>
      <c r="D373">
        <v>6</v>
      </c>
      <c r="E373">
        <v>715.2</v>
      </c>
      <c r="F373">
        <v>119.2</v>
      </c>
      <c r="G373">
        <v>8.6006540238342576E-7</v>
      </c>
      <c r="H373" t="str">
        <f t="shared" si="20"/>
        <v>19</v>
      </c>
      <c r="I373" t="str">
        <f t="shared" si="21"/>
        <v>08</v>
      </c>
      <c r="J373" t="str">
        <f t="shared" si="22"/>
        <v>2020</v>
      </c>
      <c r="K373" s="1">
        <f t="shared" si="23"/>
        <v>44062</v>
      </c>
    </row>
    <row r="374" spans="1:11" hidden="1" x14ac:dyDescent="0.55000000000000004">
      <c r="A374" t="s">
        <v>130</v>
      </c>
      <c r="C374" t="s">
        <v>131</v>
      </c>
      <c r="D374">
        <v>6976213.6500000032</v>
      </c>
      <c r="E374">
        <v>873824048.36091042</v>
      </c>
      <c r="F374">
        <v>125.25763862764008</v>
      </c>
      <c r="G374">
        <v>1</v>
      </c>
      <c r="H374" t="str">
        <f t="shared" si="20"/>
        <v>19</v>
      </c>
      <c r="I374" t="str">
        <f t="shared" si="21"/>
        <v>08</v>
      </c>
      <c r="J374" t="str">
        <f t="shared" si="22"/>
        <v>2020</v>
      </c>
      <c r="K374" s="1">
        <f t="shared" si="23"/>
        <v>44062</v>
      </c>
    </row>
    <row r="375" spans="1:11" hidden="1" x14ac:dyDescent="0.55000000000000004">
      <c r="A375" t="s">
        <v>132</v>
      </c>
      <c r="B375">
        <v>1</v>
      </c>
      <c r="C375" t="s">
        <v>68</v>
      </c>
      <c r="D375">
        <v>2002951.1300000006</v>
      </c>
      <c r="E375">
        <v>255066925.05420005</v>
      </c>
      <c r="F375">
        <v>127.34555588193506</v>
      </c>
      <c r="G375">
        <v>0.28075049170730704</v>
      </c>
      <c r="H375" t="str">
        <f t="shared" si="20"/>
        <v>17</v>
      </c>
      <c r="I375" t="str">
        <f t="shared" si="21"/>
        <v>09</v>
      </c>
      <c r="J375" t="str">
        <f t="shared" si="22"/>
        <v>2020</v>
      </c>
      <c r="K375" s="1">
        <f t="shared" si="23"/>
        <v>44091</v>
      </c>
    </row>
    <row r="376" spans="1:11" hidden="1" x14ac:dyDescent="0.55000000000000004">
      <c r="A376" t="s">
        <v>132</v>
      </c>
      <c r="B376">
        <v>2</v>
      </c>
      <c r="C376" t="s">
        <v>69</v>
      </c>
      <c r="D376">
        <v>1437362.3900000008</v>
      </c>
      <c r="E376">
        <v>185452225.65414011</v>
      </c>
      <c r="F376">
        <v>129.02259509805319</v>
      </c>
      <c r="G376">
        <v>0.20147281264625269</v>
      </c>
      <c r="H376" t="str">
        <f t="shared" si="20"/>
        <v>17</v>
      </c>
      <c r="I376" t="str">
        <f t="shared" si="21"/>
        <v>09</v>
      </c>
      <c r="J376" t="str">
        <f t="shared" si="22"/>
        <v>2020</v>
      </c>
      <c r="K376" s="1">
        <f t="shared" si="23"/>
        <v>44091</v>
      </c>
    </row>
    <row r="377" spans="1:11" x14ac:dyDescent="0.55000000000000004">
      <c r="A377" t="s">
        <v>132</v>
      </c>
      <c r="B377">
        <v>3</v>
      </c>
      <c r="C377" t="s">
        <v>70</v>
      </c>
      <c r="D377">
        <v>719841.08000000031</v>
      </c>
      <c r="E377">
        <v>89203204.410850033</v>
      </c>
      <c r="F377">
        <v>123.92069150992327</v>
      </c>
      <c r="G377">
        <v>0.10089898556891848</v>
      </c>
      <c r="H377" t="str">
        <f t="shared" si="20"/>
        <v>17</v>
      </c>
      <c r="I377" t="str">
        <f t="shared" si="21"/>
        <v>09</v>
      </c>
      <c r="J377" t="str">
        <f t="shared" si="22"/>
        <v>2020</v>
      </c>
      <c r="K377" s="1">
        <f t="shared" si="23"/>
        <v>44091</v>
      </c>
    </row>
    <row r="378" spans="1:11" hidden="1" x14ac:dyDescent="0.55000000000000004">
      <c r="A378" t="s">
        <v>132</v>
      </c>
      <c r="B378">
        <v>4</v>
      </c>
      <c r="C378" t="s">
        <v>71</v>
      </c>
      <c r="D378">
        <v>486099.99000000011</v>
      </c>
      <c r="E378">
        <v>58969351.868650042</v>
      </c>
      <c r="F378">
        <v>121.31115630891091</v>
      </c>
      <c r="G378">
        <v>6.8135866705553133E-2</v>
      </c>
      <c r="H378" t="str">
        <f t="shared" si="20"/>
        <v>17</v>
      </c>
      <c r="I378" t="str">
        <f t="shared" si="21"/>
        <v>09</v>
      </c>
      <c r="J378" t="str">
        <f t="shared" si="22"/>
        <v>2020</v>
      </c>
      <c r="K378" s="1">
        <f t="shared" si="23"/>
        <v>44091</v>
      </c>
    </row>
    <row r="379" spans="1:11" hidden="1" x14ac:dyDescent="0.55000000000000004">
      <c r="A379" t="s">
        <v>132</v>
      </c>
      <c r="B379">
        <v>5</v>
      </c>
      <c r="C379" t="s">
        <v>72</v>
      </c>
      <c r="D379">
        <v>410481.97999999992</v>
      </c>
      <c r="E379">
        <v>48405678.338499971</v>
      </c>
      <c r="F379">
        <v>117.92400323760857</v>
      </c>
      <c r="G379">
        <v>5.7536609853276306E-2</v>
      </c>
      <c r="H379" t="str">
        <f t="shared" si="20"/>
        <v>17</v>
      </c>
      <c r="I379" t="str">
        <f t="shared" si="21"/>
        <v>09</v>
      </c>
      <c r="J379" t="str">
        <f t="shared" si="22"/>
        <v>2020</v>
      </c>
      <c r="K379" s="1">
        <f t="shared" si="23"/>
        <v>44091</v>
      </c>
    </row>
    <row r="380" spans="1:11" hidden="1" x14ac:dyDescent="0.55000000000000004">
      <c r="A380" t="s">
        <v>132</v>
      </c>
      <c r="B380">
        <v>6</v>
      </c>
      <c r="C380" t="s">
        <v>75</v>
      </c>
      <c r="D380">
        <v>244561.09</v>
      </c>
      <c r="E380">
        <v>35476876.707000002</v>
      </c>
      <c r="F380">
        <v>145.06345513507486</v>
      </c>
      <c r="G380">
        <v>3.4279741148739336E-2</v>
      </c>
      <c r="H380" t="str">
        <f t="shared" si="20"/>
        <v>17</v>
      </c>
      <c r="I380" t="str">
        <f t="shared" si="21"/>
        <v>09</v>
      </c>
      <c r="J380" t="str">
        <f t="shared" si="22"/>
        <v>2020</v>
      </c>
      <c r="K380" s="1">
        <f t="shared" si="23"/>
        <v>44091</v>
      </c>
    </row>
    <row r="381" spans="1:11" hidden="1" x14ac:dyDescent="0.55000000000000004">
      <c r="A381" t="s">
        <v>132</v>
      </c>
      <c r="B381">
        <v>7</v>
      </c>
      <c r="C381" t="s">
        <v>73</v>
      </c>
      <c r="D381">
        <v>223943.79000000007</v>
      </c>
      <c r="E381">
        <v>28102704.015699994</v>
      </c>
      <c r="F381">
        <v>125.48999021450868</v>
      </c>
      <c r="G381">
        <v>3.1389846819326994E-2</v>
      </c>
      <c r="H381" t="str">
        <f t="shared" si="20"/>
        <v>17</v>
      </c>
      <c r="I381" t="str">
        <f t="shared" si="21"/>
        <v>09</v>
      </c>
      <c r="J381" t="str">
        <f t="shared" si="22"/>
        <v>2020</v>
      </c>
      <c r="K381" s="1">
        <f t="shared" si="23"/>
        <v>44091</v>
      </c>
    </row>
    <row r="382" spans="1:11" hidden="1" x14ac:dyDescent="0.55000000000000004">
      <c r="A382" t="s">
        <v>132</v>
      </c>
      <c r="B382">
        <v>8</v>
      </c>
      <c r="C382" t="s">
        <v>74</v>
      </c>
      <c r="D382">
        <v>220669.38</v>
      </c>
      <c r="E382">
        <v>31031092.069400001</v>
      </c>
      <c r="F382">
        <v>140.62255519728203</v>
      </c>
      <c r="G382">
        <v>3.0930877948952537E-2</v>
      </c>
      <c r="H382" t="str">
        <f t="shared" si="20"/>
        <v>17</v>
      </c>
      <c r="I382" t="str">
        <f t="shared" si="21"/>
        <v>09</v>
      </c>
      <c r="J382" t="str">
        <f t="shared" si="22"/>
        <v>2020</v>
      </c>
      <c r="K382" s="1">
        <f t="shared" si="23"/>
        <v>44091</v>
      </c>
    </row>
    <row r="383" spans="1:11" hidden="1" x14ac:dyDescent="0.55000000000000004">
      <c r="A383" t="s">
        <v>132</v>
      </c>
      <c r="B383">
        <v>9</v>
      </c>
      <c r="C383" t="s">
        <v>76</v>
      </c>
      <c r="D383">
        <v>187499.19</v>
      </c>
      <c r="E383">
        <v>21190139.206750005</v>
      </c>
      <c r="F383">
        <v>113.0145639922498</v>
      </c>
      <c r="G383">
        <v>2.6281464883879502E-2</v>
      </c>
      <c r="H383" t="str">
        <f t="shared" si="20"/>
        <v>17</v>
      </c>
      <c r="I383" t="str">
        <f t="shared" si="21"/>
        <v>09</v>
      </c>
      <c r="J383" t="str">
        <f t="shared" si="22"/>
        <v>2020</v>
      </c>
      <c r="K383" s="1">
        <f t="shared" si="23"/>
        <v>44091</v>
      </c>
    </row>
    <row r="384" spans="1:11" hidden="1" x14ac:dyDescent="0.55000000000000004">
      <c r="A384" t="s">
        <v>132</v>
      </c>
      <c r="B384">
        <v>10</v>
      </c>
      <c r="C384" t="s">
        <v>77</v>
      </c>
      <c r="D384">
        <v>164386.18999999992</v>
      </c>
      <c r="E384">
        <v>20255525.668049991</v>
      </c>
      <c r="F384">
        <v>123.21914430920262</v>
      </c>
      <c r="G384">
        <v>2.3041752233061603E-2</v>
      </c>
      <c r="H384" t="str">
        <f t="shared" si="20"/>
        <v>17</v>
      </c>
      <c r="I384" t="str">
        <f t="shared" si="21"/>
        <v>09</v>
      </c>
      <c r="J384" t="str">
        <f t="shared" si="22"/>
        <v>2020</v>
      </c>
      <c r="K384" s="1">
        <f t="shared" si="23"/>
        <v>44091</v>
      </c>
    </row>
    <row r="385" spans="1:11" hidden="1" x14ac:dyDescent="0.55000000000000004">
      <c r="A385" t="s">
        <v>132</v>
      </c>
      <c r="B385">
        <v>11</v>
      </c>
      <c r="C385" t="s">
        <v>78</v>
      </c>
      <c r="D385">
        <v>157105.76</v>
      </c>
      <c r="E385">
        <v>23275789.1294</v>
      </c>
      <c r="F385">
        <v>148.15363312840981</v>
      </c>
      <c r="G385">
        <v>2.202126587584299E-2</v>
      </c>
      <c r="H385" t="str">
        <f t="shared" si="20"/>
        <v>17</v>
      </c>
      <c r="I385" t="str">
        <f t="shared" si="21"/>
        <v>09</v>
      </c>
      <c r="J385" t="str">
        <f t="shared" si="22"/>
        <v>2020</v>
      </c>
      <c r="K385" s="1">
        <f t="shared" si="23"/>
        <v>44091</v>
      </c>
    </row>
    <row r="386" spans="1:11" hidden="1" x14ac:dyDescent="0.55000000000000004">
      <c r="A386" t="s">
        <v>132</v>
      </c>
      <c r="B386">
        <v>12</v>
      </c>
      <c r="C386" t="s">
        <v>84</v>
      </c>
      <c r="D386">
        <v>111607.5</v>
      </c>
      <c r="E386">
        <v>8450672.8469999991</v>
      </c>
      <c r="F386">
        <v>75.717786412203466</v>
      </c>
      <c r="G386">
        <v>1.5643846738898348E-2</v>
      </c>
      <c r="H386" t="str">
        <f t="shared" ref="H386:H449" si="24">LEFT(A386,2)</f>
        <v>17</v>
      </c>
      <c r="I386" t="str">
        <f t="shared" ref="I386:I449" si="25">MID(A386,4,2)</f>
        <v>09</v>
      </c>
      <c r="J386" t="str">
        <f t="shared" ref="J386:J449" si="26">MID(A386,7,4)</f>
        <v>2020</v>
      </c>
      <c r="K386" s="1">
        <f t="shared" ref="K386:K449" si="27">DATE(J386,I386,H386)</f>
        <v>44091</v>
      </c>
    </row>
    <row r="387" spans="1:11" hidden="1" x14ac:dyDescent="0.55000000000000004">
      <c r="A387" t="s">
        <v>132</v>
      </c>
      <c r="B387">
        <v>13</v>
      </c>
      <c r="C387" t="s">
        <v>80</v>
      </c>
      <c r="D387">
        <v>101038.04</v>
      </c>
      <c r="E387">
        <v>11156444.080000002</v>
      </c>
      <c r="F387">
        <v>110.41825514430013</v>
      </c>
      <c r="G387">
        <v>1.4162342249030582E-2</v>
      </c>
      <c r="H387" t="str">
        <f t="shared" si="24"/>
        <v>17</v>
      </c>
      <c r="I387" t="str">
        <f t="shared" si="25"/>
        <v>09</v>
      </c>
      <c r="J387" t="str">
        <f t="shared" si="26"/>
        <v>2020</v>
      </c>
      <c r="K387" s="1">
        <f t="shared" si="27"/>
        <v>44091</v>
      </c>
    </row>
    <row r="388" spans="1:11" hidden="1" x14ac:dyDescent="0.55000000000000004">
      <c r="A388" t="s">
        <v>132</v>
      </c>
      <c r="B388">
        <v>14</v>
      </c>
      <c r="C388" t="s">
        <v>81</v>
      </c>
      <c r="D388">
        <v>98970.920000000042</v>
      </c>
      <c r="E388">
        <v>12571042.70199999</v>
      </c>
      <c r="F388">
        <v>127.01753911148835</v>
      </c>
      <c r="G388">
        <v>1.3872597308315032E-2</v>
      </c>
      <c r="H388" t="str">
        <f t="shared" si="24"/>
        <v>17</v>
      </c>
      <c r="I388" t="str">
        <f t="shared" si="25"/>
        <v>09</v>
      </c>
      <c r="J388" t="str">
        <f t="shared" si="26"/>
        <v>2020</v>
      </c>
      <c r="K388" s="1">
        <f t="shared" si="27"/>
        <v>44091</v>
      </c>
    </row>
    <row r="389" spans="1:11" hidden="1" x14ac:dyDescent="0.55000000000000004">
      <c r="A389" t="s">
        <v>132</v>
      </c>
      <c r="B389">
        <v>15</v>
      </c>
      <c r="C389" t="s">
        <v>79</v>
      </c>
      <c r="D389">
        <v>89861.92</v>
      </c>
      <c r="E389">
        <v>11193739.1614</v>
      </c>
      <c r="F389">
        <v>124.56599148337806</v>
      </c>
      <c r="G389">
        <v>1.2595803186552375E-2</v>
      </c>
      <c r="H389" t="str">
        <f t="shared" si="24"/>
        <v>17</v>
      </c>
      <c r="I389" t="str">
        <f t="shared" si="25"/>
        <v>09</v>
      </c>
      <c r="J389" t="str">
        <f t="shared" si="26"/>
        <v>2020</v>
      </c>
      <c r="K389" s="1">
        <f t="shared" si="27"/>
        <v>44091</v>
      </c>
    </row>
    <row r="390" spans="1:11" hidden="1" x14ac:dyDescent="0.55000000000000004">
      <c r="A390" t="s">
        <v>132</v>
      </c>
      <c r="B390">
        <v>16</v>
      </c>
      <c r="C390" t="s">
        <v>82</v>
      </c>
      <c r="D390">
        <v>82695</v>
      </c>
      <c r="E390">
        <v>9500097.9450000022</v>
      </c>
      <c r="F390">
        <v>114.88116506439327</v>
      </c>
      <c r="G390">
        <v>1.1591227346488353E-2</v>
      </c>
      <c r="H390" t="str">
        <f t="shared" si="24"/>
        <v>17</v>
      </c>
      <c r="I390" t="str">
        <f t="shared" si="25"/>
        <v>09</v>
      </c>
      <c r="J390" t="str">
        <f t="shared" si="26"/>
        <v>2020</v>
      </c>
      <c r="K390" s="1">
        <f t="shared" si="27"/>
        <v>44091</v>
      </c>
    </row>
    <row r="391" spans="1:11" hidden="1" x14ac:dyDescent="0.55000000000000004">
      <c r="A391" t="s">
        <v>132</v>
      </c>
      <c r="B391">
        <v>17</v>
      </c>
      <c r="C391" t="s">
        <v>83</v>
      </c>
      <c r="D391">
        <v>73070.539999999994</v>
      </c>
      <c r="E391">
        <v>7690915.1089999983</v>
      </c>
      <c r="F391">
        <v>105.25329508992269</v>
      </c>
      <c r="G391">
        <v>1.0242182011858891E-2</v>
      </c>
      <c r="H391" t="str">
        <f t="shared" si="24"/>
        <v>17</v>
      </c>
      <c r="I391" t="str">
        <f t="shared" si="25"/>
        <v>09</v>
      </c>
      <c r="J391" t="str">
        <f t="shared" si="26"/>
        <v>2020</v>
      </c>
      <c r="K391" s="1">
        <f t="shared" si="27"/>
        <v>44091</v>
      </c>
    </row>
    <row r="392" spans="1:11" hidden="1" x14ac:dyDescent="0.55000000000000004">
      <c r="A392" t="s">
        <v>132</v>
      </c>
      <c r="B392">
        <v>18</v>
      </c>
      <c r="C392" t="s">
        <v>86</v>
      </c>
      <c r="D392">
        <v>52845</v>
      </c>
      <c r="E392">
        <v>3662013.75</v>
      </c>
      <c r="F392">
        <v>69.297260857223961</v>
      </c>
      <c r="G392">
        <v>7.4072000619768664E-3</v>
      </c>
      <c r="H392" t="str">
        <f t="shared" si="24"/>
        <v>17</v>
      </c>
      <c r="I392" t="str">
        <f t="shared" si="25"/>
        <v>09</v>
      </c>
      <c r="J392" t="str">
        <f t="shared" si="26"/>
        <v>2020</v>
      </c>
      <c r="K392" s="1">
        <f t="shared" si="27"/>
        <v>44091</v>
      </c>
    </row>
    <row r="393" spans="1:11" hidden="1" x14ac:dyDescent="0.55000000000000004">
      <c r="A393" t="s">
        <v>132</v>
      </c>
      <c r="B393">
        <v>19</v>
      </c>
      <c r="C393" t="s">
        <v>85</v>
      </c>
      <c r="D393">
        <v>30570</v>
      </c>
      <c r="E393">
        <v>3562754.25</v>
      </c>
      <c r="F393">
        <v>116.54413640824338</v>
      </c>
      <c r="G393">
        <v>4.284948545645431E-3</v>
      </c>
      <c r="H393" t="str">
        <f t="shared" si="24"/>
        <v>17</v>
      </c>
      <c r="I393" t="str">
        <f t="shared" si="25"/>
        <v>09</v>
      </c>
      <c r="J393" t="str">
        <f t="shared" si="26"/>
        <v>2020</v>
      </c>
      <c r="K393" s="1">
        <f t="shared" si="27"/>
        <v>44091</v>
      </c>
    </row>
    <row r="394" spans="1:11" hidden="1" x14ac:dyDescent="0.55000000000000004">
      <c r="A394" t="s">
        <v>132</v>
      </c>
      <c r="B394">
        <v>20</v>
      </c>
      <c r="C394" t="s">
        <v>91</v>
      </c>
      <c r="D394">
        <v>23373.919999999998</v>
      </c>
      <c r="E394">
        <v>2831688.1982</v>
      </c>
      <c r="F394">
        <v>121.14733849521177</v>
      </c>
      <c r="G394">
        <v>3.2762853945054841E-3</v>
      </c>
      <c r="H394" t="str">
        <f t="shared" si="24"/>
        <v>17</v>
      </c>
      <c r="I394" t="str">
        <f t="shared" si="25"/>
        <v>09</v>
      </c>
      <c r="J394" t="str">
        <f t="shared" si="26"/>
        <v>2020</v>
      </c>
      <c r="K394" s="1">
        <f t="shared" si="27"/>
        <v>44091</v>
      </c>
    </row>
    <row r="395" spans="1:11" hidden="1" x14ac:dyDescent="0.55000000000000004">
      <c r="A395" t="s">
        <v>132</v>
      </c>
      <c r="B395">
        <v>21</v>
      </c>
      <c r="C395" t="s">
        <v>87</v>
      </c>
      <c r="D395">
        <v>21187.5</v>
      </c>
      <c r="E395">
        <v>2406519.375</v>
      </c>
      <c r="F395">
        <v>113.58203539823009</v>
      </c>
      <c r="G395">
        <v>2.9698183614937056E-3</v>
      </c>
      <c r="H395" t="str">
        <f t="shared" si="24"/>
        <v>17</v>
      </c>
      <c r="I395" t="str">
        <f t="shared" si="25"/>
        <v>09</v>
      </c>
      <c r="J395" t="str">
        <f t="shared" si="26"/>
        <v>2020</v>
      </c>
      <c r="K395" s="1">
        <f t="shared" si="27"/>
        <v>44091</v>
      </c>
    </row>
    <row r="396" spans="1:11" hidden="1" x14ac:dyDescent="0.55000000000000004">
      <c r="A396" t="s">
        <v>132</v>
      </c>
      <c r="B396">
        <v>22</v>
      </c>
      <c r="C396" t="s">
        <v>88</v>
      </c>
      <c r="D396">
        <v>20230.63</v>
      </c>
      <c r="E396">
        <v>1958943.9721280001</v>
      </c>
      <c r="F396">
        <v>96.830596581915643</v>
      </c>
      <c r="G396">
        <v>2.8356954071308746E-3</v>
      </c>
      <c r="H396" t="str">
        <f t="shared" si="24"/>
        <v>17</v>
      </c>
      <c r="I396" t="str">
        <f t="shared" si="25"/>
        <v>09</v>
      </c>
      <c r="J396" t="str">
        <f t="shared" si="26"/>
        <v>2020</v>
      </c>
      <c r="K396" s="1">
        <f t="shared" si="27"/>
        <v>44091</v>
      </c>
    </row>
    <row r="397" spans="1:11" hidden="1" x14ac:dyDescent="0.55000000000000004">
      <c r="A397" t="s">
        <v>132</v>
      </c>
      <c r="B397">
        <v>23</v>
      </c>
      <c r="C397" t="s">
        <v>96</v>
      </c>
      <c r="D397">
        <v>17344.800000000003</v>
      </c>
      <c r="E397">
        <v>2058789.9850000001</v>
      </c>
      <c r="F397">
        <v>118.69782211383237</v>
      </c>
      <c r="G397">
        <v>2.4311931807167448E-3</v>
      </c>
      <c r="H397" t="str">
        <f t="shared" si="24"/>
        <v>17</v>
      </c>
      <c r="I397" t="str">
        <f t="shared" si="25"/>
        <v>09</v>
      </c>
      <c r="J397" t="str">
        <f t="shared" si="26"/>
        <v>2020</v>
      </c>
      <c r="K397" s="1">
        <f t="shared" si="27"/>
        <v>44091</v>
      </c>
    </row>
    <row r="398" spans="1:11" hidden="1" x14ac:dyDescent="0.55000000000000004">
      <c r="A398" t="s">
        <v>132</v>
      </c>
      <c r="B398">
        <v>24</v>
      </c>
      <c r="C398" t="s">
        <v>90</v>
      </c>
      <c r="D398">
        <v>15511.63</v>
      </c>
      <c r="E398">
        <v>1903052.4710000004</v>
      </c>
      <c r="F398">
        <v>122.68552505442693</v>
      </c>
      <c r="G398">
        <v>2.1742406414488073E-3</v>
      </c>
      <c r="H398" t="str">
        <f t="shared" si="24"/>
        <v>17</v>
      </c>
      <c r="I398" t="str">
        <f t="shared" si="25"/>
        <v>09</v>
      </c>
      <c r="J398" t="str">
        <f t="shared" si="26"/>
        <v>2020</v>
      </c>
      <c r="K398" s="1">
        <f t="shared" si="27"/>
        <v>44091</v>
      </c>
    </row>
    <row r="399" spans="1:11" hidden="1" x14ac:dyDescent="0.55000000000000004">
      <c r="A399" t="s">
        <v>132</v>
      </c>
      <c r="B399">
        <v>25</v>
      </c>
      <c r="C399" t="s">
        <v>107</v>
      </c>
      <c r="D399">
        <v>13301.96</v>
      </c>
      <c r="E399">
        <v>1268256.0070000002</v>
      </c>
      <c r="F399">
        <v>95.3435438837585</v>
      </c>
      <c r="G399">
        <v>1.8645146927129112E-3</v>
      </c>
      <c r="H399" t="str">
        <f t="shared" si="24"/>
        <v>17</v>
      </c>
      <c r="I399" t="str">
        <f t="shared" si="25"/>
        <v>09</v>
      </c>
      <c r="J399" t="str">
        <f t="shared" si="26"/>
        <v>2020</v>
      </c>
      <c r="K399" s="1">
        <f t="shared" si="27"/>
        <v>44091</v>
      </c>
    </row>
    <row r="400" spans="1:11" hidden="1" x14ac:dyDescent="0.55000000000000004">
      <c r="A400" t="s">
        <v>132</v>
      </c>
      <c r="B400">
        <v>26</v>
      </c>
      <c r="C400" t="s">
        <v>102</v>
      </c>
      <c r="D400">
        <v>13275</v>
      </c>
      <c r="E400">
        <v>1423486.875</v>
      </c>
      <c r="F400">
        <v>107.23064971751413</v>
      </c>
      <c r="G400">
        <v>1.8607357521571181E-3</v>
      </c>
      <c r="H400" t="str">
        <f t="shared" si="24"/>
        <v>17</v>
      </c>
      <c r="I400" t="str">
        <f t="shared" si="25"/>
        <v>09</v>
      </c>
      <c r="J400" t="str">
        <f t="shared" si="26"/>
        <v>2020</v>
      </c>
      <c r="K400" s="1">
        <f t="shared" si="27"/>
        <v>44091</v>
      </c>
    </row>
    <row r="401" spans="1:11" hidden="1" x14ac:dyDescent="0.55000000000000004">
      <c r="A401" t="s">
        <v>132</v>
      </c>
      <c r="B401">
        <v>27</v>
      </c>
      <c r="C401" t="s">
        <v>93</v>
      </c>
      <c r="D401">
        <v>11405.63</v>
      </c>
      <c r="E401">
        <v>1781164.3434000004</v>
      </c>
      <c r="F401">
        <v>156.1653624920325</v>
      </c>
      <c r="G401">
        <v>1.5987091161488354E-3</v>
      </c>
      <c r="H401" t="str">
        <f t="shared" si="24"/>
        <v>17</v>
      </c>
      <c r="I401" t="str">
        <f t="shared" si="25"/>
        <v>09</v>
      </c>
      <c r="J401" t="str">
        <f t="shared" si="26"/>
        <v>2020</v>
      </c>
      <c r="K401" s="1">
        <f t="shared" si="27"/>
        <v>44091</v>
      </c>
    </row>
    <row r="402" spans="1:11" hidden="1" x14ac:dyDescent="0.55000000000000004">
      <c r="A402" t="s">
        <v>132</v>
      </c>
      <c r="B402">
        <v>28</v>
      </c>
      <c r="C402" t="s">
        <v>98</v>
      </c>
      <c r="D402">
        <v>10972.5</v>
      </c>
      <c r="E402">
        <v>1502096.7</v>
      </c>
      <c r="F402">
        <v>136.8964866712235</v>
      </c>
      <c r="G402">
        <v>1.5379979691558553E-3</v>
      </c>
      <c r="H402" t="str">
        <f t="shared" si="24"/>
        <v>17</v>
      </c>
      <c r="I402" t="str">
        <f t="shared" si="25"/>
        <v>09</v>
      </c>
      <c r="J402" t="str">
        <f t="shared" si="26"/>
        <v>2020</v>
      </c>
      <c r="K402" s="1">
        <f t="shared" si="27"/>
        <v>44091</v>
      </c>
    </row>
    <row r="403" spans="1:11" hidden="1" x14ac:dyDescent="0.55000000000000004">
      <c r="A403" t="s">
        <v>132</v>
      </c>
      <c r="B403">
        <v>29</v>
      </c>
      <c r="C403" t="s">
        <v>89</v>
      </c>
      <c r="D403">
        <v>10605</v>
      </c>
      <c r="E403">
        <v>704466.9</v>
      </c>
      <c r="F403">
        <v>66.427807637906653</v>
      </c>
      <c r="G403">
        <v>1.4864860754520706E-3</v>
      </c>
      <c r="H403" t="str">
        <f t="shared" si="24"/>
        <v>17</v>
      </c>
      <c r="I403" t="str">
        <f t="shared" si="25"/>
        <v>09</v>
      </c>
      <c r="J403" t="str">
        <f t="shared" si="26"/>
        <v>2020</v>
      </c>
      <c r="K403" s="1">
        <f t="shared" si="27"/>
        <v>44091</v>
      </c>
    </row>
    <row r="404" spans="1:11" hidden="1" x14ac:dyDescent="0.55000000000000004">
      <c r="A404" t="s">
        <v>132</v>
      </c>
      <c r="B404">
        <v>30</v>
      </c>
      <c r="C404" t="s">
        <v>95</v>
      </c>
      <c r="D404">
        <v>10365.859999999993</v>
      </c>
      <c r="E404">
        <v>1593381.1536080006</v>
      </c>
      <c r="F404">
        <v>153.71432313459778</v>
      </c>
      <c r="G404">
        <v>1.4529661999137756E-3</v>
      </c>
      <c r="H404" t="str">
        <f t="shared" si="24"/>
        <v>17</v>
      </c>
      <c r="I404" t="str">
        <f t="shared" si="25"/>
        <v>09</v>
      </c>
      <c r="J404" t="str">
        <f t="shared" si="26"/>
        <v>2020</v>
      </c>
      <c r="K404" s="1">
        <f t="shared" si="27"/>
        <v>44091</v>
      </c>
    </row>
    <row r="405" spans="1:11" hidden="1" x14ac:dyDescent="0.55000000000000004">
      <c r="A405" t="s">
        <v>132</v>
      </c>
      <c r="B405">
        <v>31</v>
      </c>
      <c r="C405" t="s">
        <v>99</v>
      </c>
      <c r="D405">
        <v>10327.5</v>
      </c>
      <c r="E405">
        <v>1359713.22</v>
      </c>
      <c r="F405">
        <v>131.65947421931736</v>
      </c>
      <c r="G405">
        <v>1.4475893393900291E-3</v>
      </c>
      <c r="H405" t="str">
        <f t="shared" si="24"/>
        <v>17</v>
      </c>
      <c r="I405" t="str">
        <f t="shared" si="25"/>
        <v>09</v>
      </c>
      <c r="J405" t="str">
        <f t="shared" si="26"/>
        <v>2020</v>
      </c>
      <c r="K405" s="1">
        <f t="shared" si="27"/>
        <v>44091</v>
      </c>
    </row>
    <row r="406" spans="1:11" hidden="1" x14ac:dyDescent="0.55000000000000004">
      <c r="A406" t="s">
        <v>132</v>
      </c>
      <c r="B406">
        <v>32</v>
      </c>
      <c r="C406" t="s">
        <v>97</v>
      </c>
      <c r="D406">
        <v>8325</v>
      </c>
      <c r="E406">
        <v>944662.875</v>
      </c>
      <c r="F406">
        <v>113.47301801801802</v>
      </c>
      <c r="G406">
        <v>1.1669020818612435E-3</v>
      </c>
      <c r="H406" t="str">
        <f t="shared" si="24"/>
        <v>17</v>
      </c>
      <c r="I406" t="str">
        <f t="shared" si="25"/>
        <v>09</v>
      </c>
      <c r="J406" t="str">
        <f t="shared" si="26"/>
        <v>2020</v>
      </c>
      <c r="K406" s="1">
        <f t="shared" si="27"/>
        <v>44091</v>
      </c>
    </row>
    <row r="407" spans="1:11" hidden="1" x14ac:dyDescent="0.55000000000000004">
      <c r="A407" t="s">
        <v>132</v>
      </c>
      <c r="B407">
        <v>33</v>
      </c>
      <c r="C407" t="s">
        <v>119</v>
      </c>
      <c r="D407">
        <v>6750</v>
      </c>
      <c r="E407">
        <v>833580</v>
      </c>
      <c r="F407">
        <v>123.49333333333334</v>
      </c>
      <c r="G407">
        <v>9.4613682313073803E-4</v>
      </c>
      <c r="H407" t="str">
        <f t="shared" si="24"/>
        <v>17</v>
      </c>
      <c r="I407" t="str">
        <f t="shared" si="25"/>
        <v>09</v>
      </c>
      <c r="J407" t="str">
        <f t="shared" si="26"/>
        <v>2020</v>
      </c>
      <c r="K407" s="1">
        <f t="shared" si="27"/>
        <v>44091</v>
      </c>
    </row>
    <row r="408" spans="1:11" hidden="1" x14ac:dyDescent="0.55000000000000004">
      <c r="A408" t="s">
        <v>132</v>
      </c>
      <c r="B408">
        <v>34</v>
      </c>
      <c r="C408" t="s">
        <v>103</v>
      </c>
      <c r="D408">
        <v>6631.5</v>
      </c>
      <c r="E408">
        <v>861379.875</v>
      </c>
      <c r="F408">
        <v>129.89216240669532</v>
      </c>
      <c r="G408">
        <v>9.2952686556910951E-4</v>
      </c>
      <c r="H408" t="str">
        <f t="shared" si="24"/>
        <v>17</v>
      </c>
      <c r="I408" t="str">
        <f t="shared" si="25"/>
        <v>09</v>
      </c>
      <c r="J408" t="str">
        <f t="shared" si="26"/>
        <v>2020</v>
      </c>
      <c r="K408" s="1">
        <f t="shared" si="27"/>
        <v>44091</v>
      </c>
    </row>
    <row r="409" spans="1:11" hidden="1" x14ac:dyDescent="0.55000000000000004">
      <c r="A409" t="s">
        <v>132</v>
      </c>
      <c r="B409">
        <v>35</v>
      </c>
      <c r="C409" t="s">
        <v>105</v>
      </c>
      <c r="D409">
        <v>5831.48</v>
      </c>
      <c r="E409">
        <v>675388.32499999995</v>
      </c>
      <c r="F409">
        <v>115.8176526370664</v>
      </c>
      <c r="G409">
        <v>8.1738932760747193E-4</v>
      </c>
      <c r="H409" t="str">
        <f t="shared" si="24"/>
        <v>17</v>
      </c>
      <c r="I409" t="str">
        <f t="shared" si="25"/>
        <v>09</v>
      </c>
      <c r="J409" t="str">
        <f t="shared" si="26"/>
        <v>2020</v>
      </c>
      <c r="K409" s="1">
        <f t="shared" si="27"/>
        <v>44091</v>
      </c>
    </row>
    <row r="410" spans="1:11" hidden="1" x14ac:dyDescent="0.55000000000000004">
      <c r="A410" t="s">
        <v>132</v>
      </c>
      <c r="B410">
        <v>36</v>
      </c>
      <c r="C410" t="s">
        <v>104</v>
      </c>
      <c r="D410">
        <v>5242.5</v>
      </c>
      <c r="E410">
        <v>742800</v>
      </c>
      <c r="F410">
        <v>141.68812589413449</v>
      </c>
      <c r="G410">
        <v>7.3483293263153985E-4</v>
      </c>
      <c r="H410" t="str">
        <f t="shared" si="24"/>
        <v>17</v>
      </c>
      <c r="I410" t="str">
        <f t="shared" si="25"/>
        <v>09</v>
      </c>
      <c r="J410" t="str">
        <f t="shared" si="26"/>
        <v>2020</v>
      </c>
      <c r="K410" s="1">
        <f t="shared" si="27"/>
        <v>44091</v>
      </c>
    </row>
    <row r="411" spans="1:11" hidden="1" x14ac:dyDescent="0.55000000000000004">
      <c r="A411" t="s">
        <v>132</v>
      </c>
      <c r="B411">
        <v>37</v>
      </c>
      <c r="C411" t="s">
        <v>94</v>
      </c>
      <c r="D411">
        <v>5086.9799999999996</v>
      </c>
      <c r="E411">
        <v>408132.33799999999</v>
      </c>
      <c r="F411">
        <v>80.230773071645658</v>
      </c>
      <c r="G411">
        <v>7.1303394022660758E-4</v>
      </c>
      <c r="H411" t="str">
        <f t="shared" si="24"/>
        <v>17</v>
      </c>
      <c r="I411" t="str">
        <f t="shared" si="25"/>
        <v>09</v>
      </c>
      <c r="J411" t="str">
        <f t="shared" si="26"/>
        <v>2020</v>
      </c>
      <c r="K411" s="1">
        <f t="shared" si="27"/>
        <v>44091</v>
      </c>
    </row>
    <row r="412" spans="1:11" hidden="1" x14ac:dyDescent="0.55000000000000004">
      <c r="A412" t="s">
        <v>132</v>
      </c>
      <c r="B412">
        <v>38</v>
      </c>
      <c r="C412" t="s">
        <v>100</v>
      </c>
      <c r="D412">
        <v>4522.2300000000005</v>
      </c>
      <c r="E412">
        <v>638295.74309999985</v>
      </c>
      <c r="F412">
        <v>141.1462360605276</v>
      </c>
      <c r="G412">
        <v>6.3387382602466931E-4</v>
      </c>
      <c r="H412" t="str">
        <f t="shared" si="24"/>
        <v>17</v>
      </c>
      <c r="I412" t="str">
        <f t="shared" si="25"/>
        <v>09</v>
      </c>
      <c r="J412" t="str">
        <f t="shared" si="26"/>
        <v>2020</v>
      </c>
      <c r="K412" s="1">
        <f t="shared" si="27"/>
        <v>44091</v>
      </c>
    </row>
    <row r="413" spans="1:11" hidden="1" x14ac:dyDescent="0.55000000000000004">
      <c r="A413" t="s">
        <v>132</v>
      </c>
      <c r="B413">
        <v>39</v>
      </c>
      <c r="C413" t="s">
        <v>101</v>
      </c>
      <c r="D413">
        <v>3426.5699999999997</v>
      </c>
      <c r="E413">
        <v>509706.56709999999</v>
      </c>
      <c r="F413">
        <v>148.75124894573875</v>
      </c>
      <c r="G413">
        <v>4.8029689689408782E-4</v>
      </c>
      <c r="H413" t="str">
        <f t="shared" si="24"/>
        <v>17</v>
      </c>
      <c r="I413" t="str">
        <f t="shared" si="25"/>
        <v>09</v>
      </c>
      <c r="J413" t="str">
        <f t="shared" si="26"/>
        <v>2020</v>
      </c>
      <c r="K413" s="1">
        <f t="shared" si="27"/>
        <v>44091</v>
      </c>
    </row>
    <row r="414" spans="1:11" hidden="1" x14ac:dyDescent="0.55000000000000004">
      <c r="A414" t="s">
        <v>132</v>
      </c>
      <c r="B414">
        <v>40</v>
      </c>
      <c r="C414" t="s">
        <v>120</v>
      </c>
      <c r="D414">
        <v>2780.86</v>
      </c>
      <c r="E414">
        <v>274186.9178</v>
      </c>
      <c r="F414">
        <v>98.59788619347971</v>
      </c>
      <c r="G414">
        <v>3.8978874755131026E-4</v>
      </c>
      <c r="H414" t="str">
        <f t="shared" si="24"/>
        <v>17</v>
      </c>
      <c r="I414" t="str">
        <f t="shared" si="25"/>
        <v>09</v>
      </c>
      <c r="J414" t="str">
        <f t="shared" si="26"/>
        <v>2020</v>
      </c>
      <c r="K414" s="1">
        <f t="shared" si="27"/>
        <v>44091</v>
      </c>
    </row>
    <row r="415" spans="1:11" hidden="1" x14ac:dyDescent="0.55000000000000004">
      <c r="A415" t="s">
        <v>132</v>
      </c>
      <c r="B415">
        <v>41</v>
      </c>
      <c r="C415" t="s">
        <v>108</v>
      </c>
      <c r="D415">
        <v>2517.4799999999996</v>
      </c>
      <c r="E415">
        <v>299983.54379999998</v>
      </c>
      <c r="F415">
        <v>119.16024905858241</v>
      </c>
      <c r="G415">
        <v>3.5287118955483997E-4</v>
      </c>
      <c r="H415" t="str">
        <f t="shared" si="24"/>
        <v>17</v>
      </c>
      <c r="I415" t="str">
        <f t="shared" si="25"/>
        <v>09</v>
      </c>
      <c r="J415" t="str">
        <f t="shared" si="26"/>
        <v>2020</v>
      </c>
      <c r="K415" s="1">
        <f t="shared" si="27"/>
        <v>44091</v>
      </c>
    </row>
    <row r="416" spans="1:11" hidden="1" x14ac:dyDescent="0.55000000000000004">
      <c r="A416" t="s">
        <v>132</v>
      </c>
      <c r="B416">
        <v>42</v>
      </c>
      <c r="C416" t="s">
        <v>109</v>
      </c>
      <c r="D416">
        <v>2075.2799999999997</v>
      </c>
      <c r="E416">
        <v>327283.65000000002</v>
      </c>
      <c r="F416">
        <v>157.7057794610848</v>
      </c>
      <c r="G416">
        <v>2.9088871500840854E-4</v>
      </c>
      <c r="H416" t="str">
        <f t="shared" si="24"/>
        <v>17</v>
      </c>
      <c r="I416" t="str">
        <f t="shared" si="25"/>
        <v>09</v>
      </c>
      <c r="J416" t="str">
        <f t="shared" si="26"/>
        <v>2020</v>
      </c>
      <c r="K416" s="1">
        <f t="shared" si="27"/>
        <v>44091</v>
      </c>
    </row>
    <row r="417" spans="1:11" hidden="1" x14ac:dyDescent="0.55000000000000004">
      <c r="A417" t="s">
        <v>132</v>
      </c>
      <c r="B417">
        <v>43</v>
      </c>
      <c r="C417" t="s">
        <v>110</v>
      </c>
      <c r="D417">
        <v>1696.9599999999998</v>
      </c>
      <c r="E417">
        <v>221433.36250000002</v>
      </c>
      <c r="F417">
        <v>130.48826283471621</v>
      </c>
      <c r="G417">
        <v>2.3786019901924992E-4</v>
      </c>
      <c r="H417" t="str">
        <f t="shared" si="24"/>
        <v>17</v>
      </c>
      <c r="I417" t="str">
        <f t="shared" si="25"/>
        <v>09</v>
      </c>
      <c r="J417" t="str">
        <f t="shared" si="26"/>
        <v>2020</v>
      </c>
      <c r="K417" s="1">
        <f t="shared" si="27"/>
        <v>44091</v>
      </c>
    </row>
    <row r="418" spans="1:11" hidden="1" x14ac:dyDescent="0.55000000000000004">
      <c r="A418" t="s">
        <v>132</v>
      </c>
      <c r="B418">
        <v>44</v>
      </c>
      <c r="C418" t="s">
        <v>113</v>
      </c>
      <c r="D418">
        <v>1087.5</v>
      </c>
      <c r="E418">
        <v>112773.75</v>
      </c>
      <c r="F418">
        <v>103.7</v>
      </c>
      <c r="G418">
        <v>1.5243315483773001E-4</v>
      </c>
      <c r="H418" t="str">
        <f t="shared" si="24"/>
        <v>17</v>
      </c>
      <c r="I418" t="str">
        <f t="shared" si="25"/>
        <v>09</v>
      </c>
      <c r="J418" t="str">
        <f t="shared" si="26"/>
        <v>2020</v>
      </c>
      <c r="K418" s="1">
        <f t="shared" si="27"/>
        <v>44091</v>
      </c>
    </row>
    <row r="419" spans="1:11" hidden="1" x14ac:dyDescent="0.55000000000000004">
      <c r="A419" t="s">
        <v>132</v>
      </c>
      <c r="B419">
        <v>45</v>
      </c>
      <c r="C419" t="s">
        <v>125</v>
      </c>
      <c r="D419">
        <v>840</v>
      </c>
      <c r="E419">
        <v>119071.8015</v>
      </c>
      <c r="F419">
        <v>141.75214464285713</v>
      </c>
      <c r="G419">
        <v>1.1774147132293628E-4</v>
      </c>
      <c r="H419" t="str">
        <f t="shared" si="24"/>
        <v>17</v>
      </c>
      <c r="I419" t="str">
        <f t="shared" si="25"/>
        <v>09</v>
      </c>
      <c r="J419" t="str">
        <f t="shared" si="26"/>
        <v>2020</v>
      </c>
      <c r="K419" s="1">
        <f t="shared" si="27"/>
        <v>44091</v>
      </c>
    </row>
    <row r="420" spans="1:11" hidden="1" x14ac:dyDescent="0.55000000000000004">
      <c r="A420" t="s">
        <v>132</v>
      </c>
      <c r="B420">
        <v>46</v>
      </c>
      <c r="C420" t="s">
        <v>127</v>
      </c>
      <c r="D420">
        <v>825</v>
      </c>
      <c r="E420">
        <v>77550</v>
      </c>
      <c r="F420">
        <v>94</v>
      </c>
      <c r="G420">
        <v>1.1563894504931243E-4</v>
      </c>
      <c r="H420" t="str">
        <f t="shared" si="24"/>
        <v>17</v>
      </c>
      <c r="I420" t="str">
        <f t="shared" si="25"/>
        <v>09</v>
      </c>
      <c r="J420" t="str">
        <f t="shared" si="26"/>
        <v>2020</v>
      </c>
      <c r="K420" s="1">
        <f t="shared" si="27"/>
        <v>44091</v>
      </c>
    </row>
    <row r="421" spans="1:11" hidden="1" x14ac:dyDescent="0.55000000000000004">
      <c r="A421" t="s">
        <v>132</v>
      </c>
      <c r="B421">
        <v>47</v>
      </c>
      <c r="C421" t="s">
        <v>111</v>
      </c>
      <c r="D421">
        <v>825</v>
      </c>
      <c r="E421">
        <v>110611.875</v>
      </c>
      <c r="F421">
        <v>134.07499999999999</v>
      </c>
      <c r="G421">
        <v>1.1563894504931243E-4</v>
      </c>
      <c r="H421" t="str">
        <f t="shared" si="24"/>
        <v>17</v>
      </c>
      <c r="I421" t="str">
        <f t="shared" si="25"/>
        <v>09</v>
      </c>
      <c r="J421" t="str">
        <f t="shared" si="26"/>
        <v>2020</v>
      </c>
      <c r="K421" s="1">
        <f t="shared" si="27"/>
        <v>44091</v>
      </c>
    </row>
    <row r="422" spans="1:11" hidden="1" x14ac:dyDescent="0.55000000000000004">
      <c r="A422" t="s">
        <v>132</v>
      </c>
      <c r="B422">
        <v>48</v>
      </c>
      <c r="C422" t="s">
        <v>133</v>
      </c>
      <c r="D422">
        <v>516</v>
      </c>
      <c r="E422">
        <v>58888.499999999993</v>
      </c>
      <c r="F422">
        <v>114.12499999999999</v>
      </c>
      <c r="G422">
        <v>7.232690381266086E-5</v>
      </c>
      <c r="H422" t="str">
        <f t="shared" si="24"/>
        <v>17</v>
      </c>
      <c r="I422" t="str">
        <f t="shared" si="25"/>
        <v>09</v>
      </c>
      <c r="J422" t="str">
        <f t="shared" si="26"/>
        <v>2020</v>
      </c>
      <c r="K422" s="1">
        <f t="shared" si="27"/>
        <v>44091</v>
      </c>
    </row>
    <row r="423" spans="1:11" hidden="1" x14ac:dyDescent="0.55000000000000004">
      <c r="A423" t="s">
        <v>132</v>
      </c>
      <c r="B423">
        <v>49</v>
      </c>
      <c r="C423" t="s">
        <v>121</v>
      </c>
      <c r="D423">
        <v>427.5</v>
      </c>
      <c r="E423">
        <v>52582.5</v>
      </c>
      <c r="F423">
        <v>123</v>
      </c>
      <c r="G423">
        <v>5.9921998798280077E-5</v>
      </c>
      <c r="H423" t="str">
        <f t="shared" si="24"/>
        <v>17</v>
      </c>
      <c r="I423" t="str">
        <f t="shared" si="25"/>
        <v>09</v>
      </c>
      <c r="J423" t="str">
        <f t="shared" si="26"/>
        <v>2020</v>
      </c>
      <c r="K423" s="1">
        <f t="shared" si="27"/>
        <v>44091</v>
      </c>
    </row>
    <row r="424" spans="1:11" hidden="1" x14ac:dyDescent="0.55000000000000004">
      <c r="A424" t="s">
        <v>132</v>
      </c>
      <c r="B424">
        <v>50</v>
      </c>
      <c r="C424" t="s">
        <v>122</v>
      </c>
      <c r="D424">
        <v>412.5</v>
      </c>
      <c r="E424">
        <v>49768.125</v>
      </c>
      <c r="F424">
        <v>120.65</v>
      </c>
      <c r="G424">
        <v>5.7819472524656213E-5</v>
      </c>
      <c r="H424" t="str">
        <f t="shared" si="24"/>
        <v>17</v>
      </c>
      <c r="I424" t="str">
        <f t="shared" si="25"/>
        <v>09</v>
      </c>
      <c r="J424" t="str">
        <f t="shared" si="26"/>
        <v>2020</v>
      </c>
      <c r="K424" s="1">
        <f t="shared" si="27"/>
        <v>44091</v>
      </c>
    </row>
    <row r="425" spans="1:11" hidden="1" x14ac:dyDescent="0.55000000000000004">
      <c r="A425" t="s">
        <v>132</v>
      </c>
      <c r="B425">
        <v>51</v>
      </c>
      <c r="C425" t="s">
        <v>114</v>
      </c>
      <c r="D425">
        <v>360</v>
      </c>
      <c r="E425">
        <v>33076.800000000003</v>
      </c>
      <c r="F425">
        <v>91.88000000000001</v>
      </c>
      <c r="G425">
        <v>5.0460630566972696E-5</v>
      </c>
      <c r="H425" t="str">
        <f t="shared" si="24"/>
        <v>17</v>
      </c>
      <c r="I425" t="str">
        <f t="shared" si="25"/>
        <v>09</v>
      </c>
      <c r="J425" t="str">
        <f t="shared" si="26"/>
        <v>2020</v>
      </c>
      <c r="K425" s="1">
        <f t="shared" si="27"/>
        <v>44091</v>
      </c>
    </row>
    <row r="426" spans="1:11" hidden="1" x14ac:dyDescent="0.55000000000000004">
      <c r="A426" t="s">
        <v>132</v>
      </c>
      <c r="B426">
        <v>52</v>
      </c>
      <c r="C426" t="s">
        <v>112</v>
      </c>
      <c r="D426">
        <v>345</v>
      </c>
      <c r="E426">
        <v>37305</v>
      </c>
      <c r="F426">
        <v>108.1304347826087</v>
      </c>
      <c r="G426">
        <v>4.8358104293348832E-5</v>
      </c>
      <c r="H426" t="str">
        <f t="shared" si="24"/>
        <v>17</v>
      </c>
      <c r="I426" t="str">
        <f t="shared" si="25"/>
        <v>09</v>
      </c>
      <c r="J426" t="str">
        <f t="shared" si="26"/>
        <v>2020</v>
      </c>
      <c r="K426" s="1">
        <f t="shared" si="27"/>
        <v>44091</v>
      </c>
    </row>
    <row r="427" spans="1:11" hidden="1" x14ac:dyDescent="0.55000000000000004">
      <c r="A427" t="s">
        <v>132</v>
      </c>
      <c r="B427">
        <v>53</v>
      </c>
      <c r="C427" t="s">
        <v>115</v>
      </c>
      <c r="D427">
        <v>252.5</v>
      </c>
      <c r="E427">
        <v>52475</v>
      </c>
      <c r="F427">
        <v>207.82178217821783</v>
      </c>
      <c r="G427">
        <v>3.5392525606001684E-5</v>
      </c>
      <c r="H427" t="str">
        <f t="shared" si="24"/>
        <v>17</v>
      </c>
      <c r="I427" t="str">
        <f t="shared" si="25"/>
        <v>09</v>
      </c>
      <c r="J427" t="str">
        <f t="shared" si="26"/>
        <v>2020</v>
      </c>
      <c r="K427" s="1">
        <f t="shared" si="27"/>
        <v>44091</v>
      </c>
    </row>
    <row r="428" spans="1:11" hidden="1" x14ac:dyDescent="0.55000000000000004">
      <c r="A428" t="s">
        <v>132</v>
      </c>
      <c r="B428">
        <v>54</v>
      </c>
      <c r="C428" t="s">
        <v>134</v>
      </c>
      <c r="D428">
        <v>28.039999999999996</v>
      </c>
      <c r="E428">
        <v>15659.1155</v>
      </c>
      <c r="F428">
        <v>558.45633024251083</v>
      </c>
      <c r="G428">
        <v>3.9303224474942057E-6</v>
      </c>
      <c r="H428" t="str">
        <f t="shared" si="24"/>
        <v>17</v>
      </c>
      <c r="I428" t="str">
        <f t="shared" si="25"/>
        <v>09</v>
      </c>
      <c r="J428" t="str">
        <f t="shared" si="26"/>
        <v>2020</v>
      </c>
      <c r="K428" s="1">
        <f t="shared" si="27"/>
        <v>44091</v>
      </c>
    </row>
    <row r="429" spans="1:11" hidden="1" x14ac:dyDescent="0.55000000000000004">
      <c r="A429" t="s">
        <v>132</v>
      </c>
      <c r="B429">
        <v>55</v>
      </c>
      <c r="C429" t="s">
        <v>116</v>
      </c>
      <c r="D429">
        <v>6</v>
      </c>
      <c r="E429">
        <v>715.2</v>
      </c>
      <c r="F429">
        <v>119.2</v>
      </c>
      <c r="G429">
        <v>8.4101050944954493E-7</v>
      </c>
      <c r="H429" t="str">
        <f t="shared" si="24"/>
        <v>17</v>
      </c>
      <c r="I429" t="str">
        <f t="shared" si="25"/>
        <v>09</v>
      </c>
      <c r="J429" t="str">
        <f t="shared" si="26"/>
        <v>2020</v>
      </c>
      <c r="K429" s="1">
        <f t="shared" si="27"/>
        <v>44091</v>
      </c>
    </row>
    <row r="430" spans="1:11" hidden="1" x14ac:dyDescent="0.55000000000000004">
      <c r="A430" t="s">
        <v>132</v>
      </c>
      <c r="C430" t="s">
        <v>117</v>
      </c>
      <c r="D430">
        <v>7134274.7000000011</v>
      </c>
      <c r="E430">
        <v>892466062.03167629</v>
      </c>
      <c r="F430">
        <v>125.09555624928153</v>
      </c>
      <c r="G430">
        <v>1</v>
      </c>
      <c r="H430" t="str">
        <f t="shared" si="24"/>
        <v>17</v>
      </c>
      <c r="I430" t="str">
        <f t="shared" si="25"/>
        <v>09</v>
      </c>
      <c r="J430" t="str">
        <f t="shared" si="26"/>
        <v>2020</v>
      </c>
      <c r="K430" s="1">
        <f t="shared" si="27"/>
        <v>44091</v>
      </c>
    </row>
    <row r="431" spans="1:11" hidden="1" x14ac:dyDescent="0.55000000000000004">
      <c r="A431" t="s">
        <v>135</v>
      </c>
      <c r="B431">
        <v>1</v>
      </c>
      <c r="C431" t="s">
        <v>68</v>
      </c>
      <c r="D431">
        <v>2013083.6300000006</v>
      </c>
      <c r="E431">
        <v>256006957.72920007</v>
      </c>
      <c r="F431">
        <v>127.17154613651097</v>
      </c>
      <c r="G431">
        <v>0.28039117504144406</v>
      </c>
      <c r="H431" t="str">
        <f t="shared" si="24"/>
        <v>30</v>
      </c>
      <c r="I431" t="str">
        <f t="shared" si="25"/>
        <v>09</v>
      </c>
      <c r="J431" t="str">
        <f t="shared" si="26"/>
        <v>2020</v>
      </c>
      <c r="K431" s="1">
        <f t="shared" si="27"/>
        <v>44104</v>
      </c>
    </row>
    <row r="432" spans="1:11" hidden="1" x14ac:dyDescent="0.55000000000000004">
      <c r="A432" t="s">
        <v>135</v>
      </c>
      <c r="B432">
        <v>2</v>
      </c>
      <c r="C432" t="s">
        <v>69</v>
      </c>
      <c r="D432">
        <v>1444569.1600000008</v>
      </c>
      <c r="E432">
        <v>186452078.25094011</v>
      </c>
      <c r="F432">
        <v>129.07106382565996</v>
      </c>
      <c r="G432">
        <v>0.20120596986873912</v>
      </c>
      <c r="H432" t="str">
        <f t="shared" si="24"/>
        <v>30</v>
      </c>
      <c r="I432" t="str">
        <f t="shared" si="25"/>
        <v>09</v>
      </c>
      <c r="J432" t="str">
        <f t="shared" si="26"/>
        <v>2020</v>
      </c>
      <c r="K432" s="1">
        <f t="shared" si="27"/>
        <v>44104</v>
      </c>
    </row>
    <row r="433" spans="1:11" x14ac:dyDescent="0.55000000000000004">
      <c r="A433" t="s">
        <v>135</v>
      </c>
      <c r="B433">
        <v>3</v>
      </c>
      <c r="C433" t="s">
        <v>70</v>
      </c>
      <c r="D433">
        <v>724434.08000000031</v>
      </c>
      <c r="E433">
        <v>89481108.810850039</v>
      </c>
      <c r="F433">
        <v>123.51863514048097</v>
      </c>
      <c r="G433">
        <v>0.10090237678365481</v>
      </c>
      <c r="H433" t="str">
        <f t="shared" si="24"/>
        <v>30</v>
      </c>
      <c r="I433" t="str">
        <f t="shared" si="25"/>
        <v>09</v>
      </c>
      <c r="J433" t="str">
        <f t="shared" si="26"/>
        <v>2020</v>
      </c>
      <c r="K433" s="1">
        <f t="shared" si="27"/>
        <v>44104</v>
      </c>
    </row>
    <row r="434" spans="1:11" hidden="1" x14ac:dyDescent="0.55000000000000004">
      <c r="A434" t="s">
        <v>135</v>
      </c>
      <c r="B434">
        <v>4</v>
      </c>
      <c r="C434" t="s">
        <v>71</v>
      </c>
      <c r="D434">
        <v>486099.99000000011</v>
      </c>
      <c r="E434">
        <v>58969351.868650042</v>
      </c>
      <c r="F434">
        <v>121.31115630891091</v>
      </c>
      <c r="G434">
        <v>6.7706152567409333E-2</v>
      </c>
      <c r="H434" t="str">
        <f t="shared" si="24"/>
        <v>30</v>
      </c>
      <c r="I434" t="str">
        <f t="shared" si="25"/>
        <v>09</v>
      </c>
      <c r="J434" t="str">
        <f t="shared" si="26"/>
        <v>2020</v>
      </c>
      <c r="K434" s="1">
        <f t="shared" si="27"/>
        <v>44104</v>
      </c>
    </row>
    <row r="435" spans="1:11" hidden="1" x14ac:dyDescent="0.55000000000000004">
      <c r="A435" t="s">
        <v>135</v>
      </c>
      <c r="B435">
        <v>5</v>
      </c>
      <c r="C435" t="s">
        <v>72</v>
      </c>
      <c r="D435">
        <v>411479.08999999991</v>
      </c>
      <c r="E435">
        <v>48543670.101099968</v>
      </c>
      <c r="F435">
        <v>117.97360128579068</v>
      </c>
      <c r="G435">
        <v>5.731262419042376E-2</v>
      </c>
      <c r="H435" t="str">
        <f t="shared" si="24"/>
        <v>30</v>
      </c>
      <c r="I435" t="str">
        <f t="shared" si="25"/>
        <v>09</v>
      </c>
      <c r="J435" t="str">
        <f t="shared" si="26"/>
        <v>2020</v>
      </c>
      <c r="K435" s="1">
        <f t="shared" si="27"/>
        <v>44104</v>
      </c>
    </row>
    <row r="436" spans="1:11" hidden="1" x14ac:dyDescent="0.55000000000000004">
      <c r="A436" t="s">
        <v>135</v>
      </c>
      <c r="B436">
        <v>6</v>
      </c>
      <c r="C436" t="s">
        <v>75</v>
      </c>
      <c r="D436">
        <v>244561.09</v>
      </c>
      <c r="E436">
        <v>35476876.707000002</v>
      </c>
      <c r="F436">
        <v>145.06345513507486</v>
      </c>
      <c r="G436">
        <v>3.4063548266256745E-2</v>
      </c>
      <c r="H436" t="str">
        <f t="shared" si="24"/>
        <v>30</v>
      </c>
      <c r="I436" t="str">
        <f t="shared" si="25"/>
        <v>09</v>
      </c>
      <c r="J436" t="str">
        <f t="shared" si="26"/>
        <v>2020</v>
      </c>
      <c r="K436" s="1">
        <f t="shared" si="27"/>
        <v>44104</v>
      </c>
    </row>
    <row r="437" spans="1:11" hidden="1" x14ac:dyDescent="0.55000000000000004">
      <c r="A437" t="s">
        <v>135</v>
      </c>
      <c r="B437">
        <v>7</v>
      </c>
      <c r="C437" t="s">
        <v>73</v>
      </c>
      <c r="D437">
        <v>223943.79000000007</v>
      </c>
      <c r="E437">
        <v>28102704.015699994</v>
      </c>
      <c r="F437">
        <v>125.48999021450868</v>
      </c>
      <c r="G437">
        <v>3.1191879704140456E-2</v>
      </c>
      <c r="H437" t="str">
        <f t="shared" si="24"/>
        <v>30</v>
      </c>
      <c r="I437" t="str">
        <f t="shared" si="25"/>
        <v>09</v>
      </c>
      <c r="J437" t="str">
        <f t="shared" si="26"/>
        <v>2020</v>
      </c>
      <c r="K437" s="1">
        <f t="shared" si="27"/>
        <v>44104</v>
      </c>
    </row>
    <row r="438" spans="1:11" hidden="1" x14ac:dyDescent="0.55000000000000004">
      <c r="A438" t="s">
        <v>135</v>
      </c>
      <c r="B438">
        <v>8</v>
      </c>
      <c r="C438" t="s">
        <v>74</v>
      </c>
      <c r="D438">
        <v>220669.38</v>
      </c>
      <c r="E438">
        <v>31031092.069400001</v>
      </c>
      <c r="F438">
        <v>140.62255519728203</v>
      </c>
      <c r="G438">
        <v>3.073580542397383E-2</v>
      </c>
      <c r="H438" t="str">
        <f t="shared" si="24"/>
        <v>30</v>
      </c>
      <c r="I438" t="str">
        <f t="shared" si="25"/>
        <v>09</v>
      </c>
      <c r="J438" t="str">
        <f t="shared" si="26"/>
        <v>2020</v>
      </c>
      <c r="K438" s="1">
        <f t="shared" si="27"/>
        <v>44104</v>
      </c>
    </row>
    <row r="439" spans="1:11" hidden="1" x14ac:dyDescent="0.55000000000000004">
      <c r="A439" t="s">
        <v>135</v>
      </c>
      <c r="B439">
        <v>9</v>
      </c>
      <c r="C439" t="s">
        <v>76</v>
      </c>
      <c r="D439">
        <v>187499.19</v>
      </c>
      <c r="E439">
        <v>21190139.206750005</v>
      </c>
      <c r="F439">
        <v>113.0145639922498</v>
      </c>
      <c r="G439">
        <v>2.6115714926070392E-2</v>
      </c>
      <c r="H439" t="str">
        <f t="shared" si="24"/>
        <v>30</v>
      </c>
      <c r="I439" t="str">
        <f t="shared" si="25"/>
        <v>09</v>
      </c>
      <c r="J439" t="str">
        <f t="shared" si="26"/>
        <v>2020</v>
      </c>
      <c r="K439" s="1">
        <f t="shared" si="27"/>
        <v>44104</v>
      </c>
    </row>
    <row r="440" spans="1:11" hidden="1" x14ac:dyDescent="0.55000000000000004">
      <c r="A440" t="s">
        <v>135</v>
      </c>
      <c r="B440">
        <v>10</v>
      </c>
      <c r="C440" t="s">
        <v>77</v>
      </c>
      <c r="D440">
        <v>170544.74999999994</v>
      </c>
      <c r="E440">
        <v>21059237.95604999</v>
      </c>
      <c r="F440">
        <v>123.48218257114334</v>
      </c>
      <c r="G440">
        <v>2.3754225674990605E-2</v>
      </c>
      <c r="H440" t="str">
        <f t="shared" si="24"/>
        <v>30</v>
      </c>
      <c r="I440" t="str">
        <f t="shared" si="25"/>
        <v>09</v>
      </c>
      <c r="J440" t="str">
        <f t="shared" si="26"/>
        <v>2020</v>
      </c>
      <c r="K440" s="1">
        <f t="shared" si="27"/>
        <v>44104</v>
      </c>
    </row>
    <row r="441" spans="1:11" hidden="1" x14ac:dyDescent="0.55000000000000004">
      <c r="A441" t="s">
        <v>135</v>
      </c>
      <c r="B441">
        <v>11</v>
      </c>
      <c r="C441" t="s">
        <v>78</v>
      </c>
      <c r="D441">
        <v>157105.76</v>
      </c>
      <c r="E441">
        <v>23275789.1294</v>
      </c>
      <c r="F441">
        <v>148.15363312840981</v>
      </c>
      <c r="G441">
        <v>2.1882383819384142E-2</v>
      </c>
      <c r="H441" t="str">
        <f t="shared" si="24"/>
        <v>30</v>
      </c>
      <c r="I441" t="str">
        <f t="shared" si="25"/>
        <v>09</v>
      </c>
      <c r="J441" t="str">
        <f t="shared" si="26"/>
        <v>2020</v>
      </c>
      <c r="K441" s="1">
        <f t="shared" si="27"/>
        <v>44104</v>
      </c>
    </row>
    <row r="442" spans="1:11" hidden="1" x14ac:dyDescent="0.55000000000000004">
      <c r="A442" t="s">
        <v>135</v>
      </c>
      <c r="B442">
        <v>12</v>
      </c>
      <c r="C442" t="s">
        <v>84</v>
      </c>
      <c r="D442">
        <v>115087.5</v>
      </c>
      <c r="E442">
        <v>8666432.8469999991</v>
      </c>
      <c r="F442">
        <v>75.302989872922765</v>
      </c>
      <c r="G442">
        <v>1.6029895070768713E-2</v>
      </c>
      <c r="H442" t="str">
        <f t="shared" si="24"/>
        <v>30</v>
      </c>
      <c r="I442" t="str">
        <f t="shared" si="25"/>
        <v>09</v>
      </c>
      <c r="J442" t="str">
        <f t="shared" si="26"/>
        <v>2020</v>
      </c>
      <c r="K442" s="1">
        <f t="shared" si="27"/>
        <v>44104</v>
      </c>
    </row>
    <row r="443" spans="1:11" hidden="1" x14ac:dyDescent="0.55000000000000004">
      <c r="A443" t="s">
        <v>135</v>
      </c>
      <c r="B443">
        <v>13</v>
      </c>
      <c r="C443" t="s">
        <v>80</v>
      </c>
      <c r="D443">
        <v>101863.03999999999</v>
      </c>
      <c r="E443">
        <v>11248905.955000002</v>
      </c>
      <c r="F443">
        <v>110.43167330368308</v>
      </c>
      <c r="G443">
        <v>1.4187933900636612E-2</v>
      </c>
      <c r="H443" t="str">
        <f t="shared" si="24"/>
        <v>30</v>
      </c>
      <c r="I443" t="str">
        <f t="shared" si="25"/>
        <v>09</v>
      </c>
      <c r="J443" t="str">
        <f t="shared" si="26"/>
        <v>2020</v>
      </c>
      <c r="K443" s="1">
        <f t="shared" si="27"/>
        <v>44104</v>
      </c>
    </row>
    <row r="444" spans="1:11" hidden="1" x14ac:dyDescent="0.55000000000000004">
      <c r="A444" t="s">
        <v>135</v>
      </c>
      <c r="B444">
        <v>14</v>
      </c>
      <c r="C444" t="s">
        <v>81</v>
      </c>
      <c r="D444">
        <v>99383.420000000042</v>
      </c>
      <c r="E444">
        <v>12616623.95199999</v>
      </c>
      <c r="F444">
        <v>126.94898155044358</v>
      </c>
      <c r="G444">
        <v>1.3842561480387856E-2</v>
      </c>
      <c r="H444" t="str">
        <f t="shared" si="24"/>
        <v>30</v>
      </c>
      <c r="I444" t="str">
        <f t="shared" si="25"/>
        <v>09</v>
      </c>
      <c r="J444" t="str">
        <f t="shared" si="26"/>
        <v>2020</v>
      </c>
      <c r="K444" s="1">
        <f t="shared" si="27"/>
        <v>44104</v>
      </c>
    </row>
    <row r="445" spans="1:11" hidden="1" x14ac:dyDescent="0.55000000000000004">
      <c r="A445" t="s">
        <v>135</v>
      </c>
      <c r="B445">
        <v>15</v>
      </c>
      <c r="C445" t="s">
        <v>79</v>
      </c>
      <c r="D445">
        <v>90176.83</v>
      </c>
      <c r="E445">
        <v>11240784.4768</v>
      </c>
      <c r="F445">
        <v>124.65269046161858</v>
      </c>
      <c r="G445">
        <v>1.2560226981336358E-2</v>
      </c>
      <c r="H445" t="str">
        <f t="shared" si="24"/>
        <v>30</v>
      </c>
      <c r="I445" t="str">
        <f t="shared" si="25"/>
        <v>09</v>
      </c>
      <c r="J445" t="str">
        <f t="shared" si="26"/>
        <v>2020</v>
      </c>
      <c r="K445" s="1">
        <f t="shared" si="27"/>
        <v>44104</v>
      </c>
    </row>
    <row r="446" spans="1:11" hidden="1" x14ac:dyDescent="0.55000000000000004">
      <c r="A446" t="s">
        <v>135</v>
      </c>
      <c r="B446">
        <v>16</v>
      </c>
      <c r="C446" t="s">
        <v>82</v>
      </c>
      <c r="D446">
        <v>82695</v>
      </c>
      <c r="E446">
        <v>9500097.9450000022</v>
      </c>
      <c r="F446">
        <v>114.88116506439327</v>
      </c>
      <c r="G446">
        <v>1.1518124669292657E-2</v>
      </c>
      <c r="H446" t="str">
        <f t="shared" si="24"/>
        <v>30</v>
      </c>
      <c r="I446" t="str">
        <f t="shared" si="25"/>
        <v>09</v>
      </c>
      <c r="J446" t="str">
        <f t="shared" si="26"/>
        <v>2020</v>
      </c>
      <c r="K446" s="1">
        <f t="shared" si="27"/>
        <v>44104</v>
      </c>
    </row>
    <row r="447" spans="1:11" hidden="1" x14ac:dyDescent="0.55000000000000004">
      <c r="A447" t="s">
        <v>135</v>
      </c>
      <c r="B447">
        <v>17</v>
      </c>
      <c r="C447" t="s">
        <v>83</v>
      </c>
      <c r="D447">
        <v>72679.23</v>
      </c>
      <c r="E447">
        <v>7651784.1089999983</v>
      </c>
      <c r="F447">
        <v>105.28157919394576</v>
      </c>
      <c r="G447">
        <v>1.0123084007596529E-2</v>
      </c>
      <c r="H447" t="str">
        <f t="shared" si="24"/>
        <v>30</v>
      </c>
      <c r="I447" t="str">
        <f t="shared" si="25"/>
        <v>09</v>
      </c>
      <c r="J447" t="str">
        <f t="shared" si="26"/>
        <v>2020</v>
      </c>
      <c r="K447" s="1">
        <f t="shared" si="27"/>
        <v>44104</v>
      </c>
    </row>
    <row r="448" spans="1:11" hidden="1" x14ac:dyDescent="0.55000000000000004">
      <c r="A448" t="s">
        <v>135</v>
      </c>
      <c r="B448">
        <v>18</v>
      </c>
      <c r="C448" t="s">
        <v>86</v>
      </c>
      <c r="D448">
        <v>61087.5</v>
      </c>
      <c r="E448">
        <v>4249473.75</v>
      </c>
      <c r="F448">
        <v>69.563720073664825</v>
      </c>
      <c r="G448">
        <v>8.5085366797921901E-3</v>
      </c>
      <c r="H448" t="str">
        <f t="shared" si="24"/>
        <v>30</v>
      </c>
      <c r="I448" t="str">
        <f t="shared" si="25"/>
        <v>09</v>
      </c>
      <c r="J448" t="str">
        <f t="shared" si="26"/>
        <v>2020</v>
      </c>
      <c r="K448" s="1">
        <f t="shared" si="27"/>
        <v>44104</v>
      </c>
    </row>
    <row r="449" spans="1:11" hidden="1" x14ac:dyDescent="0.55000000000000004">
      <c r="A449" t="s">
        <v>135</v>
      </c>
      <c r="B449">
        <v>19</v>
      </c>
      <c r="C449" t="s">
        <v>85</v>
      </c>
      <c r="D449">
        <v>30570</v>
      </c>
      <c r="E449">
        <v>3562754.25</v>
      </c>
      <c r="F449">
        <v>116.54413640824338</v>
      </c>
      <c r="G449">
        <v>4.2579245557805975E-3</v>
      </c>
      <c r="H449" t="str">
        <f t="shared" si="24"/>
        <v>30</v>
      </c>
      <c r="I449" t="str">
        <f t="shared" si="25"/>
        <v>09</v>
      </c>
      <c r="J449" t="str">
        <f t="shared" si="26"/>
        <v>2020</v>
      </c>
      <c r="K449" s="1">
        <f t="shared" si="27"/>
        <v>44104</v>
      </c>
    </row>
    <row r="450" spans="1:11" hidden="1" x14ac:dyDescent="0.55000000000000004">
      <c r="A450" t="s">
        <v>135</v>
      </c>
      <c r="B450">
        <v>20</v>
      </c>
      <c r="C450" t="s">
        <v>91</v>
      </c>
      <c r="D450">
        <v>23373.919999999998</v>
      </c>
      <c r="E450">
        <v>2831688.1982</v>
      </c>
      <c r="F450">
        <v>121.14733849521177</v>
      </c>
      <c r="G450">
        <v>3.2556227652224801E-3</v>
      </c>
      <c r="H450" t="str">
        <f t="shared" ref="H450:H513" si="28">LEFT(A450,2)</f>
        <v>30</v>
      </c>
      <c r="I450" t="str">
        <f t="shared" ref="I450:I513" si="29">MID(A450,4,2)</f>
        <v>09</v>
      </c>
      <c r="J450" t="str">
        <f t="shared" ref="J450:J513" si="30">MID(A450,7,4)</f>
        <v>2020</v>
      </c>
      <c r="K450" s="1">
        <f t="shared" ref="K450:K513" si="31">DATE(J450,I450,H450)</f>
        <v>44104</v>
      </c>
    </row>
    <row r="451" spans="1:11" hidden="1" x14ac:dyDescent="0.55000000000000004">
      <c r="A451" t="s">
        <v>135</v>
      </c>
      <c r="B451">
        <v>21</v>
      </c>
      <c r="C451" t="s">
        <v>87</v>
      </c>
      <c r="D451">
        <v>21600</v>
      </c>
      <c r="E451">
        <v>2451708.75</v>
      </c>
      <c r="F451">
        <v>113.50503472222222</v>
      </c>
      <c r="G451">
        <v>3.0085433563906087E-3</v>
      </c>
      <c r="H451" t="str">
        <f t="shared" si="28"/>
        <v>30</v>
      </c>
      <c r="I451" t="str">
        <f t="shared" si="29"/>
        <v>09</v>
      </c>
      <c r="J451" t="str">
        <f t="shared" si="30"/>
        <v>2020</v>
      </c>
      <c r="K451" s="1">
        <f t="shared" si="31"/>
        <v>44104</v>
      </c>
    </row>
    <row r="452" spans="1:11" hidden="1" x14ac:dyDescent="0.55000000000000004">
      <c r="A452" t="s">
        <v>135</v>
      </c>
      <c r="B452">
        <v>22</v>
      </c>
      <c r="C452" t="s">
        <v>88</v>
      </c>
      <c r="D452">
        <v>21469.77</v>
      </c>
      <c r="E452">
        <v>2095916.7729320002</v>
      </c>
      <c r="F452">
        <v>97.621761804248493</v>
      </c>
      <c r="G452">
        <v>2.9904043470710372E-3</v>
      </c>
      <c r="H452" t="str">
        <f t="shared" si="28"/>
        <v>30</v>
      </c>
      <c r="I452" t="str">
        <f t="shared" si="29"/>
        <v>09</v>
      </c>
      <c r="J452" t="str">
        <f t="shared" si="30"/>
        <v>2020</v>
      </c>
      <c r="K452" s="1">
        <f t="shared" si="31"/>
        <v>44104</v>
      </c>
    </row>
    <row r="453" spans="1:11" hidden="1" x14ac:dyDescent="0.55000000000000004">
      <c r="A453" t="s">
        <v>135</v>
      </c>
      <c r="B453">
        <v>23</v>
      </c>
      <c r="C453" t="s">
        <v>96</v>
      </c>
      <c r="D453">
        <v>17344.800000000003</v>
      </c>
      <c r="E453">
        <v>2058789.9850000001</v>
      </c>
      <c r="F453">
        <v>118.69782211383237</v>
      </c>
      <c r="G453">
        <v>2.4158603151816591E-3</v>
      </c>
      <c r="H453" t="str">
        <f t="shared" si="28"/>
        <v>30</v>
      </c>
      <c r="I453" t="str">
        <f t="shared" si="29"/>
        <v>09</v>
      </c>
      <c r="J453" t="str">
        <f t="shared" si="30"/>
        <v>2020</v>
      </c>
      <c r="K453" s="1">
        <f t="shared" si="31"/>
        <v>44104</v>
      </c>
    </row>
    <row r="454" spans="1:11" hidden="1" x14ac:dyDescent="0.55000000000000004">
      <c r="A454" t="s">
        <v>135</v>
      </c>
      <c r="B454">
        <v>24</v>
      </c>
      <c r="C454" t="s">
        <v>90</v>
      </c>
      <c r="D454">
        <v>15515.899999999998</v>
      </c>
      <c r="E454">
        <v>1903537.1160000004</v>
      </c>
      <c r="F454">
        <v>122.68299718353435</v>
      </c>
      <c r="G454">
        <v>2.1611230492324554E-3</v>
      </c>
      <c r="H454" t="str">
        <f t="shared" si="28"/>
        <v>30</v>
      </c>
      <c r="I454" t="str">
        <f t="shared" si="29"/>
        <v>09</v>
      </c>
      <c r="J454" t="str">
        <f t="shared" si="30"/>
        <v>2020</v>
      </c>
      <c r="K454" s="1">
        <f t="shared" si="31"/>
        <v>44104</v>
      </c>
    </row>
    <row r="455" spans="1:11" hidden="1" x14ac:dyDescent="0.55000000000000004">
      <c r="A455" t="s">
        <v>135</v>
      </c>
      <c r="B455">
        <v>25</v>
      </c>
      <c r="C455" t="s">
        <v>107</v>
      </c>
      <c r="D455">
        <v>13301.96</v>
      </c>
      <c r="E455">
        <v>1268256.0070000002</v>
      </c>
      <c r="F455">
        <v>95.3435438837585</v>
      </c>
      <c r="G455">
        <v>1.8527557122672972E-3</v>
      </c>
      <c r="H455" t="str">
        <f t="shared" si="28"/>
        <v>30</v>
      </c>
      <c r="I455" t="str">
        <f t="shared" si="29"/>
        <v>09</v>
      </c>
      <c r="J455" t="str">
        <f t="shared" si="30"/>
        <v>2020</v>
      </c>
      <c r="K455" s="1">
        <f t="shared" si="31"/>
        <v>44104</v>
      </c>
    </row>
    <row r="456" spans="1:11" hidden="1" x14ac:dyDescent="0.55000000000000004">
      <c r="A456" t="s">
        <v>135</v>
      </c>
      <c r="B456">
        <v>26</v>
      </c>
      <c r="C456" t="s">
        <v>102</v>
      </c>
      <c r="D456">
        <v>13275</v>
      </c>
      <c r="E456">
        <v>1423486.875</v>
      </c>
      <c r="F456">
        <v>107.23064971751413</v>
      </c>
      <c r="G456">
        <v>1.8490006044483949E-3</v>
      </c>
      <c r="H456" t="str">
        <f t="shared" si="28"/>
        <v>30</v>
      </c>
      <c r="I456" t="str">
        <f t="shared" si="29"/>
        <v>09</v>
      </c>
      <c r="J456" t="str">
        <f t="shared" si="30"/>
        <v>2020</v>
      </c>
      <c r="K456" s="1">
        <f t="shared" si="31"/>
        <v>44104</v>
      </c>
    </row>
    <row r="457" spans="1:11" hidden="1" x14ac:dyDescent="0.55000000000000004">
      <c r="A457" t="s">
        <v>135</v>
      </c>
      <c r="B457">
        <v>27</v>
      </c>
      <c r="C457" t="s">
        <v>93</v>
      </c>
      <c r="D457">
        <v>11405.63</v>
      </c>
      <c r="E457">
        <v>1781164.3434000004</v>
      </c>
      <c r="F457">
        <v>156.1653624920325</v>
      </c>
      <c r="G457">
        <v>1.588626498238399E-3</v>
      </c>
      <c r="H457" t="str">
        <f t="shared" si="28"/>
        <v>30</v>
      </c>
      <c r="I457" t="str">
        <f t="shared" si="29"/>
        <v>09</v>
      </c>
      <c r="J457" t="str">
        <f t="shared" si="30"/>
        <v>2020</v>
      </c>
      <c r="K457" s="1">
        <f t="shared" si="31"/>
        <v>44104</v>
      </c>
    </row>
    <row r="458" spans="1:11" hidden="1" x14ac:dyDescent="0.55000000000000004">
      <c r="A458" t="s">
        <v>135</v>
      </c>
      <c r="B458">
        <v>28</v>
      </c>
      <c r="C458" t="s">
        <v>98</v>
      </c>
      <c r="D458">
        <v>10972.5</v>
      </c>
      <c r="E458">
        <v>1502096.7</v>
      </c>
      <c r="F458">
        <v>136.8964866712235</v>
      </c>
      <c r="G458">
        <v>1.528298239722035E-3</v>
      </c>
      <c r="H458" t="str">
        <f t="shared" si="28"/>
        <v>30</v>
      </c>
      <c r="I458" t="str">
        <f t="shared" si="29"/>
        <v>09</v>
      </c>
      <c r="J458" t="str">
        <f t="shared" si="30"/>
        <v>2020</v>
      </c>
      <c r="K458" s="1">
        <f t="shared" si="31"/>
        <v>44104</v>
      </c>
    </row>
    <row r="459" spans="1:11" hidden="1" x14ac:dyDescent="0.55000000000000004">
      <c r="A459" t="s">
        <v>135</v>
      </c>
      <c r="B459">
        <v>29</v>
      </c>
      <c r="C459" t="s">
        <v>89</v>
      </c>
      <c r="D459">
        <v>10605</v>
      </c>
      <c r="E459">
        <v>704466.9</v>
      </c>
      <c r="F459">
        <v>66.427807637906653</v>
      </c>
      <c r="G459">
        <v>1.4771112173390002E-3</v>
      </c>
      <c r="H459" t="str">
        <f t="shared" si="28"/>
        <v>30</v>
      </c>
      <c r="I459" t="str">
        <f t="shared" si="29"/>
        <v>09</v>
      </c>
      <c r="J459" t="str">
        <f t="shared" si="30"/>
        <v>2020</v>
      </c>
      <c r="K459" s="1">
        <f t="shared" si="31"/>
        <v>44104</v>
      </c>
    </row>
    <row r="460" spans="1:11" hidden="1" x14ac:dyDescent="0.55000000000000004">
      <c r="A460" t="s">
        <v>135</v>
      </c>
      <c r="B460">
        <v>30</v>
      </c>
      <c r="C460" t="s">
        <v>95</v>
      </c>
      <c r="D460">
        <v>10365.859999999993</v>
      </c>
      <c r="E460">
        <v>1593381.1536080006</v>
      </c>
      <c r="F460">
        <v>153.71432313459778</v>
      </c>
      <c r="G460">
        <v>1.4438027424201452E-3</v>
      </c>
      <c r="H460" t="str">
        <f t="shared" si="28"/>
        <v>30</v>
      </c>
      <c r="I460" t="str">
        <f t="shared" si="29"/>
        <v>09</v>
      </c>
      <c r="J460" t="str">
        <f t="shared" si="30"/>
        <v>2020</v>
      </c>
      <c r="K460" s="1">
        <f t="shared" si="31"/>
        <v>44104</v>
      </c>
    </row>
    <row r="461" spans="1:11" hidden="1" x14ac:dyDescent="0.55000000000000004">
      <c r="A461" t="s">
        <v>135</v>
      </c>
      <c r="B461">
        <v>31</v>
      </c>
      <c r="C461" t="s">
        <v>99</v>
      </c>
      <c r="D461">
        <v>10327.5</v>
      </c>
      <c r="E461">
        <v>1359713.22</v>
      </c>
      <c r="F461">
        <v>131.65947421931736</v>
      </c>
      <c r="G461">
        <v>1.4384597922742599E-3</v>
      </c>
      <c r="H461" t="str">
        <f t="shared" si="28"/>
        <v>30</v>
      </c>
      <c r="I461" t="str">
        <f t="shared" si="29"/>
        <v>09</v>
      </c>
      <c r="J461" t="str">
        <f t="shared" si="30"/>
        <v>2020</v>
      </c>
      <c r="K461" s="1">
        <f t="shared" si="31"/>
        <v>44104</v>
      </c>
    </row>
    <row r="462" spans="1:11" hidden="1" x14ac:dyDescent="0.55000000000000004">
      <c r="A462" t="s">
        <v>135</v>
      </c>
      <c r="B462">
        <v>32</v>
      </c>
      <c r="C462" t="s">
        <v>97</v>
      </c>
      <c r="D462">
        <v>8325</v>
      </c>
      <c r="E462">
        <v>944662.875</v>
      </c>
      <c r="F462">
        <v>113.47301801801802</v>
      </c>
      <c r="G462">
        <v>1.1595427519422137E-3</v>
      </c>
      <c r="H462" t="str">
        <f t="shared" si="28"/>
        <v>30</v>
      </c>
      <c r="I462" t="str">
        <f t="shared" si="29"/>
        <v>09</v>
      </c>
      <c r="J462" t="str">
        <f t="shared" si="30"/>
        <v>2020</v>
      </c>
      <c r="K462" s="1">
        <f t="shared" si="31"/>
        <v>44104</v>
      </c>
    </row>
    <row r="463" spans="1:11" hidden="1" x14ac:dyDescent="0.55000000000000004">
      <c r="A463" t="s">
        <v>135</v>
      </c>
      <c r="B463">
        <v>33</v>
      </c>
      <c r="C463" t="s">
        <v>119</v>
      </c>
      <c r="D463">
        <v>6750</v>
      </c>
      <c r="E463">
        <v>833580</v>
      </c>
      <c r="F463">
        <v>123.49333333333334</v>
      </c>
      <c r="G463">
        <v>9.4016979887206521E-4</v>
      </c>
      <c r="H463" t="str">
        <f t="shared" si="28"/>
        <v>30</v>
      </c>
      <c r="I463" t="str">
        <f t="shared" si="29"/>
        <v>09</v>
      </c>
      <c r="J463" t="str">
        <f t="shared" si="30"/>
        <v>2020</v>
      </c>
      <c r="K463" s="1">
        <f t="shared" si="31"/>
        <v>44104</v>
      </c>
    </row>
    <row r="464" spans="1:11" hidden="1" x14ac:dyDescent="0.55000000000000004">
      <c r="A464" t="s">
        <v>135</v>
      </c>
      <c r="B464">
        <v>34</v>
      </c>
      <c r="C464" t="s">
        <v>103</v>
      </c>
      <c r="D464">
        <v>6631.5</v>
      </c>
      <c r="E464">
        <v>861379.875</v>
      </c>
      <c r="F464">
        <v>129.89216240669532</v>
      </c>
      <c r="G464">
        <v>9.2366459573631123E-4</v>
      </c>
      <c r="H464" t="str">
        <f t="shared" si="28"/>
        <v>30</v>
      </c>
      <c r="I464" t="str">
        <f t="shared" si="29"/>
        <v>09</v>
      </c>
      <c r="J464" t="str">
        <f t="shared" si="30"/>
        <v>2020</v>
      </c>
      <c r="K464" s="1">
        <f t="shared" si="31"/>
        <v>44104</v>
      </c>
    </row>
    <row r="465" spans="1:11" hidden="1" x14ac:dyDescent="0.55000000000000004">
      <c r="A465" t="s">
        <v>135</v>
      </c>
      <c r="B465">
        <v>35</v>
      </c>
      <c r="C465" t="s">
        <v>105</v>
      </c>
      <c r="D465">
        <v>6171.98</v>
      </c>
      <c r="E465">
        <v>713013.57499999995</v>
      </c>
      <c r="F465">
        <v>115.52428475140879</v>
      </c>
      <c r="G465">
        <v>8.5966062151739391E-4</v>
      </c>
      <c r="H465" t="str">
        <f t="shared" si="28"/>
        <v>30</v>
      </c>
      <c r="I465" t="str">
        <f t="shared" si="29"/>
        <v>09</v>
      </c>
      <c r="J465" t="str">
        <f t="shared" si="30"/>
        <v>2020</v>
      </c>
      <c r="K465" s="1">
        <f t="shared" si="31"/>
        <v>44104</v>
      </c>
    </row>
    <row r="466" spans="1:11" hidden="1" x14ac:dyDescent="0.55000000000000004">
      <c r="A466" t="s">
        <v>135</v>
      </c>
      <c r="B466">
        <v>36</v>
      </c>
      <c r="C466" t="s">
        <v>104</v>
      </c>
      <c r="D466">
        <v>6070.5</v>
      </c>
      <c r="E466">
        <v>847714.875</v>
      </c>
      <c r="F466">
        <v>139.64498393872003</v>
      </c>
      <c r="G466">
        <v>8.4552603911894407E-4</v>
      </c>
      <c r="H466" t="str">
        <f t="shared" si="28"/>
        <v>30</v>
      </c>
      <c r="I466" t="str">
        <f t="shared" si="29"/>
        <v>09</v>
      </c>
      <c r="J466" t="str">
        <f t="shared" si="30"/>
        <v>2020</v>
      </c>
      <c r="K466" s="1">
        <f t="shared" si="31"/>
        <v>44104</v>
      </c>
    </row>
    <row r="467" spans="1:11" hidden="1" x14ac:dyDescent="0.55000000000000004">
      <c r="A467" t="s">
        <v>135</v>
      </c>
      <c r="B467">
        <v>37</v>
      </c>
      <c r="C467" t="s">
        <v>94</v>
      </c>
      <c r="D467">
        <v>5086.9799999999996</v>
      </c>
      <c r="E467">
        <v>408132.33799999999</v>
      </c>
      <c r="F467">
        <v>80.230773071645658</v>
      </c>
      <c r="G467">
        <v>7.0853703162462487E-4</v>
      </c>
      <c r="H467" t="str">
        <f t="shared" si="28"/>
        <v>30</v>
      </c>
      <c r="I467" t="str">
        <f t="shared" si="29"/>
        <v>09</v>
      </c>
      <c r="J467" t="str">
        <f t="shared" si="30"/>
        <v>2020</v>
      </c>
      <c r="K467" s="1">
        <f t="shared" si="31"/>
        <v>44104</v>
      </c>
    </row>
    <row r="468" spans="1:11" hidden="1" x14ac:dyDescent="0.55000000000000004">
      <c r="A468" t="s">
        <v>135</v>
      </c>
      <c r="B468">
        <v>38</v>
      </c>
      <c r="C468" t="s">
        <v>100</v>
      </c>
      <c r="D468">
        <v>4567.7500000000009</v>
      </c>
      <c r="E468">
        <v>645123.74309999985</v>
      </c>
      <c r="F468">
        <v>141.23446841442717</v>
      </c>
      <c r="G468">
        <v>6.3621638500709293E-4</v>
      </c>
      <c r="H468" t="str">
        <f t="shared" si="28"/>
        <v>30</v>
      </c>
      <c r="I468" t="str">
        <f t="shared" si="29"/>
        <v>09</v>
      </c>
      <c r="J468" t="str">
        <f t="shared" si="30"/>
        <v>2020</v>
      </c>
      <c r="K468" s="1">
        <f t="shared" si="31"/>
        <v>44104</v>
      </c>
    </row>
    <row r="469" spans="1:11" hidden="1" x14ac:dyDescent="0.55000000000000004">
      <c r="A469" t="s">
        <v>135</v>
      </c>
      <c r="B469">
        <v>39</v>
      </c>
      <c r="C469" t="s">
        <v>101</v>
      </c>
      <c r="D469">
        <v>3426.5699999999997</v>
      </c>
      <c r="E469">
        <v>509706.56709999999</v>
      </c>
      <c r="F469">
        <v>148.75124894573875</v>
      </c>
      <c r="G469">
        <v>4.7726779669941518E-4</v>
      </c>
      <c r="H469" t="str">
        <f t="shared" si="28"/>
        <v>30</v>
      </c>
      <c r="I469" t="str">
        <f t="shared" si="29"/>
        <v>09</v>
      </c>
      <c r="J469" t="str">
        <f t="shared" si="30"/>
        <v>2020</v>
      </c>
      <c r="K469" s="1">
        <f t="shared" si="31"/>
        <v>44104</v>
      </c>
    </row>
    <row r="470" spans="1:11" hidden="1" x14ac:dyDescent="0.55000000000000004">
      <c r="A470" t="s">
        <v>135</v>
      </c>
      <c r="B470">
        <v>40</v>
      </c>
      <c r="C470" t="s">
        <v>120</v>
      </c>
      <c r="D470">
        <v>2780.86</v>
      </c>
      <c r="E470">
        <v>274186.9178</v>
      </c>
      <c r="F470">
        <v>98.59788619347971</v>
      </c>
      <c r="G470">
        <v>3.8733045731724025E-4</v>
      </c>
      <c r="H470" t="str">
        <f t="shared" si="28"/>
        <v>30</v>
      </c>
      <c r="I470" t="str">
        <f t="shared" si="29"/>
        <v>09</v>
      </c>
      <c r="J470" t="str">
        <f t="shared" si="30"/>
        <v>2020</v>
      </c>
      <c r="K470" s="1">
        <f t="shared" si="31"/>
        <v>44104</v>
      </c>
    </row>
    <row r="471" spans="1:11" hidden="1" x14ac:dyDescent="0.55000000000000004">
      <c r="A471" t="s">
        <v>135</v>
      </c>
      <c r="B471">
        <v>41</v>
      </c>
      <c r="C471" t="s">
        <v>108</v>
      </c>
      <c r="D471">
        <v>2517.4799999999996</v>
      </c>
      <c r="E471">
        <v>299983.54379999998</v>
      </c>
      <c r="F471">
        <v>119.16024905858241</v>
      </c>
      <c r="G471">
        <v>3.5064572818732539E-4</v>
      </c>
      <c r="H471" t="str">
        <f t="shared" si="28"/>
        <v>30</v>
      </c>
      <c r="I471" t="str">
        <f t="shared" si="29"/>
        <v>09</v>
      </c>
      <c r="J471" t="str">
        <f t="shared" si="30"/>
        <v>2020</v>
      </c>
      <c r="K471" s="1">
        <f t="shared" si="31"/>
        <v>44104</v>
      </c>
    </row>
    <row r="472" spans="1:11" hidden="1" x14ac:dyDescent="0.55000000000000004">
      <c r="A472" t="s">
        <v>135</v>
      </c>
      <c r="B472">
        <v>42</v>
      </c>
      <c r="C472" t="s">
        <v>109</v>
      </c>
      <c r="D472">
        <v>2075.2799999999997</v>
      </c>
      <c r="E472">
        <v>327283.65000000002</v>
      </c>
      <c r="F472">
        <v>157.7057794610848</v>
      </c>
      <c r="G472">
        <v>2.8905416003010659E-4</v>
      </c>
      <c r="H472" t="str">
        <f t="shared" si="28"/>
        <v>30</v>
      </c>
      <c r="I472" t="str">
        <f t="shared" si="29"/>
        <v>09</v>
      </c>
      <c r="J472" t="str">
        <f t="shared" si="30"/>
        <v>2020</v>
      </c>
      <c r="K472" s="1">
        <f t="shared" si="31"/>
        <v>44104</v>
      </c>
    </row>
    <row r="473" spans="1:11" hidden="1" x14ac:dyDescent="0.55000000000000004">
      <c r="A473" t="s">
        <v>135</v>
      </c>
      <c r="B473">
        <v>43</v>
      </c>
      <c r="C473" t="s">
        <v>110</v>
      </c>
      <c r="D473">
        <v>1696.9599999999998</v>
      </c>
      <c r="E473">
        <v>221433.36250000002</v>
      </c>
      <c r="F473">
        <v>130.48826283471621</v>
      </c>
      <c r="G473">
        <v>2.3636008028058366E-4</v>
      </c>
      <c r="H473" t="str">
        <f t="shared" si="28"/>
        <v>30</v>
      </c>
      <c r="I473" t="str">
        <f t="shared" si="29"/>
        <v>09</v>
      </c>
      <c r="J473" t="str">
        <f t="shared" si="30"/>
        <v>2020</v>
      </c>
      <c r="K473" s="1">
        <f t="shared" si="31"/>
        <v>44104</v>
      </c>
    </row>
    <row r="474" spans="1:11" hidden="1" x14ac:dyDescent="0.55000000000000004">
      <c r="A474" t="s">
        <v>135</v>
      </c>
      <c r="B474">
        <v>44</v>
      </c>
      <c r="C474" t="s">
        <v>113</v>
      </c>
      <c r="D474">
        <v>1087.5</v>
      </c>
      <c r="E474">
        <v>112773.75</v>
      </c>
      <c r="F474">
        <v>103.7</v>
      </c>
      <c r="G474">
        <v>1.514718009293883E-4</v>
      </c>
      <c r="H474" t="str">
        <f t="shared" si="28"/>
        <v>30</v>
      </c>
      <c r="I474" t="str">
        <f t="shared" si="29"/>
        <v>09</v>
      </c>
      <c r="J474" t="str">
        <f t="shared" si="30"/>
        <v>2020</v>
      </c>
      <c r="K474" s="1">
        <f t="shared" si="31"/>
        <v>44104</v>
      </c>
    </row>
    <row r="475" spans="1:11" hidden="1" x14ac:dyDescent="0.55000000000000004">
      <c r="A475" t="s">
        <v>135</v>
      </c>
      <c r="B475">
        <v>45</v>
      </c>
      <c r="C475" t="s">
        <v>133</v>
      </c>
      <c r="D475">
        <v>936</v>
      </c>
      <c r="E475">
        <v>108448.5</v>
      </c>
      <c r="F475">
        <v>115.86378205128206</v>
      </c>
      <c r="G475">
        <v>1.3037021211025971E-4</v>
      </c>
      <c r="H475" t="str">
        <f t="shared" si="28"/>
        <v>30</v>
      </c>
      <c r="I475" t="str">
        <f t="shared" si="29"/>
        <v>09</v>
      </c>
      <c r="J475" t="str">
        <f t="shared" si="30"/>
        <v>2020</v>
      </c>
      <c r="K475" s="1">
        <f t="shared" si="31"/>
        <v>44104</v>
      </c>
    </row>
    <row r="476" spans="1:11" hidden="1" x14ac:dyDescent="0.55000000000000004">
      <c r="A476" t="s">
        <v>135</v>
      </c>
      <c r="B476">
        <v>46</v>
      </c>
      <c r="C476" t="s">
        <v>125</v>
      </c>
      <c r="D476">
        <v>840</v>
      </c>
      <c r="E476">
        <v>119071.8015</v>
      </c>
      <c r="F476">
        <v>141.75214464285713</v>
      </c>
      <c r="G476">
        <v>1.1699890830407923E-4</v>
      </c>
      <c r="H476" t="str">
        <f t="shared" si="28"/>
        <v>30</v>
      </c>
      <c r="I476" t="str">
        <f t="shared" si="29"/>
        <v>09</v>
      </c>
      <c r="J476" t="str">
        <f t="shared" si="30"/>
        <v>2020</v>
      </c>
      <c r="K476" s="1">
        <f t="shared" si="31"/>
        <v>44104</v>
      </c>
    </row>
    <row r="477" spans="1:11" hidden="1" x14ac:dyDescent="0.55000000000000004">
      <c r="A477" t="s">
        <v>135</v>
      </c>
      <c r="B477">
        <v>47</v>
      </c>
      <c r="C477" t="s">
        <v>127</v>
      </c>
      <c r="D477">
        <v>825</v>
      </c>
      <c r="E477">
        <v>77550</v>
      </c>
      <c r="F477">
        <v>94</v>
      </c>
      <c r="G477">
        <v>1.1490964208436354E-4</v>
      </c>
      <c r="H477" t="str">
        <f t="shared" si="28"/>
        <v>30</v>
      </c>
      <c r="I477" t="str">
        <f t="shared" si="29"/>
        <v>09</v>
      </c>
      <c r="J477" t="str">
        <f t="shared" si="30"/>
        <v>2020</v>
      </c>
      <c r="K477" s="1">
        <f t="shared" si="31"/>
        <v>44104</v>
      </c>
    </row>
    <row r="478" spans="1:11" hidden="1" x14ac:dyDescent="0.55000000000000004">
      <c r="A478" t="s">
        <v>135</v>
      </c>
      <c r="B478">
        <v>48</v>
      </c>
      <c r="C478" t="s">
        <v>111</v>
      </c>
      <c r="D478">
        <v>825</v>
      </c>
      <c r="E478">
        <v>110611.875</v>
      </c>
      <c r="F478">
        <v>134.07499999999999</v>
      </c>
      <c r="G478">
        <v>1.1490964208436354E-4</v>
      </c>
      <c r="H478" t="str">
        <f t="shared" si="28"/>
        <v>30</v>
      </c>
      <c r="I478" t="str">
        <f t="shared" si="29"/>
        <v>09</v>
      </c>
      <c r="J478" t="str">
        <f t="shared" si="30"/>
        <v>2020</v>
      </c>
      <c r="K478" s="1">
        <f t="shared" si="31"/>
        <v>44104</v>
      </c>
    </row>
    <row r="479" spans="1:11" hidden="1" x14ac:dyDescent="0.55000000000000004">
      <c r="A479" t="s">
        <v>135</v>
      </c>
      <c r="B479">
        <v>49</v>
      </c>
      <c r="C479" t="s">
        <v>121</v>
      </c>
      <c r="D479">
        <v>427.5</v>
      </c>
      <c r="E479">
        <v>52582.5</v>
      </c>
      <c r="F479">
        <v>123</v>
      </c>
      <c r="G479">
        <v>5.9544087261897467E-5</v>
      </c>
      <c r="H479" t="str">
        <f t="shared" si="28"/>
        <v>30</v>
      </c>
      <c r="I479" t="str">
        <f t="shared" si="29"/>
        <v>09</v>
      </c>
      <c r="J479" t="str">
        <f t="shared" si="30"/>
        <v>2020</v>
      </c>
      <c r="K479" s="1">
        <f t="shared" si="31"/>
        <v>44104</v>
      </c>
    </row>
    <row r="480" spans="1:11" hidden="1" x14ac:dyDescent="0.55000000000000004">
      <c r="A480" t="s">
        <v>135</v>
      </c>
      <c r="B480">
        <v>50</v>
      </c>
      <c r="C480" t="s">
        <v>122</v>
      </c>
      <c r="D480">
        <v>412.5</v>
      </c>
      <c r="E480">
        <v>49768.125</v>
      </c>
      <c r="F480">
        <v>120.65</v>
      </c>
      <c r="G480">
        <v>5.7454821042181768E-5</v>
      </c>
      <c r="H480" t="str">
        <f t="shared" si="28"/>
        <v>30</v>
      </c>
      <c r="I480" t="str">
        <f t="shared" si="29"/>
        <v>09</v>
      </c>
      <c r="J480" t="str">
        <f t="shared" si="30"/>
        <v>2020</v>
      </c>
      <c r="K480" s="1">
        <f t="shared" si="31"/>
        <v>44104</v>
      </c>
    </row>
    <row r="481" spans="1:11" hidden="1" x14ac:dyDescent="0.55000000000000004">
      <c r="A481" t="s">
        <v>135</v>
      </c>
      <c r="B481">
        <v>51</v>
      </c>
      <c r="C481" t="s">
        <v>114</v>
      </c>
      <c r="D481">
        <v>360</v>
      </c>
      <c r="E481">
        <v>33076.800000000003</v>
      </c>
      <c r="F481">
        <v>91.88000000000001</v>
      </c>
      <c r="G481">
        <v>5.0142389273176812E-5</v>
      </c>
      <c r="H481" t="str">
        <f t="shared" si="28"/>
        <v>30</v>
      </c>
      <c r="I481" t="str">
        <f t="shared" si="29"/>
        <v>09</v>
      </c>
      <c r="J481" t="str">
        <f t="shared" si="30"/>
        <v>2020</v>
      </c>
      <c r="K481" s="1">
        <f t="shared" si="31"/>
        <v>44104</v>
      </c>
    </row>
    <row r="482" spans="1:11" hidden="1" x14ac:dyDescent="0.55000000000000004">
      <c r="A482" t="s">
        <v>135</v>
      </c>
      <c r="B482">
        <v>52</v>
      </c>
      <c r="C482" t="s">
        <v>112</v>
      </c>
      <c r="D482">
        <v>345</v>
      </c>
      <c r="E482">
        <v>37305</v>
      </c>
      <c r="F482">
        <v>108.1304347826087</v>
      </c>
      <c r="G482">
        <v>4.8053123053461113E-5</v>
      </c>
      <c r="H482" t="str">
        <f t="shared" si="28"/>
        <v>30</v>
      </c>
      <c r="I482" t="str">
        <f t="shared" si="29"/>
        <v>09</v>
      </c>
      <c r="J482" t="str">
        <f t="shared" si="30"/>
        <v>2020</v>
      </c>
      <c r="K482" s="1">
        <f t="shared" si="31"/>
        <v>44104</v>
      </c>
    </row>
    <row r="483" spans="1:11" hidden="1" x14ac:dyDescent="0.55000000000000004">
      <c r="A483" t="s">
        <v>135</v>
      </c>
      <c r="B483">
        <v>53</v>
      </c>
      <c r="C483" t="s">
        <v>115</v>
      </c>
      <c r="D483">
        <v>270.5</v>
      </c>
      <c r="E483">
        <v>54725</v>
      </c>
      <c r="F483">
        <v>202.31053604436229</v>
      </c>
      <c r="G483">
        <v>3.7676434162206468E-5</v>
      </c>
      <c r="H483" t="str">
        <f t="shared" si="28"/>
        <v>30</v>
      </c>
      <c r="I483" t="str">
        <f t="shared" si="29"/>
        <v>09</v>
      </c>
      <c r="J483" t="str">
        <f t="shared" si="30"/>
        <v>2020</v>
      </c>
      <c r="K483" s="1">
        <f t="shared" si="31"/>
        <v>44104</v>
      </c>
    </row>
    <row r="484" spans="1:11" hidden="1" x14ac:dyDescent="0.55000000000000004">
      <c r="A484" t="s">
        <v>135</v>
      </c>
      <c r="B484">
        <v>54</v>
      </c>
      <c r="C484" t="s">
        <v>134</v>
      </c>
      <c r="D484">
        <v>28.039999999999996</v>
      </c>
      <c r="E484">
        <v>15659.1155</v>
      </c>
      <c r="F484">
        <v>558.45633024251083</v>
      </c>
      <c r="G484">
        <v>3.9055349867218828E-6</v>
      </c>
      <c r="H484" t="str">
        <f t="shared" si="28"/>
        <v>30</v>
      </c>
      <c r="I484" t="str">
        <f t="shared" si="29"/>
        <v>09</v>
      </c>
      <c r="J484" t="str">
        <f t="shared" si="30"/>
        <v>2020</v>
      </c>
      <c r="K484" s="1">
        <f t="shared" si="31"/>
        <v>44104</v>
      </c>
    </row>
    <row r="485" spans="1:11" hidden="1" x14ac:dyDescent="0.55000000000000004">
      <c r="A485" t="s">
        <v>135</v>
      </c>
      <c r="B485">
        <v>55</v>
      </c>
      <c r="C485" t="s">
        <v>116</v>
      </c>
      <c r="D485">
        <v>6</v>
      </c>
      <c r="E485">
        <v>715.2</v>
      </c>
      <c r="F485">
        <v>119.2</v>
      </c>
      <c r="G485">
        <v>8.3570648788628024E-7</v>
      </c>
      <c r="H485" t="str">
        <f t="shared" si="28"/>
        <v>30</v>
      </c>
      <c r="I485" t="str">
        <f t="shared" si="29"/>
        <v>09</v>
      </c>
      <c r="J485" t="str">
        <f t="shared" si="30"/>
        <v>2020</v>
      </c>
      <c r="K485" s="1">
        <f t="shared" si="31"/>
        <v>44104</v>
      </c>
    </row>
    <row r="486" spans="1:11" hidden="1" x14ac:dyDescent="0.55000000000000004">
      <c r="A486" t="s">
        <v>135</v>
      </c>
      <c r="C486" t="s">
        <v>117</v>
      </c>
      <c r="D486">
        <v>7179554.1700000027</v>
      </c>
      <c r="E486">
        <v>896958558.14028037</v>
      </c>
      <c r="F486">
        <v>124.93234773382594</v>
      </c>
      <c r="G486">
        <v>1</v>
      </c>
      <c r="H486" t="str">
        <f t="shared" si="28"/>
        <v>30</v>
      </c>
      <c r="I486" t="str">
        <f t="shared" si="29"/>
        <v>09</v>
      </c>
      <c r="J486" t="str">
        <f t="shared" si="30"/>
        <v>2020</v>
      </c>
      <c r="K486" s="1">
        <f t="shared" si="31"/>
        <v>44104</v>
      </c>
    </row>
    <row r="487" spans="1:11" hidden="1" x14ac:dyDescent="0.55000000000000004">
      <c r="A487" t="s">
        <v>136</v>
      </c>
      <c r="B487">
        <v>1</v>
      </c>
      <c r="C487" t="s">
        <v>86</v>
      </c>
      <c r="D487">
        <v>31267.5</v>
      </c>
      <c r="E487">
        <v>2048137.5</v>
      </c>
      <c r="F487">
        <v>65.503717917965943</v>
      </c>
      <c r="G487">
        <v>0.25434869772734647</v>
      </c>
      <c r="H487" t="str">
        <f t="shared" si="28"/>
        <v>04</v>
      </c>
      <c r="I487" t="str">
        <f t="shared" si="29"/>
        <v>12</v>
      </c>
      <c r="J487" t="str">
        <f t="shared" si="30"/>
        <v>2020</v>
      </c>
      <c r="K487" s="1">
        <f t="shared" si="31"/>
        <v>44169</v>
      </c>
    </row>
    <row r="488" spans="1:11" hidden="1" x14ac:dyDescent="0.55000000000000004">
      <c r="A488" t="s">
        <v>136</v>
      </c>
      <c r="B488">
        <v>2</v>
      </c>
      <c r="C488" t="s">
        <v>69</v>
      </c>
      <c r="D488">
        <v>19705.43</v>
      </c>
      <c r="E488">
        <v>3257733.8457000004</v>
      </c>
      <c r="F488">
        <v>165.32163194104368</v>
      </c>
      <c r="G488">
        <v>0.16029584900159544</v>
      </c>
      <c r="H488" t="str">
        <f t="shared" si="28"/>
        <v>04</v>
      </c>
      <c r="I488" t="str">
        <f t="shared" si="29"/>
        <v>12</v>
      </c>
      <c r="J488" t="str">
        <f t="shared" si="30"/>
        <v>2020</v>
      </c>
      <c r="K488" s="1">
        <f t="shared" si="31"/>
        <v>44169</v>
      </c>
    </row>
    <row r="489" spans="1:11" hidden="1" x14ac:dyDescent="0.55000000000000004">
      <c r="A489" t="s">
        <v>136</v>
      </c>
      <c r="B489">
        <v>3</v>
      </c>
      <c r="C489" t="s">
        <v>77</v>
      </c>
      <c r="D489">
        <v>15374.970000000001</v>
      </c>
      <c r="E489">
        <v>1878865.4755000002</v>
      </c>
      <c r="F489">
        <v>122.20287099747186</v>
      </c>
      <c r="G489">
        <v>0.12506927631236972</v>
      </c>
      <c r="H489" t="str">
        <f t="shared" si="28"/>
        <v>04</v>
      </c>
      <c r="I489" t="str">
        <f t="shared" si="29"/>
        <v>12</v>
      </c>
      <c r="J489" t="str">
        <f t="shared" si="30"/>
        <v>2020</v>
      </c>
      <c r="K489" s="1">
        <f t="shared" si="31"/>
        <v>44169</v>
      </c>
    </row>
    <row r="490" spans="1:11" hidden="1" x14ac:dyDescent="0.55000000000000004">
      <c r="A490" t="s">
        <v>136</v>
      </c>
      <c r="B490">
        <v>4</v>
      </c>
      <c r="C490" t="s">
        <v>68</v>
      </c>
      <c r="D490">
        <v>12555</v>
      </c>
      <c r="E490">
        <v>1464839.85</v>
      </c>
      <c r="F490">
        <v>116.67382317801673</v>
      </c>
      <c r="G490">
        <v>0.10212994003252052</v>
      </c>
      <c r="H490" t="str">
        <f t="shared" si="28"/>
        <v>04</v>
      </c>
      <c r="I490" t="str">
        <f t="shared" si="29"/>
        <v>12</v>
      </c>
      <c r="J490" t="str">
        <f t="shared" si="30"/>
        <v>2020</v>
      </c>
      <c r="K490" s="1">
        <f t="shared" si="31"/>
        <v>44169</v>
      </c>
    </row>
    <row r="491" spans="1:11" hidden="1" x14ac:dyDescent="0.55000000000000004">
      <c r="A491" t="s">
        <v>136</v>
      </c>
      <c r="B491">
        <v>5</v>
      </c>
      <c r="C491" t="s">
        <v>88</v>
      </c>
      <c r="D491">
        <v>9080.44</v>
      </c>
      <c r="E491">
        <v>966423.05498400005</v>
      </c>
      <c r="F491">
        <v>106.42909979956919</v>
      </c>
      <c r="G491">
        <v>7.3865774007877388E-2</v>
      </c>
      <c r="H491" t="str">
        <f t="shared" si="28"/>
        <v>04</v>
      </c>
      <c r="I491" t="str">
        <f t="shared" si="29"/>
        <v>12</v>
      </c>
      <c r="J491" t="str">
        <f t="shared" si="30"/>
        <v>2020</v>
      </c>
      <c r="K491" s="1">
        <f t="shared" si="31"/>
        <v>44169</v>
      </c>
    </row>
    <row r="492" spans="1:11" x14ac:dyDescent="0.55000000000000004">
      <c r="A492" t="s">
        <v>136</v>
      </c>
      <c r="B492">
        <v>6</v>
      </c>
      <c r="C492" t="s">
        <v>70</v>
      </c>
      <c r="D492">
        <v>5122.5</v>
      </c>
      <c r="E492">
        <v>489476.11499999999</v>
      </c>
      <c r="F492">
        <v>95.554146412884336</v>
      </c>
      <c r="G492">
        <v>4.1669503609445345E-2</v>
      </c>
      <c r="H492" t="str">
        <f t="shared" si="28"/>
        <v>04</v>
      </c>
      <c r="I492" t="str">
        <f t="shared" si="29"/>
        <v>12</v>
      </c>
      <c r="J492" t="str">
        <f t="shared" si="30"/>
        <v>2020</v>
      </c>
      <c r="K492" s="1">
        <f t="shared" si="31"/>
        <v>44169</v>
      </c>
    </row>
    <row r="493" spans="1:11" hidden="1" x14ac:dyDescent="0.55000000000000004">
      <c r="A493" t="s">
        <v>136</v>
      </c>
      <c r="B493">
        <v>7</v>
      </c>
      <c r="C493" t="s">
        <v>76</v>
      </c>
      <c r="D493">
        <v>4875</v>
      </c>
      <c r="E493">
        <v>564206.25</v>
      </c>
      <c r="F493">
        <v>115.73461538461538</v>
      </c>
      <c r="G493">
        <v>3.9656189379413578E-2</v>
      </c>
      <c r="H493" t="str">
        <f t="shared" si="28"/>
        <v>04</v>
      </c>
      <c r="I493" t="str">
        <f t="shared" si="29"/>
        <v>12</v>
      </c>
      <c r="J493" t="str">
        <f t="shared" si="30"/>
        <v>2020</v>
      </c>
      <c r="K493" s="1">
        <f t="shared" si="31"/>
        <v>44169</v>
      </c>
    </row>
    <row r="494" spans="1:11" hidden="1" x14ac:dyDescent="0.55000000000000004">
      <c r="A494" t="s">
        <v>136</v>
      </c>
      <c r="B494">
        <v>8</v>
      </c>
      <c r="C494" t="s">
        <v>72</v>
      </c>
      <c r="D494">
        <v>4612.5</v>
      </c>
      <c r="E494">
        <v>687480.45</v>
      </c>
      <c r="F494">
        <v>149.0472520325203</v>
      </c>
      <c r="G494">
        <v>3.7520856105137466E-2</v>
      </c>
      <c r="H494" t="str">
        <f t="shared" si="28"/>
        <v>04</v>
      </c>
      <c r="I494" t="str">
        <f t="shared" si="29"/>
        <v>12</v>
      </c>
      <c r="J494" t="str">
        <f t="shared" si="30"/>
        <v>2020</v>
      </c>
      <c r="K494" s="1">
        <f t="shared" si="31"/>
        <v>44169</v>
      </c>
    </row>
    <row r="495" spans="1:11" hidden="1" x14ac:dyDescent="0.55000000000000004">
      <c r="A495" t="s">
        <v>136</v>
      </c>
      <c r="B495">
        <v>9</v>
      </c>
      <c r="C495" t="s">
        <v>81</v>
      </c>
      <c r="D495">
        <v>4322.7699999999995</v>
      </c>
      <c r="E495">
        <v>539296.49550000008</v>
      </c>
      <c r="F495">
        <v>124.75715698498882</v>
      </c>
      <c r="G495">
        <v>3.5164017592543104E-2</v>
      </c>
      <c r="H495" t="str">
        <f t="shared" si="28"/>
        <v>04</v>
      </c>
      <c r="I495" t="str">
        <f t="shared" si="29"/>
        <v>12</v>
      </c>
      <c r="J495" t="str">
        <f t="shared" si="30"/>
        <v>2020</v>
      </c>
      <c r="K495" s="1">
        <f t="shared" si="31"/>
        <v>44169</v>
      </c>
    </row>
    <row r="496" spans="1:11" hidden="1" x14ac:dyDescent="0.55000000000000004">
      <c r="A496" t="s">
        <v>136</v>
      </c>
      <c r="B496">
        <v>10</v>
      </c>
      <c r="C496" t="s">
        <v>80</v>
      </c>
      <c r="D496">
        <v>2569.5</v>
      </c>
      <c r="E496">
        <v>267138.82500000001</v>
      </c>
      <c r="F496">
        <v>103.96529480443667</v>
      </c>
      <c r="G496">
        <v>2.0901862279057066E-2</v>
      </c>
      <c r="H496" t="str">
        <f t="shared" si="28"/>
        <v>04</v>
      </c>
      <c r="I496" t="str">
        <f t="shared" si="29"/>
        <v>12</v>
      </c>
      <c r="J496" t="str">
        <f t="shared" si="30"/>
        <v>2020</v>
      </c>
      <c r="K496" s="1">
        <f t="shared" si="31"/>
        <v>44169</v>
      </c>
    </row>
    <row r="497" spans="1:11" hidden="1" x14ac:dyDescent="0.55000000000000004">
      <c r="A497" t="s">
        <v>136</v>
      </c>
      <c r="B497">
        <v>11</v>
      </c>
      <c r="C497" t="s">
        <v>73</v>
      </c>
      <c r="D497">
        <v>2485.5</v>
      </c>
      <c r="E497">
        <v>265477.27500000002</v>
      </c>
      <c r="F497">
        <v>106.8104103802052</v>
      </c>
      <c r="G497">
        <v>2.0218555631288708E-2</v>
      </c>
      <c r="H497" t="str">
        <f t="shared" si="28"/>
        <v>04</v>
      </c>
      <c r="I497" t="str">
        <f t="shared" si="29"/>
        <v>12</v>
      </c>
      <c r="J497" t="str">
        <f t="shared" si="30"/>
        <v>2020</v>
      </c>
      <c r="K497" s="1">
        <f t="shared" si="31"/>
        <v>44169</v>
      </c>
    </row>
    <row r="498" spans="1:11" hidden="1" x14ac:dyDescent="0.55000000000000004">
      <c r="A498" t="s">
        <v>136</v>
      </c>
      <c r="B498">
        <v>12</v>
      </c>
      <c r="C498" t="s">
        <v>95</v>
      </c>
      <c r="D498">
        <v>1391.1</v>
      </c>
      <c r="E498">
        <v>244000.66039999999</v>
      </c>
      <c r="F498">
        <v>175.40123671914313</v>
      </c>
      <c r="G498">
        <v>1.1316046163220969E-2</v>
      </c>
      <c r="H498" t="str">
        <f t="shared" si="28"/>
        <v>04</v>
      </c>
      <c r="I498" t="str">
        <f t="shared" si="29"/>
        <v>12</v>
      </c>
      <c r="J498" t="str">
        <f t="shared" si="30"/>
        <v>2020</v>
      </c>
      <c r="K498" s="1">
        <f t="shared" si="31"/>
        <v>44169</v>
      </c>
    </row>
    <row r="499" spans="1:11" hidden="1" x14ac:dyDescent="0.55000000000000004">
      <c r="A499" t="s">
        <v>136</v>
      </c>
      <c r="B499">
        <v>13</v>
      </c>
      <c r="C499" t="s">
        <v>87</v>
      </c>
      <c r="D499">
        <v>1350</v>
      </c>
      <c r="E499">
        <v>186651</v>
      </c>
      <c r="F499">
        <v>138.26</v>
      </c>
      <c r="G499">
        <v>1.0981713981991452E-2</v>
      </c>
      <c r="H499" t="str">
        <f t="shared" si="28"/>
        <v>04</v>
      </c>
      <c r="I499" t="str">
        <f t="shared" si="29"/>
        <v>12</v>
      </c>
      <c r="J499" t="str">
        <f t="shared" si="30"/>
        <v>2020</v>
      </c>
      <c r="K499" s="1">
        <f t="shared" si="31"/>
        <v>44169</v>
      </c>
    </row>
    <row r="500" spans="1:11" hidden="1" x14ac:dyDescent="0.55000000000000004">
      <c r="A500" t="s">
        <v>136</v>
      </c>
      <c r="B500">
        <v>14</v>
      </c>
      <c r="C500" t="s">
        <v>91</v>
      </c>
      <c r="D500">
        <v>1297.5</v>
      </c>
      <c r="E500">
        <v>138958.5</v>
      </c>
      <c r="F500">
        <v>107.0971098265896</v>
      </c>
      <c r="G500">
        <v>1.055464732713623E-2</v>
      </c>
      <c r="H500" t="str">
        <f t="shared" si="28"/>
        <v>04</v>
      </c>
      <c r="I500" t="str">
        <f t="shared" si="29"/>
        <v>12</v>
      </c>
      <c r="J500" t="str">
        <f t="shared" si="30"/>
        <v>2020</v>
      </c>
      <c r="K500" s="1">
        <f t="shared" si="31"/>
        <v>44169</v>
      </c>
    </row>
    <row r="501" spans="1:11" hidden="1" x14ac:dyDescent="0.55000000000000004">
      <c r="A501" t="s">
        <v>136</v>
      </c>
      <c r="B501">
        <v>15</v>
      </c>
      <c r="C501" t="s">
        <v>71</v>
      </c>
      <c r="D501">
        <v>1281</v>
      </c>
      <c r="E501">
        <v>166633.79999999999</v>
      </c>
      <c r="F501">
        <v>130.08103044496485</v>
      </c>
      <c r="G501">
        <v>1.0420426378467445E-2</v>
      </c>
      <c r="H501" t="str">
        <f t="shared" si="28"/>
        <v>04</v>
      </c>
      <c r="I501" t="str">
        <f t="shared" si="29"/>
        <v>12</v>
      </c>
      <c r="J501" t="str">
        <f t="shared" si="30"/>
        <v>2020</v>
      </c>
      <c r="K501" s="1">
        <f t="shared" si="31"/>
        <v>44169</v>
      </c>
    </row>
    <row r="502" spans="1:11" hidden="1" x14ac:dyDescent="0.55000000000000004">
      <c r="A502" t="s">
        <v>136</v>
      </c>
      <c r="B502">
        <v>16</v>
      </c>
      <c r="C502" t="s">
        <v>82</v>
      </c>
      <c r="D502">
        <v>1237.5</v>
      </c>
      <c r="E502">
        <v>138868.125</v>
      </c>
      <c r="F502">
        <v>112.21666666666667</v>
      </c>
      <c r="G502">
        <v>1.0066571150158831E-2</v>
      </c>
      <c r="H502" t="str">
        <f t="shared" si="28"/>
        <v>04</v>
      </c>
      <c r="I502" t="str">
        <f t="shared" si="29"/>
        <v>12</v>
      </c>
      <c r="J502" t="str">
        <f t="shared" si="30"/>
        <v>2020</v>
      </c>
      <c r="K502" s="1">
        <f t="shared" si="31"/>
        <v>44169</v>
      </c>
    </row>
    <row r="503" spans="1:11" hidden="1" x14ac:dyDescent="0.55000000000000004">
      <c r="A503" t="s">
        <v>136</v>
      </c>
      <c r="B503">
        <v>17</v>
      </c>
      <c r="C503" t="s">
        <v>83</v>
      </c>
      <c r="D503">
        <v>1237.5</v>
      </c>
      <c r="E503">
        <v>114081</v>
      </c>
      <c r="F503">
        <v>92.186666666666667</v>
      </c>
      <c r="G503">
        <v>1.0066571150158831E-2</v>
      </c>
      <c r="H503" t="str">
        <f t="shared" si="28"/>
        <v>04</v>
      </c>
      <c r="I503" t="str">
        <f t="shared" si="29"/>
        <v>12</v>
      </c>
      <c r="J503" t="str">
        <f t="shared" si="30"/>
        <v>2020</v>
      </c>
      <c r="K503" s="1">
        <f t="shared" si="31"/>
        <v>44169</v>
      </c>
    </row>
    <row r="504" spans="1:11" hidden="1" x14ac:dyDescent="0.55000000000000004">
      <c r="A504" t="s">
        <v>136</v>
      </c>
      <c r="B504">
        <v>18</v>
      </c>
      <c r="C504" t="s">
        <v>98</v>
      </c>
      <c r="D504">
        <v>840</v>
      </c>
      <c r="E504">
        <v>91920.375</v>
      </c>
      <c r="F504">
        <v>109.42901785714285</v>
      </c>
      <c r="G504">
        <v>6.8330664776835703E-3</v>
      </c>
      <c r="H504" t="str">
        <f t="shared" si="28"/>
        <v>04</v>
      </c>
      <c r="I504" t="str">
        <f t="shared" si="29"/>
        <v>12</v>
      </c>
      <c r="J504" t="str">
        <f t="shared" si="30"/>
        <v>2020</v>
      </c>
      <c r="K504" s="1">
        <f t="shared" si="31"/>
        <v>44169</v>
      </c>
    </row>
    <row r="505" spans="1:11" hidden="1" x14ac:dyDescent="0.55000000000000004">
      <c r="A505" t="s">
        <v>136</v>
      </c>
      <c r="B505">
        <v>19</v>
      </c>
      <c r="C505" t="s">
        <v>105</v>
      </c>
      <c r="D505">
        <v>825</v>
      </c>
      <c r="E505">
        <v>90358.125</v>
      </c>
      <c r="F505">
        <v>109.52500000000001</v>
      </c>
      <c r="G505">
        <v>6.7110474334392215E-3</v>
      </c>
      <c r="H505" t="str">
        <f t="shared" si="28"/>
        <v>04</v>
      </c>
      <c r="I505" t="str">
        <f t="shared" si="29"/>
        <v>12</v>
      </c>
      <c r="J505" t="str">
        <f t="shared" si="30"/>
        <v>2020</v>
      </c>
      <c r="K505" s="1">
        <f t="shared" si="31"/>
        <v>44169</v>
      </c>
    </row>
    <row r="506" spans="1:11" hidden="1" x14ac:dyDescent="0.55000000000000004">
      <c r="A506" t="s">
        <v>136</v>
      </c>
      <c r="B506">
        <v>20</v>
      </c>
      <c r="C506" t="s">
        <v>96</v>
      </c>
      <c r="D506">
        <v>825</v>
      </c>
      <c r="E506">
        <v>103083.75</v>
      </c>
      <c r="F506">
        <v>124.95</v>
      </c>
      <c r="G506">
        <v>6.7110474334392215E-3</v>
      </c>
      <c r="H506" t="str">
        <f t="shared" si="28"/>
        <v>04</v>
      </c>
      <c r="I506" t="str">
        <f t="shared" si="29"/>
        <v>12</v>
      </c>
      <c r="J506" t="str">
        <f t="shared" si="30"/>
        <v>2020</v>
      </c>
      <c r="K506" s="1">
        <f t="shared" si="31"/>
        <v>44169</v>
      </c>
    </row>
    <row r="507" spans="1:11" hidden="1" x14ac:dyDescent="0.55000000000000004">
      <c r="A507" t="s">
        <v>136</v>
      </c>
      <c r="B507">
        <v>21</v>
      </c>
      <c r="C507" t="s">
        <v>79</v>
      </c>
      <c r="D507">
        <v>412.5</v>
      </c>
      <c r="E507">
        <v>64618.125</v>
      </c>
      <c r="F507">
        <v>156.65</v>
      </c>
      <c r="G507">
        <v>3.3555237167196108E-3</v>
      </c>
      <c r="H507" t="str">
        <f t="shared" si="28"/>
        <v>04</v>
      </c>
      <c r="I507" t="str">
        <f t="shared" si="29"/>
        <v>12</v>
      </c>
      <c r="J507" t="str">
        <f t="shared" si="30"/>
        <v>2020</v>
      </c>
      <c r="K507" s="1">
        <f t="shared" si="31"/>
        <v>44169</v>
      </c>
    </row>
    <row r="508" spans="1:11" hidden="1" x14ac:dyDescent="0.55000000000000004">
      <c r="A508" t="s">
        <v>136</v>
      </c>
      <c r="B508">
        <v>22</v>
      </c>
      <c r="C508" t="s">
        <v>75</v>
      </c>
      <c r="D508">
        <v>251.42</v>
      </c>
      <c r="E508">
        <v>28412.534500000002</v>
      </c>
      <c r="F508">
        <v>113.00825113356139</v>
      </c>
      <c r="G508">
        <v>2.0452018735942898E-3</v>
      </c>
      <c r="H508" t="str">
        <f t="shared" si="28"/>
        <v>04</v>
      </c>
      <c r="I508" t="str">
        <f t="shared" si="29"/>
        <v>12</v>
      </c>
      <c r="J508" t="str">
        <f t="shared" si="30"/>
        <v>2020</v>
      </c>
      <c r="K508" s="1">
        <f t="shared" si="31"/>
        <v>44169</v>
      </c>
    </row>
    <row r="509" spans="1:11" hidden="1" x14ac:dyDescent="0.55000000000000004">
      <c r="A509" t="s">
        <v>136</v>
      </c>
      <c r="B509">
        <v>23</v>
      </c>
      <c r="C509" t="s">
        <v>115</v>
      </c>
      <c r="D509">
        <v>12</v>
      </c>
      <c r="E509">
        <v>3180</v>
      </c>
      <c r="F509">
        <v>265</v>
      </c>
      <c r="G509">
        <v>9.7615235395479577E-5</v>
      </c>
      <c r="H509" t="str">
        <f t="shared" si="28"/>
        <v>04</v>
      </c>
      <c r="I509" t="str">
        <f t="shared" si="29"/>
        <v>12</v>
      </c>
      <c r="J509" t="str">
        <f t="shared" si="30"/>
        <v>2020</v>
      </c>
      <c r="K509" s="1">
        <f t="shared" si="31"/>
        <v>44169</v>
      </c>
    </row>
    <row r="510" spans="1:11" hidden="1" x14ac:dyDescent="0.55000000000000004">
      <c r="A510" t="s">
        <v>136</v>
      </c>
      <c r="C510" t="s">
        <v>117</v>
      </c>
      <c r="D510">
        <v>122931.63</v>
      </c>
      <c r="E510">
        <v>13799841.131584</v>
      </c>
      <c r="F510">
        <v>112.25622837331612</v>
      </c>
      <c r="G510">
        <v>1</v>
      </c>
      <c r="H510" t="str">
        <f t="shared" si="28"/>
        <v>04</v>
      </c>
      <c r="I510" t="str">
        <f t="shared" si="29"/>
        <v>12</v>
      </c>
      <c r="J510" t="str">
        <f t="shared" si="30"/>
        <v>2020</v>
      </c>
      <c r="K510" s="1">
        <f t="shared" si="31"/>
        <v>44169</v>
      </c>
    </row>
    <row r="511" spans="1:11" hidden="1" x14ac:dyDescent="0.55000000000000004">
      <c r="A511" t="s">
        <v>137</v>
      </c>
      <c r="B511">
        <v>1</v>
      </c>
      <c r="C511" t="s">
        <v>68</v>
      </c>
      <c r="D511">
        <v>480051.57999999996</v>
      </c>
      <c r="E511">
        <v>70506809.194399998</v>
      </c>
      <c r="F511">
        <v>146.87340305056387</v>
      </c>
      <c r="G511">
        <v>0.24445549717216253</v>
      </c>
      <c r="H511" t="str">
        <f t="shared" si="28"/>
        <v>25</v>
      </c>
      <c r="I511" t="str">
        <f t="shared" si="29"/>
        <v>02</v>
      </c>
      <c r="J511" t="str">
        <f t="shared" si="30"/>
        <v>2021</v>
      </c>
      <c r="K511" s="1">
        <f t="shared" si="31"/>
        <v>44252</v>
      </c>
    </row>
    <row r="512" spans="1:11" hidden="1" x14ac:dyDescent="0.55000000000000004">
      <c r="A512" t="s">
        <v>137</v>
      </c>
      <c r="B512">
        <v>2</v>
      </c>
      <c r="C512" t="s">
        <v>69</v>
      </c>
      <c r="D512">
        <v>427637.88000000006</v>
      </c>
      <c r="E512">
        <v>62176950.498340003</v>
      </c>
      <c r="F512">
        <v>145.39626493878419</v>
      </c>
      <c r="G512">
        <v>0.2177649963469542</v>
      </c>
      <c r="H512" t="str">
        <f t="shared" si="28"/>
        <v>25</v>
      </c>
      <c r="I512" t="str">
        <f t="shared" si="29"/>
        <v>02</v>
      </c>
      <c r="J512" t="str">
        <f t="shared" si="30"/>
        <v>2021</v>
      </c>
      <c r="K512" s="1">
        <f t="shared" si="31"/>
        <v>44252</v>
      </c>
    </row>
    <row r="513" spans="1:11" x14ac:dyDescent="0.55000000000000004">
      <c r="A513" t="s">
        <v>137</v>
      </c>
      <c r="B513">
        <v>3</v>
      </c>
      <c r="C513" t="s">
        <v>70</v>
      </c>
      <c r="D513">
        <v>181873.06</v>
      </c>
      <c r="E513">
        <v>26140560.739999995</v>
      </c>
      <c r="F513">
        <v>143.72970213400487</v>
      </c>
      <c r="G513">
        <v>9.2614775488339296E-2</v>
      </c>
      <c r="H513" t="str">
        <f t="shared" si="28"/>
        <v>25</v>
      </c>
      <c r="I513" t="str">
        <f t="shared" si="29"/>
        <v>02</v>
      </c>
      <c r="J513" t="str">
        <f t="shared" si="30"/>
        <v>2021</v>
      </c>
      <c r="K513" s="1">
        <f t="shared" si="31"/>
        <v>44252</v>
      </c>
    </row>
    <row r="514" spans="1:11" hidden="1" x14ac:dyDescent="0.55000000000000004">
      <c r="A514" t="s">
        <v>137</v>
      </c>
      <c r="B514">
        <v>4</v>
      </c>
      <c r="C514" t="s">
        <v>72</v>
      </c>
      <c r="D514">
        <v>130768.5</v>
      </c>
      <c r="E514">
        <v>18470156.234999999</v>
      </c>
      <c r="F514">
        <v>141.24316050883814</v>
      </c>
      <c r="G514">
        <v>6.6590924837614196E-2</v>
      </c>
      <c r="H514" t="str">
        <f t="shared" ref="H514:H577" si="32">LEFT(A514,2)</f>
        <v>25</v>
      </c>
      <c r="I514" t="str">
        <f t="shared" ref="I514:I577" si="33">MID(A514,4,2)</f>
        <v>02</v>
      </c>
      <c r="J514" t="str">
        <f t="shared" ref="J514:J577" si="34">MID(A514,7,4)</f>
        <v>2021</v>
      </c>
      <c r="K514" s="1">
        <f t="shared" ref="K514:K577" si="35">DATE(J514,I514,H514)</f>
        <v>44252</v>
      </c>
    </row>
    <row r="515" spans="1:11" hidden="1" x14ac:dyDescent="0.55000000000000004">
      <c r="A515" t="s">
        <v>137</v>
      </c>
      <c r="B515">
        <v>5</v>
      </c>
      <c r="C515" t="s">
        <v>71</v>
      </c>
      <c r="D515">
        <v>97123.92</v>
      </c>
      <c r="E515">
        <v>13713097.643100001</v>
      </c>
      <c r="F515">
        <v>141.19176453236238</v>
      </c>
      <c r="G515">
        <v>4.9458177287760079E-2</v>
      </c>
      <c r="H515" t="str">
        <f t="shared" si="32"/>
        <v>25</v>
      </c>
      <c r="I515" t="str">
        <f t="shared" si="33"/>
        <v>02</v>
      </c>
      <c r="J515" t="str">
        <f t="shared" si="34"/>
        <v>2021</v>
      </c>
      <c r="K515" s="1">
        <f t="shared" si="35"/>
        <v>44252</v>
      </c>
    </row>
    <row r="516" spans="1:11" hidden="1" x14ac:dyDescent="0.55000000000000004">
      <c r="A516" t="s">
        <v>137</v>
      </c>
      <c r="B516">
        <v>6</v>
      </c>
      <c r="C516" t="s">
        <v>73</v>
      </c>
      <c r="D516">
        <v>81170.599999999991</v>
      </c>
      <c r="E516">
        <v>11104954.2642</v>
      </c>
      <c r="F516">
        <v>136.81005517022174</v>
      </c>
      <c r="G516">
        <v>4.1334306990017063E-2</v>
      </c>
      <c r="H516" t="str">
        <f t="shared" si="32"/>
        <v>25</v>
      </c>
      <c r="I516" t="str">
        <f t="shared" si="33"/>
        <v>02</v>
      </c>
      <c r="J516" t="str">
        <f t="shared" si="34"/>
        <v>2021</v>
      </c>
      <c r="K516" s="1">
        <f t="shared" si="35"/>
        <v>44252</v>
      </c>
    </row>
    <row r="517" spans="1:11" hidden="1" x14ac:dyDescent="0.55000000000000004">
      <c r="A517" t="s">
        <v>137</v>
      </c>
      <c r="B517">
        <v>7</v>
      </c>
      <c r="C517" t="s">
        <v>77</v>
      </c>
      <c r="D517">
        <v>75987.819999999978</v>
      </c>
      <c r="E517">
        <v>10041301.998499999</v>
      </c>
      <c r="F517">
        <v>132.14357246332375</v>
      </c>
      <c r="G517">
        <v>3.8695092550531322E-2</v>
      </c>
      <c r="H517" t="str">
        <f t="shared" si="32"/>
        <v>25</v>
      </c>
      <c r="I517" t="str">
        <f t="shared" si="33"/>
        <v>02</v>
      </c>
      <c r="J517" t="str">
        <f t="shared" si="34"/>
        <v>2021</v>
      </c>
      <c r="K517" s="1">
        <f t="shared" si="35"/>
        <v>44252</v>
      </c>
    </row>
    <row r="518" spans="1:11" hidden="1" x14ac:dyDescent="0.55000000000000004">
      <c r="A518" t="s">
        <v>137</v>
      </c>
      <c r="B518">
        <v>8</v>
      </c>
      <c r="C518" t="s">
        <v>75</v>
      </c>
      <c r="D518">
        <v>70776.59</v>
      </c>
      <c r="E518">
        <v>10766497.5623</v>
      </c>
      <c r="F518">
        <v>152.11947286948975</v>
      </c>
      <c r="G518">
        <v>3.6041390586820495E-2</v>
      </c>
      <c r="H518" t="str">
        <f t="shared" si="32"/>
        <v>25</v>
      </c>
      <c r="I518" t="str">
        <f t="shared" si="33"/>
        <v>02</v>
      </c>
      <c r="J518" t="str">
        <f t="shared" si="34"/>
        <v>2021</v>
      </c>
      <c r="K518" s="1">
        <f t="shared" si="35"/>
        <v>44252</v>
      </c>
    </row>
    <row r="519" spans="1:11" hidden="1" x14ac:dyDescent="0.55000000000000004">
      <c r="A519" t="s">
        <v>137</v>
      </c>
      <c r="B519">
        <v>9</v>
      </c>
      <c r="C519" t="s">
        <v>76</v>
      </c>
      <c r="D519">
        <v>65242.5</v>
      </c>
      <c r="E519">
        <v>8239840.6500000004</v>
      </c>
      <c r="F519">
        <v>126.29559949419475</v>
      </c>
      <c r="G519">
        <v>3.3223279411464107E-2</v>
      </c>
      <c r="H519" t="str">
        <f t="shared" si="32"/>
        <v>25</v>
      </c>
      <c r="I519" t="str">
        <f t="shared" si="33"/>
        <v>02</v>
      </c>
      <c r="J519" t="str">
        <f t="shared" si="34"/>
        <v>2021</v>
      </c>
      <c r="K519" s="1">
        <f t="shared" si="35"/>
        <v>44252</v>
      </c>
    </row>
    <row r="520" spans="1:11" hidden="1" x14ac:dyDescent="0.55000000000000004">
      <c r="A520" t="s">
        <v>137</v>
      </c>
      <c r="B520">
        <v>10</v>
      </c>
      <c r="C520" t="s">
        <v>86</v>
      </c>
      <c r="D520">
        <v>52125</v>
      </c>
      <c r="E520">
        <v>3628182</v>
      </c>
      <c r="F520">
        <v>69.605410071942444</v>
      </c>
      <c r="G520">
        <v>2.6543486827184222E-2</v>
      </c>
      <c r="H520" t="str">
        <f t="shared" si="32"/>
        <v>25</v>
      </c>
      <c r="I520" t="str">
        <f t="shared" si="33"/>
        <v>02</v>
      </c>
      <c r="J520" t="str">
        <f t="shared" si="34"/>
        <v>2021</v>
      </c>
      <c r="K520" s="1">
        <f t="shared" si="35"/>
        <v>44252</v>
      </c>
    </row>
    <row r="521" spans="1:11" hidden="1" x14ac:dyDescent="0.55000000000000004">
      <c r="A521" t="s">
        <v>137</v>
      </c>
      <c r="B521">
        <v>11</v>
      </c>
      <c r="C521" t="s">
        <v>78</v>
      </c>
      <c r="D521">
        <v>41587.08</v>
      </c>
      <c r="E521">
        <v>6619590.9719999991</v>
      </c>
      <c r="F521">
        <v>159.17421881988346</v>
      </c>
      <c r="G521">
        <v>2.1177287485104199E-2</v>
      </c>
      <c r="H521" t="str">
        <f t="shared" si="32"/>
        <v>25</v>
      </c>
      <c r="I521" t="str">
        <f t="shared" si="33"/>
        <v>02</v>
      </c>
      <c r="J521" t="str">
        <f t="shared" si="34"/>
        <v>2021</v>
      </c>
      <c r="K521" s="1">
        <f t="shared" si="35"/>
        <v>44252</v>
      </c>
    </row>
    <row r="522" spans="1:11" hidden="1" x14ac:dyDescent="0.55000000000000004">
      <c r="A522" t="s">
        <v>137</v>
      </c>
      <c r="B522">
        <v>12</v>
      </c>
      <c r="C522" t="s">
        <v>74</v>
      </c>
      <c r="D522">
        <v>39076.04</v>
      </c>
      <c r="E522">
        <v>5839258.667200001</v>
      </c>
      <c r="F522">
        <v>149.43322473822835</v>
      </c>
      <c r="G522">
        <v>1.9898596700211487E-2</v>
      </c>
      <c r="H522" t="str">
        <f t="shared" si="32"/>
        <v>25</v>
      </c>
      <c r="I522" t="str">
        <f t="shared" si="33"/>
        <v>02</v>
      </c>
      <c r="J522" t="str">
        <f t="shared" si="34"/>
        <v>2021</v>
      </c>
      <c r="K522" s="1">
        <f t="shared" si="35"/>
        <v>44252</v>
      </c>
    </row>
    <row r="523" spans="1:11" hidden="1" x14ac:dyDescent="0.55000000000000004">
      <c r="A523" t="s">
        <v>137</v>
      </c>
      <c r="B523">
        <v>13</v>
      </c>
      <c r="C523" t="s">
        <v>80</v>
      </c>
      <c r="D523">
        <v>35104.28</v>
      </c>
      <c r="E523">
        <v>4434034.1890000002</v>
      </c>
      <c r="F523">
        <v>126.31035842353127</v>
      </c>
      <c r="G523">
        <v>1.7876067026528279E-2</v>
      </c>
      <c r="H523" t="str">
        <f t="shared" si="32"/>
        <v>25</v>
      </c>
      <c r="I523" t="str">
        <f t="shared" si="33"/>
        <v>02</v>
      </c>
      <c r="J523" t="str">
        <f t="shared" si="34"/>
        <v>2021</v>
      </c>
      <c r="K523" s="1">
        <f t="shared" si="35"/>
        <v>44252</v>
      </c>
    </row>
    <row r="524" spans="1:11" hidden="1" x14ac:dyDescent="0.55000000000000004">
      <c r="A524" t="s">
        <v>137</v>
      </c>
      <c r="B524">
        <v>14</v>
      </c>
      <c r="C524" t="s">
        <v>81</v>
      </c>
      <c r="D524">
        <v>33608.259999999995</v>
      </c>
      <c r="E524">
        <v>4467332.7826000005</v>
      </c>
      <c r="F524">
        <v>132.92365575010433</v>
      </c>
      <c r="G524">
        <v>1.7114252404692224E-2</v>
      </c>
      <c r="H524" t="str">
        <f t="shared" si="32"/>
        <v>25</v>
      </c>
      <c r="I524" t="str">
        <f t="shared" si="33"/>
        <v>02</v>
      </c>
      <c r="J524" t="str">
        <f t="shared" si="34"/>
        <v>2021</v>
      </c>
      <c r="K524" s="1">
        <f t="shared" si="35"/>
        <v>44252</v>
      </c>
    </row>
    <row r="525" spans="1:11" hidden="1" x14ac:dyDescent="0.55000000000000004">
      <c r="A525" t="s">
        <v>137</v>
      </c>
      <c r="B525">
        <v>15</v>
      </c>
      <c r="C525" t="s">
        <v>82</v>
      </c>
      <c r="D525">
        <v>28927.5</v>
      </c>
      <c r="E525">
        <v>3994620</v>
      </c>
      <c r="F525">
        <v>138.09074410163339</v>
      </c>
      <c r="G525">
        <v>1.4730680387402812E-2</v>
      </c>
      <c r="H525" t="str">
        <f t="shared" si="32"/>
        <v>25</v>
      </c>
      <c r="I525" t="str">
        <f t="shared" si="33"/>
        <v>02</v>
      </c>
      <c r="J525" t="str">
        <f t="shared" si="34"/>
        <v>2021</v>
      </c>
      <c r="K525" s="1">
        <f t="shared" si="35"/>
        <v>44252</v>
      </c>
    </row>
    <row r="526" spans="1:11" hidden="1" x14ac:dyDescent="0.55000000000000004">
      <c r="A526" t="s">
        <v>137</v>
      </c>
      <c r="B526">
        <v>16</v>
      </c>
      <c r="C526" t="s">
        <v>91</v>
      </c>
      <c r="D526">
        <v>16597.5</v>
      </c>
      <c r="E526">
        <v>2326453.875</v>
      </c>
      <c r="F526">
        <v>140.16893357433349</v>
      </c>
      <c r="G526">
        <v>8.4519045105839827E-3</v>
      </c>
      <c r="H526" t="str">
        <f t="shared" si="32"/>
        <v>25</v>
      </c>
      <c r="I526" t="str">
        <f t="shared" si="33"/>
        <v>02</v>
      </c>
      <c r="J526" t="str">
        <f t="shared" si="34"/>
        <v>2021</v>
      </c>
      <c r="K526" s="1">
        <f t="shared" si="35"/>
        <v>44252</v>
      </c>
    </row>
    <row r="527" spans="1:11" hidden="1" x14ac:dyDescent="0.55000000000000004">
      <c r="A527" t="s">
        <v>137</v>
      </c>
      <c r="B527">
        <v>17</v>
      </c>
      <c r="C527" t="s">
        <v>79</v>
      </c>
      <c r="D527">
        <v>15675</v>
      </c>
      <c r="E527">
        <v>2385174.5475000003</v>
      </c>
      <c r="F527">
        <v>152.16424545454547</v>
      </c>
      <c r="G527">
        <v>7.9821420818438887E-3</v>
      </c>
      <c r="H527" t="str">
        <f t="shared" si="32"/>
        <v>25</v>
      </c>
      <c r="I527" t="str">
        <f t="shared" si="33"/>
        <v>02</v>
      </c>
      <c r="J527" t="str">
        <f t="shared" si="34"/>
        <v>2021</v>
      </c>
      <c r="K527" s="1">
        <f t="shared" si="35"/>
        <v>44252</v>
      </c>
    </row>
    <row r="528" spans="1:11" hidden="1" x14ac:dyDescent="0.55000000000000004">
      <c r="A528" t="s">
        <v>137</v>
      </c>
      <c r="B528">
        <v>18</v>
      </c>
      <c r="C528" t="s">
        <v>87</v>
      </c>
      <c r="D528">
        <v>10125</v>
      </c>
      <c r="E528">
        <v>1419107.25</v>
      </c>
      <c r="F528">
        <v>140.15874074074074</v>
      </c>
      <c r="G528">
        <v>5.1559290959278707E-3</v>
      </c>
      <c r="H528" t="str">
        <f t="shared" si="32"/>
        <v>25</v>
      </c>
      <c r="I528" t="str">
        <f t="shared" si="33"/>
        <v>02</v>
      </c>
      <c r="J528" t="str">
        <f t="shared" si="34"/>
        <v>2021</v>
      </c>
      <c r="K528" s="1">
        <f t="shared" si="35"/>
        <v>44252</v>
      </c>
    </row>
    <row r="529" spans="1:11" hidden="1" x14ac:dyDescent="0.55000000000000004">
      <c r="A529" t="s">
        <v>137</v>
      </c>
      <c r="B529">
        <v>19</v>
      </c>
      <c r="C529" t="s">
        <v>83</v>
      </c>
      <c r="D529">
        <v>9487.2200000000012</v>
      </c>
      <c r="E529">
        <v>1316632.2522999998</v>
      </c>
      <c r="F529">
        <v>138.77956369726849</v>
      </c>
      <c r="G529">
        <v>4.8311539395030929E-3</v>
      </c>
      <c r="H529" t="str">
        <f t="shared" si="32"/>
        <v>25</v>
      </c>
      <c r="I529" t="str">
        <f t="shared" si="33"/>
        <v>02</v>
      </c>
      <c r="J529" t="str">
        <f t="shared" si="34"/>
        <v>2021</v>
      </c>
      <c r="K529" s="1">
        <f t="shared" si="35"/>
        <v>44252</v>
      </c>
    </row>
    <row r="530" spans="1:11" hidden="1" x14ac:dyDescent="0.55000000000000004">
      <c r="A530" t="s">
        <v>137</v>
      </c>
      <c r="B530">
        <v>20</v>
      </c>
      <c r="C530" t="s">
        <v>88</v>
      </c>
      <c r="D530">
        <v>9080.44</v>
      </c>
      <c r="E530">
        <v>966423.05498400005</v>
      </c>
      <c r="F530">
        <v>106.42909979956919</v>
      </c>
      <c r="G530">
        <v>4.6240103506002246E-3</v>
      </c>
      <c r="H530" t="str">
        <f t="shared" si="32"/>
        <v>25</v>
      </c>
      <c r="I530" t="str">
        <f t="shared" si="33"/>
        <v>02</v>
      </c>
      <c r="J530" t="str">
        <f t="shared" si="34"/>
        <v>2021</v>
      </c>
      <c r="K530" s="1">
        <f t="shared" si="35"/>
        <v>44252</v>
      </c>
    </row>
    <row r="531" spans="1:11" hidden="1" x14ac:dyDescent="0.55000000000000004">
      <c r="A531" t="s">
        <v>137</v>
      </c>
      <c r="B531">
        <v>21</v>
      </c>
      <c r="C531" t="s">
        <v>84</v>
      </c>
      <c r="D531">
        <v>8250</v>
      </c>
      <c r="E531">
        <v>579384</v>
      </c>
      <c r="F531">
        <v>70.228363636363639</v>
      </c>
      <c r="G531">
        <v>4.2011274114967835E-3</v>
      </c>
      <c r="H531" t="str">
        <f t="shared" si="32"/>
        <v>25</v>
      </c>
      <c r="I531" t="str">
        <f t="shared" si="33"/>
        <v>02</v>
      </c>
      <c r="J531" t="str">
        <f t="shared" si="34"/>
        <v>2021</v>
      </c>
      <c r="K531" s="1">
        <f t="shared" si="35"/>
        <v>44252</v>
      </c>
    </row>
    <row r="532" spans="1:11" hidden="1" x14ac:dyDescent="0.55000000000000004">
      <c r="A532" t="s">
        <v>137</v>
      </c>
      <c r="B532">
        <v>22</v>
      </c>
      <c r="C532" t="s">
        <v>100</v>
      </c>
      <c r="D532">
        <v>6142.5</v>
      </c>
      <c r="E532">
        <v>951409.8</v>
      </c>
      <c r="F532">
        <v>154.88967032967034</v>
      </c>
      <c r="G532">
        <v>3.1279303181962412E-3</v>
      </c>
      <c r="H532" t="str">
        <f t="shared" si="32"/>
        <v>25</v>
      </c>
      <c r="I532" t="str">
        <f t="shared" si="33"/>
        <v>02</v>
      </c>
      <c r="J532" t="str">
        <f t="shared" si="34"/>
        <v>2021</v>
      </c>
      <c r="K532" s="1">
        <f t="shared" si="35"/>
        <v>44252</v>
      </c>
    </row>
    <row r="533" spans="1:11" hidden="1" x14ac:dyDescent="0.55000000000000004">
      <c r="A533" t="s">
        <v>137</v>
      </c>
      <c r="B533">
        <v>23</v>
      </c>
      <c r="C533" t="s">
        <v>94</v>
      </c>
      <c r="D533">
        <v>5914.5</v>
      </c>
      <c r="E533">
        <v>566700</v>
      </c>
      <c r="F533">
        <v>95.81536900836926</v>
      </c>
      <c r="G533">
        <v>3.0118264333694211E-3</v>
      </c>
      <c r="H533" t="str">
        <f t="shared" si="32"/>
        <v>25</v>
      </c>
      <c r="I533" t="str">
        <f t="shared" si="33"/>
        <v>02</v>
      </c>
      <c r="J533" t="str">
        <f t="shared" si="34"/>
        <v>2021</v>
      </c>
      <c r="K533" s="1">
        <f t="shared" si="35"/>
        <v>44252</v>
      </c>
    </row>
    <row r="534" spans="1:11" hidden="1" x14ac:dyDescent="0.55000000000000004">
      <c r="A534" t="s">
        <v>137</v>
      </c>
      <c r="B534">
        <v>24</v>
      </c>
      <c r="C534" t="s">
        <v>90</v>
      </c>
      <c r="D534">
        <v>5572.5</v>
      </c>
      <c r="E534">
        <v>903746.32499999995</v>
      </c>
      <c r="F534">
        <v>162.17969044414534</v>
      </c>
      <c r="G534">
        <v>2.8376706061291907E-3</v>
      </c>
      <c r="H534" t="str">
        <f t="shared" si="32"/>
        <v>25</v>
      </c>
      <c r="I534" t="str">
        <f t="shared" si="33"/>
        <v>02</v>
      </c>
      <c r="J534" t="str">
        <f t="shared" si="34"/>
        <v>2021</v>
      </c>
      <c r="K534" s="1">
        <f t="shared" si="35"/>
        <v>44252</v>
      </c>
    </row>
    <row r="535" spans="1:11" hidden="1" x14ac:dyDescent="0.55000000000000004">
      <c r="A535" t="s">
        <v>137</v>
      </c>
      <c r="B535">
        <v>25</v>
      </c>
      <c r="C535" t="s">
        <v>95</v>
      </c>
      <c r="D535">
        <v>5564.36</v>
      </c>
      <c r="E535">
        <v>823800.97019999998</v>
      </c>
      <c r="F535">
        <v>148.04954571594936</v>
      </c>
      <c r="G535">
        <v>2.8335254937498474E-3</v>
      </c>
      <c r="H535" t="str">
        <f t="shared" si="32"/>
        <v>25</v>
      </c>
      <c r="I535" t="str">
        <f t="shared" si="33"/>
        <v>02</v>
      </c>
      <c r="J535" t="str">
        <f t="shared" si="34"/>
        <v>2021</v>
      </c>
      <c r="K535" s="1">
        <f t="shared" si="35"/>
        <v>44252</v>
      </c>
    </row>
    <row r="536" spans="1:11" hidden="1" x14ac:dyDescent="0.55000000000000004">
      <c r="A536" t="s">
        <v>137</v>
      </c>
      <c r="B536">
        <v>26</v>
      </c>
      <c r="C536" t="s">
        <v>96</v>
      </c>
      <c r="D536">
        <v>4543.5</v>
      </c>
      <c r="E536">
        <v>682323.75</v>
      </c>
      <c r="F536">
        <v>150.17580059425552</v>
      </c>
      <c r="G536">
        <v>2.3136754417134101E-3</v>
      </c>
      <c r="H536" t="str">
        <f t="shared" si="32"/>
        <v>25</v>
      </c>
      <c r="I536" t="str">
        <f t="shared" si="33"/>
        <v>02</v>
      </c>
      <c r="J536" t="str">
        <f t="shared" si="34"/>
        <v>2021</v>
      </c>
      <c r="K536" s="1">
        <f t="shared" si="35"/>
        <v>44252</v>
      </c>
    </row>
    <row r="537" spans="1:11" hidden="1" x14ac:dyDescent="0.55000000000000004">
      <c r="A537" t="s">
        <v>137</v>
      </c>
      <c r="B537">
        <v>27</v>
      </c>
      <c r="C537" t="s">
        <v>98</v>
      </c>
      <c r="D537">
        <v>4170</v>
      </c>
      <c r="E537">
        <v>670850.02500000002</v>
      </c>
      <c r="F537">
        <v>160.87530575539569</v>
      </c>
      <c r="G537">
        <v>2.1234789461747378E-3</v>
      </c>
      <c r="H537" t="str">
        <f t="shared" si="32"/>
        <v>25</v>
      </c>
      <c r="I537" t="str">
        <f t="shared" si="33"/>
        <v>02</v>
      </c>
      <c r="J537" t="str">
        <f t="shared" si="34"/>
        <v>2021</v>
      </c>
      <c r="K537" s="1">
        <f t="shared" si="35"/>
        <v>44252</v>
      </c>
    </row>
    <row r="538" spans="1:11" hidden="1" x14ac:dyDescent="0.55000000000000004">
      <c r="A538" t="s">
        <v>137</v>
      </c>
      <c r="B538">
        <v>28</v>
      </c>
      <c r="C538" t="s">
        <v>120</v>
      </c>
      <c r="D538">
        <v>3302.6400000000003</v>
      </c>
      <c r="E538">
        <v>319150</v>
      </c>
      <c r="F538">
        <v>96.634813361432052</v>
      </c>
      <c r="G538">
        <v>1.6817953253703923E-3</v>
      </c>
      <c r="H538" t="str">
        <f t="shared" si="32"/>
        <v>25</v>
      </c>
      <c r="I538" t="str">
        <f t="shared" si="33"/>
        <v>02</v>
      </c>
      <c r="J538" t="str">
        <f t="shared" si="34"/>
        <v>2021</v>
      </c>
      <c r="K538" s="1">
        <f t="shared" si="35"/>
        <v>44252</v>
      </c>
    </row>
    <row r="539" spans="1:11" hidden="1" x14ac:dyDescent="0.55000000000000004">
      <c r="A539" t="s">
        <v>137</v>
      </c>
      <c r="B539">
        <v>29</v>
      </c>
      <c r="C539" t="s">
        <v>99</v>
      </c>
      <c r="D539">
        <v>3162</v>
      </c>
      <c r="E539">
        <v>492791.7</v>
      </c>
      <c r="F539">
        <v>155.84810246679316</v>
      </c>
      <c r="G539">
        <v>1.6101775606245853E-3</v>
      </c>
      <c r="H539" t="str">
        <f t="shared" si="32"/>
        <v>25</v>
      </c>
      <c r="I539" t="str">
        <f t="shared" si="33"/>
        <v>02</v>
      </c>
      <c r="J539" t="str">
        <f t="shared" si="34"/>
        <v>2021</v>
      </c>
      <c r="K539" s="1">
        <f t="shared" si="35"/>
        <v>44252</v>
      </c>
    </row>
    <row r="540" spans="1:11" hidden="1" x14ac:dyDescent="0.55000000000000004">
      <c r="A540" t="s">
        <v>137</v>
      </c>
      <c r="B540">
        <v>30</v>
      </c>
      <c r="C540" t="s">
        <v>107</v>
      </c>
      <c r="D540">
        <v>2835</v>
      </c>
      <c r="E540">
        <v>183967.5</v>
      </c>
      <c r="F540">
        <v>64.891534391534393</v>
      </c>
      <c r="G540">
        <v>1.4436601468598037E-3</v>
      </c>
      <c r="H540" t="str">
        <f t="shared" si="32"/>
        <v>25</v>
      </c>
      <c r="I540" t="str">
        <f t="shared" si="33"/>
        <v>02</v>
      </c>
      <c r="J540" t="str">
        <f t="shared" si="34"/>
        <v>2021</v>
      </c>
      <c r="K540" s="1">
        <f t="shared" si="35"/>
        <v>44252</v>
      </c>
    </row>
    <row r="541" spans="1:11" hidden="1" x14ac:dyDescent="0.55000000000000004">
      <c r="A541" t="s">
        <v>137</v>
      </c>
      <c r="B541">
        <v>31</v>
      </c>
      <c r="C541" t="s">
        <v>105</v>
      </c>
      <c r="D541">
        <v>2482.5</v>
      </c>
      <c r="E541">
        <v>299612.25</v>
      </c>
      <c r="F541">
        <v>120.68972809667673</v>
      </c>
      <c r="G541">
        <v>1.2641574301867594E-3</v>
      </c>
      <c r="H541" t="str">
        <f t="shared" si="32"/>
        <v>25</v>
      </c>
      <c r="I541" t="str">
        <f t="shared" si="33"/>
        <v>02</v>
      </c>
      <c r="J541" t="str">
        <f t="shared" si="34"/>
        <v>2021</v>
      </c>
      <c r="K541" s="1">
        <f t="shared" si="35"/>
        <v>44252</v>
      </c>
    </row>
    <row r="542" spans="1:11" hidden="1" x14ac:dyDescent="0.55000000000000004">
      <c r="A542" t="s">
        <v>137</v>
      </c>
      <c r="B542">
        <v>32</v>
      </c>
      <c r="C542" t="s">
        <v>93</v>
      </c>
      <c r="D542">
        <v>1800</v>
      </c>
      <c r="E542">
        <v>275769</v>
      </c>
      <c r="F542">
        <v>153.20500000000001</v>
      </c>
      <c r="G542">
        <v>9.1660961705384366E-4</v>
      </c>
      <c r="H542" t="str">
        <f t="shared" si="32"/>
        <v>25</v>
      </c>
      <c r="I542" t="str">
        <f t="shared" si="33"/>
        <v>02</v>
      </c>
      <c r="J542" t="str">
        <f t="shared" si="34"/>
        <v>2021</v>
      </c>
      <c r="K542" s="1">
        <f t="shared" si="35"/>
        <v>44252</v>
      </c>
    </row>
    <row r="543" spans="1:11" hidden="1" x14ac:dyDescent="0.55000000000000004">
      <c r="A543" t="s">
        <v>137</v>
      </c>
      <c r="B543">
        <v>33</v>
      </c>
      <c r="C543" t="s">
        <v>103</v>
      </c>
      <c r="D543">
        <v>1650</v>
      </c>
      <c r="E543">
        <v>240219.375</v>
      </c>
      <c r="F543">
        <v>145.58750000000001</v>
      </c>
      <c r="G543">
        <v>8.4022548229935659E-4</v>
      </c>
      <c r="H543" t="str">
        <f t="shared" si="32"/>
        <v>25</v>
      </c>
      <c r="I543" t="str">
        <f t="shared" si="33"/>
        <v>02</v>
      </c>
      <c r="J543" t="str">
        <f t="shared" si="34"/>
        <v>2021</v>
      </c>
      <c r="K543" s="1">
        <f t="shared" si="35"/>
        <v>44252</v>
      </c>
    </row>
    <row r="544" spans="1:11" hidden="1" x14ac:dyDescent="0.55000000000000004">
      <c r="A544" t="s">
        <v>137</v>
      </c>
      <c r="B544">
        <v>34</v>
      </c>
      <c r="C544" t="s">
        <v>97</v>
      </c>
      <c r="D544">
        <v>1237.5</v>
      </c>
      <c r="E544">
        <v>172466.25</v>
      </c>
      <c r="F544">
        <v>139.36666666666667</v>
      </c>
      <c r="G544">
        <v>6.3016911172451753E-4</v>
      </c>
      <c r="H544" t="str">
        <f t="shared" si="32"/>
        <v>25</v>
      </c>
      <c r="I544" t="str">
        <f t="shared" si="33"/>
        <v>02</v>
      </c>
      <c r="J544" t="str">
        <f t="shared" si="34"/>
        <v>2021</v>
      </c>
      <c r="K544" s="1">
        <f t="shared" si="35"/>
        <v>44252</v>
      </c>
    </row>
    <row r="545" spans="1:11" hidden="1" x14ac:dyDescent="0.55000000000000004">
      <c r="A545" t="s">
        <v>137</v>
      </c>
      <c r="B545">
        <v>35</v>
      </c>
      <c r="C545" t="s">
        <v>122</v>
      </c>
      <c r="D545">
        <v>933.26</v>
      </c>
      <c r="E545">
        <v>137162.60949999999</v>
      </c>
      <c r="F545">
        <v>146.97148650965431</v>
      </c>
      <c r="G545">
        <v>4.7524171733981672E-4</v>
      </c>
      <c r="H545" t="str">
        <f t="shared" si="32"/>
        <v>25</v>
      </c>
      <c r="I545" t="str">
        <f t="shared" si="33"/>
        <v>02</v>
      </c>
      <c r="J545" t="str">
        <f t="shared" si="34"/>
        <v>2021</v>
      </c>
      <c r="K545" s="1">
        <f t="shared" si="35"/>
        <v>44252</v>
      </c>
    </row>
    <row r="546" spans="1:11" hidden="1" x14ac:dyDescent="0.55000000000000004">
      <c r="A546" t="s">
        <v>137</v>
      </c>
      <c r="B546">
        <v>36</v>
      </c>
      <c r="C546" t="s">
        <v>125</v>
      </c>
      <c r="D546">
        <v>855</v>
      </c>
      <c r="E546">
        <v>128250</v>
      </c>
      <c r="F546">
        <v>150</v>
      </c>
      <c r="G546">
        <v>4.353895681005757E-4</v>
      </c>
      <c r="H546" t="str">
        <f t="shared" si="32"/>
        <v>25</v>
      </c>
      <c r="I546" t="str">
        <f t="shared" si="33"/>
        <v>02</v>
      </c>
      <c r="J546" t="str">
        <f t="shared" si="34"/>
        <v>2021</v>
      </c>
      <c r="K546" s="1">
        <f t="shared" si="35"/>
        <v>44252</v>
      </c>
    </row>
    <row r="547" spans="1:11" hidden="1" x14ac:dyDescent="0.55000000000000004">
      <c r="A547" t="s">
        <v>137</v>
      </c>
      <c r="B547">
        <v>37</v>
      </c>
      <c r="C547" t="s">
        <v>112</v>
      </c>
      <c r="D547">
        <v>487.5</v>
      </c>
      <c r="E547">
        <v>59175</v>
      </c>
      <c r="F547">
        <v>121.38461538461539</v>
      </c>
      <c r="G547">
        <v>2.4824843795208265E-4</v>
      </c>
      <c r="H547" t="str">
        <f t="shared" si="32"/>
        <v>25</v>
      </c>
      <c r="I547" t="str">
        <f t="shared" si="33"/>
        <v>02</v>
      </c>
      <c r="J547" t="str">
        <f t="shared" si="34"/>
        <v>2021</v>
      </c>
      <c r="K547" s="1">
        <f t="shared" si="35"/>
        <v>44252</v>
      </c>
    </row>
    <row r="548" spans="1:11" hidden="1" x14ac:dyDescent="0.55000000000000004">
      <c r="A548" t="s">
        <v>137</v>
      </c>
      <c r="B548">
        <v>38</v>
      </c>
      <c r="C548" t="s">
        <v>121</v>
      </c>
      <c r="D548">
        <v>427.5</v>
      </c>
      <c r="E548">
        <v>63761.625</v>
      </c>
      <c r="F548">
        <v>149.15</v>
      </c>
      <c r="G548">
        <v>2.1769478405028785E-4</v>
      </c>
      <c r="H548" t="str">
        <f t="shared" si="32"/>
        <v>25</v>
      </c>
      <c r="I548" t="str">
        <f t="shared" si="33"/>
        <v>02</v>
      </c>
      <c r="J548" t="str">
        <f t="shared" si="34"/>
        <v>2021</v>
      </c>
      <c r="K548" s="1">
        <f t="shared" si="35"/>
        <v>44252</v>
      </c>
    </row>
    <row r="549" spans="1:11" hidden="1" x14ac:dyDescent="0.55000000000000004">
      <c r="A549" t="s">
        <v>137</v>
      </c>
      <c r="B549">
        <v>39</v>
      </c>
      <c r="C549" t="s">
        <v>85</v>
      </c>
      <c r="D549">
        <v>427.5</v>
      </c>
      <c r="E549">
        <v>60298.875000000007</v>
      </c>
      <c r="F549">
        <v>141.05000000000001</v>
      </c>
      <c r="G549">
        <v>2.1769478405028785E-4</v>
      </c>
      <c r="H549" t="str">
        <f t="shared" si="32"/>
        <v>25</v>
      </c>
      <c r="I549" t="str">
        <f t="shared" si="33"/>
        <v>02</v>
      </c>
      <c r="J549" t="str">
        <f t="shared" si="34"/>
        <v>2021</v>
      </c>
      <c r="K549" s="1">
        <f t="shared" si="35"/>
        <v>44252</v>
      </c>
    </row>
    <row r="550" spans="1:11" hidden="1" x14ac:dyDescent="0.55000000000000004">
      <c r="A550" t="s">
        <v>137</v>
      </c>
      <c r="B550">
        <v>40</v>
      </c>
      <c r="C550" t="s">
        <v>104</v>
      </c>
      <c r="D550">
        <v>412.5</v>
      </c>
      <c r="E550">
        <v>60121.875</v>
      </c>
      <c r="F550">
        <v>145.75</v>
      </c>
      <c r="G550">
        <v>2.1005637057483915E-4</v>
      </c>
      <c r="H550" t="str">
        <f t="shared" si="32"/>
        <v>25</v>
      </c>
      <c r="I550" t="str">
        <f t="shared" si="33"/>
        <v>02</v>
      </c>
      <c r="J550" t="str">
        <f t="shared" si="34"/>
        <v>2021</v>
      </c>
      <c r="K550" s="1">
        <f t="shared" si="35"/>
        <v>44252</v>
      </c>
    </row>
    <row r="551" spans="1:11" hidden="1" x14ac:dyDescent="0.55000000000000004">
      <c r="A551" t="s">
        <v>137</v>
      </c>
      <c r="B551">
        <v>41</v>
      </c>
      <c r="C551" t="s">
        <v>102</v>
      </c>
      <c r="D551">
        <v>412.5</v>
      </c>
      <c r="E551">
        <v>53336.25</v>
      </c>
      <c r="F551">
        <v>129.30000000000001</v>
      </c>
      <c r="G551">
        <v>2.1005637057483915E-4</v>
      </c>
      <c r="H551" t="str">
        <f t="shared" si="32"/>
        <v>25</v>
      </c>
      <c r="I551" t="str">
        <f t="shared" si="33"/>
        <v>02</v>
      </c>
      <c r="J551" t="str">
        <f t="shared" si="34"/>
        <v>2021</v>
      </c>
      <c r="K551" s="1">
        <f t="shared" si="35"/>
        <v>44252</v>
      </c>
    </row>
    <row r="552" spans="1:11" hidden="1" x14ac:dyDescent="0.55000000000000004">
      <c r="A552" t="s">
        <v>137</v>
      </c>
      <c r="B552">
        <v>42</v>
      </c>
      <c r="C552" t="s">
        <v>101</v>
      </c>
      <c r="D552">
        <v>412.5</v>
      </c>
      <c r="E552">
        <v>57057</v>
      </c>
      <c r="F552">
        <v>138.32</v>
      </c>
      <c r="G552">
        <v>2.1005637057483915E-4</v>
      </c>
      <c r="H552" t="str">
        <f t="shared" si="32"/>
        <v>25</v>
      </c>
      <c r="I552" t="str">
        <f t="shared" si="33"/>
        <v>02</v>
      </c>
      <c r="J552" t="str">
        <f t="shared" si="34"/>
        <v>2021</v>
      </c>
      <c r="K552" s="1">
        <f t="shared" si="35"/>
        <v>44252</v>
      </c>
    </row>
    <row r="553" spans="1:11" hidden="1" x14ac:dyDescent="0.55000000000000004">
      <c r="A553" t="s">
        <v>137</v>
      </c>
      <c r="B553">
        <v>43</v>
      </c>
      <c r="C553" t="s">
        <v>138</v>
      </c>
      <c r="D553">
        <v>412.5</v>
      </c>
      <c r="E553">
        <v>70620</v>
      </c>
      <c r="F553">
        <v>171.2</v>
      </c>
      <c r="G553">
        <v>2.1005637057483915E-4</v>
      </c>
      <c r="H553" t="str">
        <f t="shared" si="32"/>
        <v>25</v>
      </c>
      <c r="I553" t="str">
        <f t="shared" si="33"/>
        <v>02</v>
      </c>
      <c r="J553" t="str">
        <f t="shared" si="34"/>
        <v>2021</v>
      </c>
      <c r="K553" s="1">
        <f t="shared" si="35"/>
        <v>44252</v>
      </c>
    </row>
    <row r="554" spans="1:11" hidden="1" x14ac:dyDescent="0.55000000000000004">
      <c r="A554" t="s">
        <v>137</v>
      </c>
      <c r="B554">
        <v>44</v>
      </c>
      <c r="C554" t="s">
        <v>133</v>
      </c>
      <c r="D554">
        <v>300</v>
      </c>
      <c r="E554">
        <v>32495.999999999996</v>
      </c>
      <c r="F554">
        <v>108.32</v>
      </c>
      <c r="G554">
        <v>1.5276826950897393E-4</v>
      </c>
      <c r="H554" t="str">
        <f t="shared" si="32"/>
        <v>25</v>
      </c>
      <c r="I554" t="str">
        <f t="shared" si="33"/>
        <v>02</v>
      </c>
      <c r="J554" t="str">
        <f t="shared" si="34"/>
        <v>2021</v>
      </c>
      <c r="K554" s="1">
        <f t="shared" si="35"/>
        <v>44252</v>
      </c>
    </row>
    <row r="555" spans="1:11" hidden="1" x14ac:dyDescent="0.55000000000000004">
      <c r="A555" t="s">
        <v>137</v>
      </c>
      <c r="B555">
        <v>45</v>
      </c>
      <c r="C555" t="s">
        <v>109</v>
      </c>
      <c r="D555">
        <v>13.05</v>
      </c>
      <c r="E555">
        <v>7076.7539999999999</v>
      </c>
      <c r="F555">
        <v>542.28</v>
      </c>
      <c r="G555">
        <v>6.6454197236403667E-6</v>
      </c>
      <c r="H555" t="str">
        <f t="shared" si="32"/>
        <v>25</v>
      </c>
      <c r="I555" t="str">
        <f t="shared" si="33"/>
        <v>02</v>
      </c>
      <c r="J555" t="str">
        <f t="shared" si="34"/>
        <v>2021</v>
      </c>
      <c r="K555" s="1">
        <f t="shared" si="35"/>
        <v>44252</v>
      </c>
    </row>
    <row r="556" spans="1:11" hidden="1" x14ac:dyDescent="0.55000000000000004">
      <c r="A556" t="s">
        <v>137</v>
      </c>
      <c r="B556">
        <v>46</v>
      </c>
      <c r="C556" t="s">
        <v>115</v>
      </c>
      <c r="D556">
        <v>12</v>
      </c>
      <c r="E556">
        <v>3180</v>
      </c>
      <c r="F556">
        <v>265</v>
      </c>
      <c r="G556">
        <v>6.1107307803589574E-6</v>
      </c>
      <c r="H556" t="str">
        <f t="shared" si="32"/>
        <v>25</v>
      </c>
      <c r="I556" t="str">
        <f t="shared" si="33"/>
        <v>02</v>
      </c>
      <c r="J556" t="str">
        <f t="shared" si="34"/>
        <v>2021</v>
      </c>
      <c r="K556" s="1">
        <f t="shared" si="35"/>
        <v>44252</v>
      </c>
    </row>
    <row r="557" spans="1:11" hidden="1" x14ac:dyDescent="0.55000000000000004">
      <c r="A557" t="s">
        <v>137</v>
      </c>
      <c r="C557" t="s">
        <v>117</v>
      </c>
      <c r="D557">
        <v>1963758.5800000003</v>
      </c>
      <c r="E557">
        <v>276451705.31012398</v>
      </c>
      <c r="F557">
        <v>140.77682874344154</v>
      </c>
      <c r="G557">
        <v>1</v>
      </c>
      <c r="H557" t="str">
        <f t="shared" si="32"/>
        <v>25</v>
      </c>
      <c r="I557" t="str">
        <f t="shared" si="33"/>
        <v>02</v>
      </c>
      <c r="J557" t="str">
        <f t="shared" si="34"/>
        <v>2021</v>
      </c>
      <c r="K557" s="1">
        <f t="shared" si="35"/>
        <v>44252</v>
      </c>
    </row>
    <row r="558" spans="1:11" hidden="1" x14ac:dyDescent="0.55000000000000004">
      <c r="A558" t="s">
        <v>139</v>
      </c>
      <c r="B558">
        <v>1</v>
      </c>
      <c r="C558" t="s">
        <v>68</v>
      </c>
      <c r="D558">
        <v>1083455.25</v>
      </c>
      <c r="E558">
        <v>161658546.89980009</v>
      </c>
      <c r="F558">
        <v>149.2064825933513</v>
      </c>
      <c r="G558">
        <v>0.26616734296681893</v>
      </c>
      <c r="H558" t="str">
        <f t="shared" si="32"/>
        <v>30</v>
      </c>
      <c r="I558" t="str">
        <f t="shared" si="33"/>
        <v>04</v>
      </c>
      <c r="J558" t="str">
        <f t="shared" si="34"/>
        <v>2021</v>
      </c>
      <c r="K558" s="1">
        <f t="shared" si="35"/>
        <v>44316</v>
      </c>
    </row>
    <row r="559" spans="1:11" hidden="1" x14ac:dyDescent="0.55000000000000004">
      <c r="A559" t="s">
        <v>139</v>
      </c>
      <c r="B559">
        <v>2</v>
      </c>
      <c r="C559" t="s">
        <v>69</v>
      </c>
      <c r="D559">
        <v>937615.98000000196</v>
      </c>
      <c r="E559">
        <v>141755353.6483399</v>
      </c>
      <c r="F559">
        <v>151.1870069112299</v>
      </c>
      <c r="G559">
        <v>0.23033969711239163</v>
      </c>
      <c r="H559" t="str">
        <f t="shared" si="32"/>
        <v>30</v>
      </c>
      <c r="I559" t="str">
        <f t="shared" si="33"/>
        <v>04</v>
      </c>
      <c r="J559" t="str">
        <f t="shared" si="34"/>
        <v>2021</v>
      </c>
      <c r="K559" s="1">
        <f t="shared" si="35"/>
        <v>44316</v>
      </c>
    </row>
    <row r="560" spans="1:11" x14ac:dyDescent="0.55000000000000004">
      <c r="A560" t="s">
        <v>139</v>
      </c>
      <c r="B560">
        <v>3</v>
      </c>
      <c r="C560" t="s">
        <v>70</v>
      </c>
      <c r="D560">
        <v>395424.77</v>
      </c>
      <c r="E560">
        <v>58018221.099599972</v>
      </c>
      <c r="F560">
        <v>146.72379046866479</v>
      </c>
      <c r="G560">
        <v>9.7142138887753318E-2</v>
      </c>
      <c r="H560" t="str">
        <f t="shared" si="32"/>
        <v>30</v>
      </c>
      <c r="I560" t="str">
        <f t="shared" si="33"/>
        <v>04</v>
      </c>
      <c r="J560" t="str">
        <f t="shared" si="34"/>
        <v>2021</v>
      </c>
      <c r="K560" s="1">
        <f t="shared" si="35"/>
        <v>44316</v>
      </c>
    </row>
    <row r="561" spans="1:11" hidden="1" x14ac:dyDescent="0.55000000000000004">
      <c r="A561" t="s">
        <v>139</v>
      </c>
      <c r="B561">
        <v>4</v>
      </c>
      <c r="C561" t="s">
        <v>72</v>
      </c>
      <c r="D561">
        <v>240226.5</v>
      </c>
      <c r="E561">
        <v>35020635.472499996</v>
      </c>
      <c r="F561">
        <v>145.78173295827062</v>
      </c>
      <c r="G561">
        <v>5.9015311629362202E-2</v>
      </c>
      <c r="H561" t="str">
        <f t="shared" si="32"/>
        <v>30</v>
      </c>
      <c r="I561" t="str">
        <f t="shared" si="33"/>
        <v>04</v>
      </c>
      <c r="J561" t="str">
        <f t="shared" si="34"/>
        <v>2021</v>
      </c>
      <c r="K561" s="1">
        <f t="shared" si="35"/>
        <v>44316</v>
      </c>
    </row>
    <row r="562" spans="1:11" hidden="1" x14ac:dyDescent="0.55000000000000004">
      <c r="A562" t="s">
        <v>139</v>
      </c>
      <c r="B562">
        <v>5</v>
      </c>
      <c r="C562" t="s">
        <v>71</v>
      </c>
      <c r="D562">
        <v>190750.06</v>
      </c>
      <c r="E562">
        <v>27174909.535650007</v>
      </c>
      <c r="F562">
        <v>142.46343899262735</v>
      </c>
      <c r="G562">
        <v>4.68606678872628E-2</v>
      </c>
      <c r="H562" t="str">
        <f t="shared" si="32"/>
        <v>30</v>
      </c>
      <c r="I562" t="str">
        <f t="shared" si="33"/>
        <v>04</v>
      </c>
      <c r="J562" t="str">
        <f t="shared" si="34"/>
        <v>2021</v>
      </c>
      <c r="K562" s="1">
        <f t="shared" si="35"/>
        <v>44316</v>
      </c>
    </row>
    <row r="563" spans="1:11" hidden="1" x14ac:dyDescent="0.55000000000000004">
      <c r="A563" t="s">
        <v>139</v>
      </c>
      <c r="B563">
        <v>6</v>
      </c>
      <c r="C563" t="s">
        <v>75</v>
      </c>
      <c r="D563">
        <v>172517.03000000006</v>
      </c>
      <c r="E563">
        <v>26935800.640300017</v>
      </c>
      <c r="F563">
        <v>156.13415464142878</v>
      </c>
      <c r="G563">
        <v>4.2381445372687988E-2</v>
      </c>
      <c r="H563" t="str">
        <f t="shared" si="32"/>
        <v>30</v>
      </c>
      <c r="I563" t="str">
        <f t="shared" si="33"/>
        <v>04</v>
      </c>
      <c r="J563" t="str">
        <f t="shared" si="34"/>
        <v>2021</v>
      </c>
      <c r="K563" s="1">
        <f t="shared" si="35"/>
        <v>44316</v>
      </c>
    </row>
    <row r="564" spans="1:11" hidden="1" x14ac:dyDescent="0.55000000000000004">
      <c r="A564" t="s">
        <v>139</v>
      </c>
      <c r="B564">
        <v>7</v>
      </c>
      <c r="C564" t="s">
        <v>76</v>
      </c>
      <c r="D564">
        <v>148350.59</v>
      </c>
      <c r="E564">
        <v>19794315.154200003</v>
      </c>
      <c r="F564">
        <v>133.42929848947688</v>
      </c>
      <c r="G564">
        <v>3.6444589998396275E-2</v>
      </c>
      <c r="H564" t="str">
        <f t="shared" si="32"/>
        <v>30</v>
      </c>
      <c r="I564" t="str">
        <f t="shared" si="33"/>
        <v>04</v>
      </c>
      <c r="J564" t="str">
        <f t="shared" si="34"/>
        <v>2021</v>
      </c>
      <c r="K564" s="1">
        <f t="shared" si="35"/>
        <v>44316</v>
      </c>
    </row>
    <row r="565" spans="1:11" hidden="1" x14ac:dyDescent="0.55000000000000004">
      <c r="A565" t="s">
        <v>139</v>
      </c>
      <c r="B565">
        <v>8</v>
      </c>
      <c r="C565" t="s">
        <v>73</v>
      </c>
      <c r="D565">
        <v>140844.55000000002</v>
      </c>
      <c r="E565">
        <v>20057798.568200007</v>
      </c>
      <c r="F565">
        <v>142.41089604248091</v>
      </c>
      <c r="G565">
        <v>3.460061654125289E-2</v>
      </c>
      <c r="H565" t="str">
        <f t="shared" si="32"/>
        <v>30</v>
      </c>
      <c r="I565" t="str">
        <f t="shared" si="33"/>
        <v>04</v>
      </c>
      <c r="J565" t="str">
        <f t="shared" si="34"/>
        <v>2021</v>
      </c>
      <c r="K565" s="1">
        <f t="shared" si="35"/>
        <v>44316</v>
      </c>
    </row>
    <row r="566" spans="1:11" hidden="1" x14ac:dyDescent="0.55000000000000004">
      <c r="A566" t="s">
        <v>139</v>
      </c>
      <c r="B566">
        <v>9</v>
      </c>
      <c r="C566" t="s">
        <v>77</v>
      </c>
      <c r="D566">
        <v>114977.81000000007</v>
      </c>
      <c r="E566">
        <v>15706048.368999999</v>
      </c>
      <c r="F566">
        <v>136.60069163780375</v>
      </c>
      <c r="G566">
        <v>2.8246056482576241E-2</v>
      </c>
      <c r="H566" t="str">
        <f t="shared" si="32"/>
        <v>30</v>
      </c>
      <c r="I566" t="str">
        <f t="shared" si="33"/>
        <v>04</v>
      </c>
      <c r="J566" t="str">
        <f t="shared" si="34"/>
        <v>2021</v>
      </c>
      <c r="K566" s="1">
        <f t="shared" si="35"/>
        <v>44316</v>
      </c>
    </row>
    <row r="567" spans="1:11" hidden="1" x14ac:dyDescent="0.55000000000000004">
      <c r="A567" t="s">
        <v>139</v>
      </c>
      <c r="B567">
        <v>10</v>
      </c>
      <c r="C567" t="s">
        <v>74</v>
      </c>
      <c r="D567">
        <v>112516.68</v>
      </c>
      <c r="E567">
        <v>17663727.470600002</v>
      </c>
      <c r="F567">
        <v>156.98763481645568</v>
      </c>
      <c r="G567">
        <v>2.7641442279270709E-2</v>
      </c>
      <c r="H567" t="str">
        <f t="shared" si="32"/>
        <v>30</v>
      </c>
      <c r="I567" t="str">
        <f t="shared" si="33"/>
        <v>04</v>
      </c>
      <c r="J567" t="str">
        <f t="shared" si="34"/>
        <v>2021</v>
      </c>
      <c r="K567" s="1">
        <f t="shared" si="35"/>
        <v>44316</v>
      </c>
    </row>
    <row r="568" spans="1:11" hidden="1" x14ac:dyDescent="0.55000000000000004">
      <c r="A568" t="s">
        <v>139</v>
      </c>
      <c r="B568">
        <v>11</v>
      </c>
      <c r="C568" t="s">
        <v>86</v>
      </c>
      <c r="D568">
        <v>69461.959999999992</v>
      </c>
      <c r="E568">
        <v>5087580.2</v>
      </c>
      <c r="F568">
        <v>73.242681317947273</v>
      </c>
      <c r="G568">
        <v>1.7064392212292528E-2</v>
      </c>
      <c r="H568" t="str">
        <f t="shared" si="32"/>
        <v>30</v>
      </c>
      <c r="I568" t="str">
        <f t="shared" si="33"/>
        <v>04</v>
      </c>
      <c r="J568" t="str">
        <f t="shared" si="34"/>
        <v>2021</v>
      </c>
      <c r="K568" s="1">
        <f t="shared" si="35"/>
        <v>44316</v>
      </c>
    </row>
    <row r="569" spans="1:11" hidden="1" x14ac:dyDescent="0.55000000000000004">
      <c r="A569" t="s">
        <v>139</v>
      </c>
      <c r="B569">
        <v>12</v>
      </c>
      <c r="C569" t="s">
        <v>78</v>
      </c>
      <c r="D569">
        <v>66719.58</v>
      </c>
      <c r="E569">
        <v>10859280.131999999</v>
      </c>
      <c r="F569">
        <v>162.7600193526398</v>
      </c>
      <c r="G569">
        <v>1.6390684647531233E-2</v>
      </c>
      <c r="H569" t="str">
        <f t="shared" si="32"/>
        <v>30</v>
      </c>
      <c r="I569" t="str">
        <f t="shared" si="33"/>
        <v>04</v>
      </c>
      <c r="J569" t="str">
        <f t="shared" si="34"/>
        <v>2021</v>
      </c>
      <c r="K569" s="1">
        <f t="shared" si="35"/>
        <v>44316</v>
      </c>
    </row>
    <row r="570" spans="1:11" hidden="1" x14ac:dyDescent="0.55000000000000004">
      <c r="A570" t="s">
        <v>139</v>
      </c>
      <c r="B570">
        <v>13</v>
      </c>
      <c r="C570" t="s">
        <v>80</v>
      </c>
      <c r="D570">
        <v>57637.279999999999</v>
      </c>
      <c r="E570">
        <v>7783319.1340000005</v>
      </c>
      <c r="F570">
        <v>135.03966762484282</v>
      </c>
      <c r="G570">
        <v>1.415947882797612E-2</v>
      </c>
      <c r="H570" t="str">
        <f t="shared" si="32"/>
        <v>30</v>
      </c>
      <c r="I570" t="str">
        <f t="shared" si="33"/>
        <v>04</v>
      </c>
      <c r="J570" t="str">
        <f t="shared" si="34"/>
        <v>2021</v>
      </c>
      <c r="K570" s="1">
        <f t="shared" si="35"/>
        <v>44316</v>
      </c>
    </row>
    <row r="571" spans="1:11" hidden="1" x14ac:dyDescent="0.55000000000000004">
      <c r="A571" t="s">
        <v>139</v>
      </c>
      <c r="B571">
        <v>14</v>
      </c>
      <c r="C571" t="s">
        <v>81</v>
      </c>
      <c r="D571">
        <v>48021.46</v>
      </c>
      <c r="E571">
        <v>6578654.1762999995</v>
      </c>
      <c r="F571">
        <v>136.99404758414258</v>
      </c>
      <c r="G571">
        <v>1.1797205665473841E-2</v>
      </c>
      <c r="H571" t="str">
        <f t="shared" si="32"/>
        <v>30</v>
      </c>
      <c r="I571" t="str">
        <f t="shared" si="33"/>
        <v>04</v>
      </c>
      <c r="J571" t="str">
        <f t="shared" si="34"/>
        <v>2021</v>
      </c>
      <c r="K571" s="1">
        <f t="shared" si="35"/>
        <v>44316</v>
      </c>
    </row>
    <row r="572" spans="1:11" hidden="1" x14ac:dyDescent="0.55000000000000004">
      <c r="A572" t="s">
        <v>139</v>
      </c>
      <c r="B572">
        <v>15</v>
      </c>
      <c r="C572" t="s">
        <v>82</v>
      </c>
      <c r="D572">
        <v>44632.179999999993</v>
      </c>
      <c r="E572">
        <v>6264810.2550000008</v>
      </c>
      <c r="F572">
        <v>140.36532060499849</v>
      </c>
      <c r="G572">
        <v>1.0964577227732105E-2</v>
      </c>
      <c r="H572" t="str">
        <f t="shared" si="32"/>
        <v>30</v>
      </c>
      <c r="I572" t="str">
        <f t="shared" si="33"/>
        <v>04</v>
      </c>
      <c r="J572" t="str">
        <f t="shared" si="34"/>
        <v>2021</v>
      </c>
      <c r="K572" s="1">
        <f t="shared" si="35"/>
        <v>44316</v>
      </c>
    </row>
    <row r="573" spans="1:11" hidden="1" x14ac:dyDescent="0.55000000000000004">
      <c r="A573" t="s">
        <v>139</v>
      </c>
      <c r="B573">
        <v>16</v>
      </c>
      <c r="C573" t="s">
        <v>79</v>
      </c>
      <c r="D573">
        <v>29040</v>
      </c>
      <c r="E573">
        <v>4325852.7675000001</v>
      </c>
      <c r="F573">
        <v>148.96187215909092</v>
      </c>
      <c r="G573">
        <v>7.1341198815146464E-3</v>
      </c>
      <c r="H573" t="str">
        <f t="shared" si="32"/>
        <v>30</v>
      </c>
      <c r="I573" t="str">
        <f t="shared" si="33"/>
        <v>04</v>
      </c>
      <c r="J573" t="str">
        <f t="shared" si="34"/>
        <v>2021</v>
      </c>
      <c r="K573" s="1">
        <f t="shared" si="35"/>
        <v>44316</v>
      </c>
    </row>
    <row r="574" spans="1:11" hidden="1" x14ac:dyDescent="0.55000000000000004">
      <c r="A574" t="s">
        <v>139</v>
      </c>
      <c r="B574">
        <v>17</v>
      </c>
      <c r="C574" t="s">
        <v>84</v>
      </c>
      <c r="D574">
        <v>28537.5</v>
      </c>
      <c r="E574">
        <v>2219178</v>
      </c>
      <c r="F574">
        <v>77.763574244415238</v>
      </c>
      <c r="G574">
        <v>7.0106730757136439E-3</v>
      </c>
      <c r="H574" t="str">
        <f t="shared" si="32"/>
        <v>30</v>
      </c>
      <c r="I574" t="str">
        <f t="shared" si="33"/>
        <v>04</v>
      </c>
      <c r="J574" t="str">
        <f t="shared" si="34"/>
        <v>2021</v>
      </c>
      <c r="K574" s="1">
        <f t="shared" si="35"/>
        <v>44316</v>
      </c>
    </row>
    <row r="575" spans="1:11" hidden="1" x14ac:dyDescent="0.55000000000000004">
      <c r="A575" t="s">
        <v>139</v>
      </c>
      <c r="B575">
        <v>18</v>
      </c>
      <c r="C575" t="s">
        <v>83</v>
      </c>
      <c r="D575">
        <v>25168.090000000004</v>
      </c>
      <c r="E575">
        <v>3652529.0417000004</v>
      </c>
      <c r="F575">
        <v>145.12539655174467</v>
      </c>
      <c r="G575">
        <v>6.1829260071883602E-3</v>
      </c>
      <c r="H575" t="str">
        <f t="shared" si="32"/>
        <v>30</v>
      </c>
      <c r="I575" t="str">
        <f t="shared" si="33"/>
        <v>04</v>
      </c>
      <c r="J575" t="str">
        <f t="shared" si="34"/>
        <v>2021</v>
      </c>
      <c r="K575" s="1">
        <f t="shared" si="35"/>
        <v>44316</v>
      </c>
    </row>
    <row r="576" spans="1:11" hidden="1" x14ac:dyDescent="0.55000000000000004">
      <c r="A576" t="s">
        <v>139</v>
      </c>
      <c r="B576">
        <v>19</v>
      </c>
      <c r="C576" t="s">
        <v>91</v>
      </c>
      <c r="D576">
        <v>24412.5</v>
      </c>
      <c r="E576">
        <v>3532286.7</v>
      </c>
      <c r="F576">
        <v>144.69172350230414</v>
      </c>
      <c r="G576">
        <v>5.9973037743621324E-3</v>
      </c>
      <c r="H576" t="str">
        <f t="shared" si="32"/>
        <v>30</v>
      </c>
      <c r="I576" t="str">
        <f t="shared" si="33"/>
        <v>04</v>
      </c>
      <c r="J576" t="str">
        <f t="shared" si="34"/>
        <v>2021</v>
      </c>
      <c r="K576" s="1">
        <f t="shared" si="35"/>
        <v>44316</v>
      </c>
    </row>
    <row r="577" spans="1:11" hidden="1" x14ac:dyDescent="0.55000000000000004">
      <c r="A577" t="s">
        <v>139</v>
      </c>
      <c r="B577">
        <v>20</v>
      </c>
      <c r="C577" t="s">
        <v>87</v>
      </c>
      <c r="D577">
        <v>16875</v>
      </c>
      <c r="E577">
        <v>2390769</v>
      </c>
      <c r="F577">
        <v>141.67519999999999</v>
      </c>
      <c r="G577">
        <v>4.1456016873470955E-3</v>
      </c>
      <c r="H577" t="str">
        <f t="shared" si="32"/>
        <v>30</v>
      </c>
      <c r="I577" t="str">
        <f t="shared" si="33"/>
        <v>04</v>
      </c>
      <c r="J577" t="str">
        <f t="shared" si="34"/>
        <v>2021</v>
      </c>
      <c r="K577" s="1">
        <f t="shared" si="35"/>
        <v>44316</v>
      </c>
    </row>
    <row r="578" spans="1:11" hidden="1" x14ac:dyDescent="0.55000000000000004">
      <c r="A578" t="s">
        <v>139</v>
      </c>
      <c r="B578">
        <v>21</v>
      </c>
      <c r="C578" t="s">
        <v>94</v>
      </c>
      <c r="D578">
        <v>13744.5</v>
      </c>
      <c r="E578">
        <v>1412340</v>
      </c>
      <c r="F578">
        <v>102.75673905926007</v>
      </c>
      <c r="G578">
        <v>3.376546512103239E-3</v>
      </c>
      <c r="H578" t="str">
        <f t="shared" ref="H578:H641" si="36">LEFT(A578,2)</f>
        <v>30</v>
      </c>
      <c r="I578" t="str">
        <f t="shared" ref="I578:I641" si="37">MID(A578,4,2)</f>
        <v>04</v>
      </c>
      <c r="J578" t="str">
        <f t="shared" ref="J578:J641" si="38">MID(A578,7,4)</f>
        <v>2021</v>
      </c>
      <c r="K578" s="1">
        <f t="shared" ref="K578:K641" si="39">DATE(J578,I578,H578)</f>
        <v>44316</v>
      </c>
    </row>
    <row r="579" spans="1:11" hidden="1" x14ac:dyDescent="0.55000000000000004">
      <c r="A579" t="s">
        <v>139</v>
      </c>
      <c r="B579">
        <v>22</v>
      </c>
      <c r="C579" t="s">
        <v>100</v>
      </c>
      <c r="D579">
        <v>13162.5</v>
      </c>
      <c r="E579">
        <v>2025278.925</v>
      </c>
      <c r="F579">
        <v>153.86734472934472</v>
      </c>
      <c r="G579">
        <v>3.2335693161307348E-3</v>
      </c>
      <c r="H579" t="str">
        <f t="shared" si="36"/>
        <v>30</v>
      </c>
      <c r="I579" t="str">
        <f t="shared" si="37"/>
        <v>04</v>
      </c>
      <c r="J579" t="str">
        <f t="shared" si="38"/>
        <v>2021</v>
      </c>
      <c r="K579" s="1">
        <f t="shared" si="39"/>
        <v>44316</v>
      </c>
    </row>
    <row r="580" spans="1:11" hidden="1" x14ac:dyDescent="0.55000000000000004">
      <c r="A580" t="s">
        <v>139</v>
      </c>
      <c r="B580">
        <v>23</v>
      </c>
      <c r="C580" t="s">
        <v>95</v>
      </c>
      <c r="D580">
        <v>10049.099999999997</v>
      </c>
      <c r="E580">
        <v>1498961.4147999997</v>
      </c>
      <c r="F580">
        <v>149.16374747987385</v>
      </c>
      <c r="G580">
        <v>2.4687150172633889E-3</v>
      </c>
      <c r="H580" t="str">
        <f t="shared" si="36"/>
        <v>30</v>
      </c>
      <c r="I580" t="str">
        <f t="shared" si="37"/>
        <v>04</v>
      </c>
      <c r="J580" t="str">
        <f t="shared" si="38"/>
        <v>2021</v>
      </c>
      <c r="K580" s="1">
        <f t="shared" si="39"/>
        <v>44316</v>
      </c>
    </row>
    <row r="581" spans="1:11" hidden="1" x14ac:dyDescent="0.55000000000000004">
      <c r="A581" t="s">
        <v>139</v>
      </c>
      <c r="B581">
        <v>24</v>
      </c>
      <c r="C581" t="s">
        <v>96</v>
      </c>
      <c r="D581">
        <v>9493.5</v>
      </c>
      <c r="E581">
        <v>1437198.75</v>
      </c>
      <c r="F581">
        <v>151.38765997787959</v>
      </c>
      <c r="G581">
        <v>2.3322233848195352E-3</v>
      </c>
      <c r="H581" t="str">
        <f t="shared" si="36"/>
        <v>30</v>
      </c>
      <c r="I581" t="str">
        <f t="shared" si="37"/>
        <v>04</v>
      </c>
      <c r="J581" t="str">
        <f t="shared" si="38"/>
        <v>2021</v>
      </c>
      <c r="K581" s="1">
        <f t="shared" si="39"/>
        <v>44316</v>
      </c>
    </row>
    <row r="582" spans="1:11" hidden="1" x14ac:dyDescent="0.55000000000000004">
      <c r="A582" t="s">
        <v>139</v>
      </c>
      <c r="B582">
        <v>25</v>
      </c>
      <c r="C582" t="s">
        <v>90</v>
      </c>
      <c r="D582">
        <v>9330</v>
      </c>
      <c r="E582">
        <v>1481933.175</v>
      </c>
      <c r="F582">
        <v>158.83528135048232</v>
      </c>
      <c r="G582">
        <v>2.2920571106932386E-3</v>
      </c>
      <c r="H582" t="str">
        <f t="shared" si="36"/>
        <v>30</v>
      </c>
      <c r="I582" t="str">
        <f t="shared" si="37"/>
        <v>04</v>
      </c>
      <c r="J582" t="str">
        <f t="shared" si="38"/>
        <v>2021</v>
      </c>
      <c r="K582" s="1">
        <f t="shared" si="39"/>
        <v>44316</v>
      </c>
    </row>
    <row r="583" spans="1:11" hidden="1" x14ac:dyDescent="0.55000000000000004">
      <c r="A583" t="s">
        <v>139</v>
      </c>
      <c r="B583">
        <v>26</v>
      </c>
      <c r="C583" t="s">
        <v>98</v>
      </c>
      <c r="D583">
        <v>9128.49</v>
      </c>
      <c r="E583">
        <v>1419231.504</v>
      </c>
      <c r="F583">
        <v>155.47275661144394</v>
      </c>
      <c r="G583">
        <v>2.2425530990773978E-3</v>
      </c>
      <c r="H583" t="str">
        <f t="shared" si="36"/>
        <v>30</v>
      </c>
      <c r="I583" t="str">
        <f t="shared" si="37"/>
        <v>04</v>
      </c>
      <c r="J583" t="str">
        <f t="shared" si="38"/>
        <v>2021</v>
      </c>
      <c r="K583" s="1">
        <f t="shared" si="39"/>
        <v>44316</v>
      </c>
    </row>
    <row r="584" spans="1:11" hidden="1" x14ac:dyDescent="0.55000000000000004">
      <c r="A584" t="s">
        <v>139</v>
      </c>
      <c r="B584">
        <v>27</v>
      </c>
      <c r="C584" t="s">
        <v>88</v>
      </c>
      <c r="D584">
        <v>9080.44</v>
      </c>
      <c r="E584">
        <v>966423.05498400005</v>
      </c>
      <c r="F584">
        <v>106.42909979956919</v>
      </c>
      <c r="G584">
        <v>2.2307488821246852E-3</v>
      </c>
      <c r="H584" t="str">
        <f t="shared" si="36"/>
        <v>30</v>
      </c>
      <c r="I584" t="str">
        <f t="shared" si="37"/>
        <v>04</v>
      </c>
      <c r="J584" t="str">
        <f t="shared" si="38"/>
        <v>2021</v>
      </c>
      <c r="K584" s="1">
        <f t="shared" si="39"/>
        <v>44316</v>
      </c>
    </row>
    <row r="585" spans="1:11" hidden="1" x14ac:dyDescent="0.55000000000000004">
      <c r="A585" t="s">
        <v>139</v>
      </c>
      <c r="B585">
        <v>28</v>
      </c>
      <c r="C585" t="s">
        <v>107</v>
      </c>
      <c r="D585">
        <v>8104.5</v>
      </c>
      <c r="E585">
        <v>682120.27500000002</v>
      </c>
      <c r="F585">
        <v>84.165620951323348</v>
      </c>
      <c r="G585">
        <v>1.9909943037098986E-3</v>
      </c>
      <c r="H585" t="str">
        <f t="shared" si="36"/>
        <v>30</v>
      </c>
      <c r="I585" t="str">
        <f t="shared" si="37"/>
        <v>04</v>
      </c>
      <c r="J585" t="str">
        <f t="shared" si="38"/>
        <v>2021</v>
      </c>
      <c r="K585" s="1">
        <f t="shared" si="39"/>
        <v>44316</v>
      </c>
    </row>
    <row r="586" spans="1:11" hidden="1" x14ac:dyDescent="0.55000000000000004">
      <c r="A586" t="s">
        <v>139</v>
      </c>
      <c r="B586">
        <v>29</v>
      </c>
      <c r="C586" t="s">
        <v>85</v>
      </c>
      <c r="D586">
        <v>8062.5</v>
      </c>
      <c r="E586">
        <v>1069361.625</v>
      </c>
      <c r="F586">
        <v>132.63399999999999</v>
      </c>
      <c r="G586">
        <v>1.9806763617325014E-3</v>
      </c>
      <c r="H586" t="str">
        <f t="shared" si="36"/>
        <v>30</v>
      </c>
      <c r="I586" t="str">
        <f t="shared" si="37"/>
        <v>04</v>
      </c>
      <c r="J586" t="str">
        <f t="shared" si="38"/>
        <v>2021</v>
      </c>
      <c r="K586" s="1">
        <f t="shared" si="39"/>
        <v>44316</v>
      </c>
    </row>
    <row r="587" spans="1:11" hidden="1" x14ac:dyDescent="0.55000000000000004">
      <c r="A587" t="s">
        <v>139</v>
      </c>
      <c r="B587">
        <v>30</v>
      </c>
      <c r="C587" t="s">
        <v>99</v>
      </c>
      <c r="D587">
        <v>5880</v>
      </c>
      <c r="E587">
        <v>879933.77999999991</v>
      </c>
      <c r="F587">
        <v>149.64860204081631</v>
      </c>
      <c r="G587">
        <v>1.4445118768356103E-3</v>
      </c>
      <c r="H587" t="str">
        <f t="shared" si="36"/>
        <v>30</v>
      </c>
      <c r="I587" t="str">
        <f t="shared" si="37"/>
        <v>04</v>
      </c>
      <c r="J587" t="str">
        <f t="shared" si="38"/>
        <v>2021</v>
      </c>
      <c r="K587" s="1">
        <f t="shared" si="39"/>
        <v>44316</v>
      </c>
    </row>
    <row r="588" spans="1:11" hidden="1" x14ac:dyDescent="0.55000000000000004">
      <c r="A588" t="s">
        <v>139</v>
      </c>
      <c r="B588">
        <v>31</v>
      </c>
      <c r="C588" t="s">
        <v>97</v>
      </c>
      <c r="D588">
        <v>4965</v>
      </c>
      <c r="E588">
        <v>743388.75</v>
      </c>
      <c r="F588">
        <v>149.72583081570997</v>
      </c>
      <c r="G588">
        <v>1.2197281408994566E-3</v>
      </c>
      <c r="H588" t="str">
        <f t="shared" si="36"/>
        <v>30</v>
      </c>
      <c r="I588" t="str">
        <f t="shared" si="37"/>
        <v>04</v>
      </c>
      <c r="J588" t="str">
        <f t="shared" si="38"/>
        <v>2021</v>
      </c>
      <c r="K588" s="1">
        <f t="shared" si="39"/>
        <v>44316</v>
      </c>
    </row>
    <row r="589" spans="1:11" hidden="1" x14ac:dyDescent="0.55000000000000004">
      <c r="A589" t="s">
        <v>139</v>
      </c>
      <c r="B589">
        <v>32</v>
      </c>
      <c r="C589" t="s">
        <v>120</v>
      </c>
      <c r="D589">
        <v>4435.6900000000005</v>
      </c>
      <c r="E589">
        <v>387272.48320000002</v>
      </c>
      <c r="F589">
        <v>87.308284212828212</v>
      </c>
      <c r="G589">
        <v>1.0896950488028824E-3</v>
      </c>
      <c r="H589" t="str">
        <f t="shared" si="36"/>
        <v>30</v>
      </c>
      <c r="I589" t="str">
        <f t="shared" si="37"/>
        <v>04</v>
      </c>
      <c r="J589" t="str">
        <f t="shared" si="38"/>
        <v>2021</v>
      </c>
      <c r="K589" s="1">
        <f t="shared" si="39"/>
        <v>44316</v>
      </c>
    </row>
    <row r="590" spans="1:11" hidden="1" x14ac:dyDescent="0.55000000000000004">
      <c r="A590" t="s">
        <v>139</v>
      </c>
      <c r="B590">
        <v>33</v>
      </c>
      <c r="C590" t="s">
        <v>105</v>
      </c>
      <c r="D590">
        <v>3315</v>
      </c>
      <c r="E590">
        <v>428529.75</v>
      </c>
      <c r="F590">
        <v>129.26990950226244</v>
      </c>
      <c r="G590">
        <v>8.1438042035885175E-4</v>
      </c>
      <c r="H590" t="str">
        <f t="shared" si="36"/>
        <v>30</v>
      </c>
      <c r="I590" t="str">
        <f t="shared" si="37"/>
        <v>04</v>
      </c>
      <c r="J590" t="str">
        <f t="shared" si="38"/>
        <v>2021</v>
      </c>
      <c r="K590" s="1">
        <f t="shared" si="39"/>
        <v>44316</v>
      </c>
    </row>
    <row r="591" spans="1:11" hidden="1" x14ac:dyDescent="0.55000000000000004">
      <c r="A591" t="s">
        <v>139</v>
      </c>
      <c r="B591">
        <v>34</v>
      </c>
      <c r="C591" t="s">
        <v>93</v>
      </c>
      <c r="D591">
        <v>2927.64</v>
      </c>
      <c r="E591">
        <v>583055.25780000014</v>
      </c>
      <c r="F591">
        <v>199.15538037463628</v>
      </c>
      <c r="G591">
        <v>7.1921951549302825E-4</v>
      </c>
      <c r="H591" t="str">
        <f t="shared" si="36"/>
        <v>30</v>
      </c>
      <c r="I591" t="str">
        <f t="shared" si="37"/>
        <v>04</v>
      </c>
      <c r="J591" t="str">
        <f t="shared" si="38"/>
        <v>2021</v>
      </c>
      <c r="K591" s="1">
        <f t="shared" si="39"/>
        <v>44316</v>
      </c>
    </row>
    <row r="592" spans="1:11" hidden="1" x14ac:dyDescent="0.55000000000000004">
      <c r="A592" t="s">
        <v>139</v>
      </c>
      <c r="B592">
        <v>35</v>
      </c>
      <c r="C592" t="s">
        <v>103</v>
      </c>
      <c r="D592">
        <v>2887.5</v>
      </c>
      <c r="E592">
        <v>452863.125</v>
      </c>
      <c r="F592">
        <v>156.83571428571429</v>
      </c>
      <c r="G592">
        <v>7.0935851094605857E-4</v>
      </c>
      <c r="H592" t="str">
        <f t="shared" si="36"/>
        <v>30</v>
      </c>
      <c r="I592" t="str">
        <f t="shared" si="37"/>
        <v>04</v>
      </c>
      <c r="J592" t="str">
        <f t="shared" si="38"/>
        <v>2021</v>
      </c>
      <c r="K592" s="1">
        <f t="shared" si="39"/>
        <v>44316</v>
      </c>
    </row>
    <row r="593" spans="1:11" hidden="1" x14ac:dyDescent="0.55000000000000004">
      <c r="A593" t="s">
        <v>139</v>
      </c>
      <c r="B593">
        <v>36</v>
      </c>
      <c r="C593" t="s">
        <v>122</v>
      </c>
      <c r="D593">
        <v>2396.42</v>
      </c>
      <c r="E593">
        <v>350616.35950000002</v>
      </c>
      <c r="F593">
        <v>146.3083931447743</v>
      </c>
      <c r="G593">
        <v>5.8871720270176758E-4</v>
      </c>
      <c r="H593" t="str">
        <f t="shared" si="36"/>
        <v>30</v>
      </c>
      <c r="I593" t="str">
        <f t="shared" si="37"/>
        <v>04</v>
      </c>
      <c r="J593" t="str">
        <f t="shared" si="38"/>
        <v>2021</v>
      </c>
      <c r="K593" s="1">
        <f t="shared" si="39"/>
        <v>44316</v>
      </c>
    </row>
    <row r="594" spans="1:11" hidden="1" x14ac:dyDescent="0.55000000000000004">
      <c r="A594" t="s">
        <v>139</v>
      </c>
      <c r="B594">
        <v>37</v>
      </c>
      <c r="C594" t="s">
        <v>104</v>
      </c>
      <c r="D594">
        <v>904.5</v>
      </c>
      <c r="E594">
        <v>131904.67499999999</v>
      </c>
      <c r="F594">
        <v>145.831592039801</v>
      </c>
      <c r="G594">
        <v>2.2220425044180433E-4</v>
      </c>
      <c r="H594" t="str">
        <f t="shared" si="36"/>
        <v>30</v>
      </c>
      <c r="I594" t="str">
        <f t="shared" si="37"/>
        <v>04</v>
      </c>
      <c r="J594" t="str">
        <f t="shared" si="38"/>
        <v>2021</v>
      </c>
      <c r="K594" s="1">
        <f t="shared" si="39"/>
        <v>44316</v>
      </c>
    </row>
    <row r="595" spans="1:11" hidden="1" x14ac:dyDescent="0.55000000000000004">
      <c r="A595" t="s">
        <v>139</v>
      </c>
      <c r="B595">
        <v>38</v>
      </c>
      <c r="C595" t="s">
        <v>125</v>
      </c>
      <c r="D595">
        <v>855</v>
      </c>
      <c r="E595">
        <v>128250</v>
      </c>
      <c r="F595">
        <v>150</v>
      </c>
      <c r="G595">
        <v>2.100438188255862E-4</v>
      </c>
      <c r="H595" t="str">
        <f t="shared" si="36"/>
        <v>30</v>
      </c>
      <c r="I595" t="str">
        <f t="shared" si="37"/>
        <v>04</v>
      </c>
      <c r="J595" t="str">
        <f t="shared" si="38"/>
        <v>2021</v>
      </c>
      <c r="K595" s="1">
        <f t="shared" si="39"/>
        <v>44316</v>
      </c>
    </row>
    <row r="596" spans="1:11" hidden="1" x14ac:dyDescent="0.55000000000000004">
      <c r="A596" t="s">
        <v>139</v>
      </c>
      <c r="B596">
        <v>39</v>
      </c>
      <c r="C596" t="s">
        <v>140</v>
      </c>
      <c r="D596">
        <v>855</v>
      </c>
      <c r="E596">
        <v>127224.00000000001</v>
      </c>
      <c r="F596">
        <v>148.80000000000001</v>
      </c>
      <c r="G596">
        <v>2.100438188255862E-4</v>
      </c>
      <c r="H596" t="str">
        <f t="shared" si="36"/>
        <v>30</v>
      </c>
      <c r="I596" t="str">
        <f t="shared" si="37"/>
        <v>04</v>
      </c>
      <c r="J596" t="str">
        <f t="shared" si="38"/>
        <v>2021</v>
      </c>
      <c r="K596" s="1">
        <f t="shared" si="39"/>
        <v>44316</v>
      </c>
    </row>
    <row r="597" spans="1:11" hidden="1" x14ac:dyDescent="0.55000000000000004">
      <c r="A597" t="s">
        <v>139</v>
      </c>
      <c r="B597">
        <v>40</v>
      </c>
      <c r="C597" t="s">
        <v>109</v>
      </c>
      <c r="D597">
        <v>838.05</v>
      </c>
      <c r="E597">
        <v>162011.75400000002</v>
      </c>
      <c r="F597">
        <v>193.31991408627172</v>
      </c>
      <c r="G597">
        <v>2.0587979224185088E-4</v>
      </c>
      <c r="H597" t="str">
        <f t="shared" si="36"/>
        <v>30</v>
      </c>
      <c r="I597" t="str">
        <f t="shared" si="37"/>
        <v>04</v>
      </c>
      <c r="J597" t="str">
        <f t="shared" si="38"/>
        <v>2021</v>
      </c>
      <c r="K597" s="1">
        <f t="shared" si="39"/>
        <v>44316</v>
      </c>
    </row>
    <row r="598" spans="1:11" hidden="1" x14ac:dyDescent="0.55000000000000004">
      <c r="A598" t="s">
        <v>139</v>
      </c>
      <c r="B598">
        <v>41</v>
      </c>
      <c r="C598" t="s">
        <v>101</v>
      </c>
      <c r="D598">
        <v>610.5</v>
      </c>
      <c r="E598">
        <v>83267.7</v>
      </c>
      <c r="F598">
        <v>136.392628992629</v>
      </c>
      <c r="G598">
        <v>1.4997865660002383E-4</v>
      </c>
      <c r="H598" t="str">
        <f t="shared" si="36"/>
        <v>30</v>
      </c>
      <c r="I598" t="str">
        <f t="shared" si="37"/>
        <v>04</v>
      </c>
      <c r="J598" t="str">
        <f t="shared" si="38"/>
        <v>2021</v>
      </c>
      <c r="K598" s="1">
        <f t="shared" si="39"/>
        <v>44316</v>
      </c>
    </row>
    <row r="599" spans="1:11" hidden="1" x14ac:dyDescent="0.55000000000000004">
      <c r="A599" t="s">
        <v>139</v>
      </c>
      <c r="B599">
        <v>42</v>
      </c>
      <c r="C599" t="s">
        <v>112</v>
      </c>
      <c r="D599">
        <v>487.5</v>
      </c>
      <c r="E599">
        <v>59175</v>
      </c>
      <c r="F599">
        <v>121.38461538461539</v>
      </c>
      <c r="G599">
        <v>1.1976182652336054E-4</v>
      </c>
      <c r="H599" t="str">
        <f t="shared" si="36"/>
        <v>30</v>
      </c>
      <c r="I599" t="str">
        <f t="shared" si="37"/>
        <v>04</v>
      </c>
      <c r="J599" t="str">
        <f t="shared" si="38"/>
        <v>2021</v>
      </c>
      <c r="K599" s="1">
        <f t="shared" si="39"/>
        <v>44316</v>
      </c>
    </row>
    <row r="600" spans="1:11" hidden="1" x14ac:dyDescent="0.55000000000000004">
      <c r="A600" t="s">
        <v>139</v>
      </c>
      <c r="B600">
        <v>43</v>
      </c>
      <c r="C600" t="s">
        <v>121</v>
      </c>
      <c r="D600">
        <v>427.5</v>
      </c>
      <c r="E600">
        <v>63761.625</v>
      </c>
      <c r="F600">
        <v>149.15</v>
      </c>
      <c r="G600">
        <v>1.050219094127931E-4</v>
      </c>
      <c r="H600" t="str">
        <f t="shared" si="36"/>
        <v>30</v>
      </c>
      <c r="I600" t="str">
        <f t="shared" si="37"/>
        <v>04</v>
      </c>
      <c r="J600" t="str">
        <f t="shared" si="38"/>
        <v>2021</v>
      </c>
      <c r="K600" s="1">
        <f t="shared" si="39"/>
        <v>44316</v>
      </c>
    </row>
    <row r="601" spans="1:11" hidden="1" x14ac:dyDescent="0.55000000000000004">
      <c r="A601" t="s">
        <v>139</v>
      </c>
      <c r="B601">
        <v>44</v>
      </c>
      <c r="C601" t="s">
        <v>138</v>
      </c>
      <c r="D601">
        <v>412.5</v>
      </c>
      <c r="E601">
        <v>70620</v>
      </c>
      <c r="F601">
        <v>171.2</v>
      </c>
      <c r="G601">
        <v>1.0133693013515123E-4</v>
      </c>
      <c r="H601" t="str">
        <f t="shared" si="36"/>
        <v>30</v>
      </c>
      <c r="I601" t="str">
        <f t="shared" si="37"/>
        <v>04</v>
      </c>
      <c r="J601" t="str">
        <f t="shared" si="38"/>
        <v>2021</v>
      </c>
      <c r="K601" s="1">
        <f t="shared" si="39"/>
        <v>44316</v>
      </c>
    </row>
    <row r="602" spans="1:11" hidden="1" x14ac:dyDescent="0.55000000000000004">
      <c r="A602" t="s">
        <v>139</v>
      </c>
      <c r="B602">
        <v>45</v>
      </c>
      <c r="C602" t="s">
        <v>102</v>
      </c>
      <c r="D602">
        <v>412.5</v>
      </c>
      <c r="E602">
        <v>53336.25</v>
      </c>
      <c r="F602">
        <v>129.30000000000001</v>
      </c>
      <c r="G602">
        <v>1.0133693013515123E-4</v>
      </c>
      <c r="H602" t="str">
        <f t="shared" si="36"/>
        <v>30</v>
      </c>
      <c r="I602" t="str">
        <f t="shared" si="37"/>
        <v>04</v>
      </c>
      <c r="J602" t="str">
        <f t="shared" si="38"/>
        <v>2021</v>
      </c>
      <c r="K602" s="1">
        <f t="shared" si="39"/>
        <v>44316</v>
      </c>
    </row>
    <row r="603" spans="1:11" hidden="1" x14ac:dyDescent="0.55000000000000004">
      <c r="A603" t="s">
        <v>139</v>
      </c>
      <c r="B603">
        <v>46</v>
      </c>
      <c r="C603" t="s">
        <v>133</v>
      </c>
      <c r="D603">
        <v>300</v>
      </c>
      <c r="E603">
        <v>32495.999999999996</v>
      </c>
      <c r="F603">
        <v>108.32</v>
      </c>
      <c r="G603">
        <v>7.3699585552837257E-5</v>
      </c>
      <c r="H603" t="str">
        <f t="shared" si="36"/>
        <v>30</v>
      </c>
      <c r="I603" t="str">
        <f t="shared" si="37"/>
        <v>04</v>
      </c>
      <c r="J603" t="str">
        <f t="shared" si="38"/>
        <v>2021</v>
      </c>
      <c r="K603" s="1">
        <f t="shared" si="39"/>
        <v>44316</v>
      </c>
    </row>
    <row r="604" spans="1:11" hidden="1" x14ac:dyDescent="0.55000000000000004">
      <c r="A604" t="s">
        <v>139</v>
      </c>
      <c r="B604">
        <v>47</v>
      </c>
      <c r="C604" t="s">
        <v>114</v>
      </c>
      <c r="D604">
        <v>184.52</v>
      </c>
      <c r="E604">
        <v>23637.011999999999</v>
      </c>
      <c r="F604">
        <v>128.1</v>
      </c>
      <c r="G604">
        <v>4.5330158420698443E-5</v>
      </c>
      <c r="H604" t="str">
        <f t="shared" si="36"/>
        <v>30</v>
      </c>
      <c r="I604" t="str">
        <f t="shared" si="37"/>
        <v>04</v>
      </c>
      <c r="J604" t="str">
        <f t="shared" si="38"/>
        <v>2021</v>
      </c>
      <c r="K604" s="1">
        <f t="shared" si="39"/>
        <v>44316</v>
      </c>
    </row>
    <row r="605" spans="1:11" hidden="1" x14ac:dyDescent="0.55000000000000004">
      <c r="A605" t="s">
        <v>139</v>
      </c>
      <c r="B605">
        <v>48</v>
      </c>
      <c r="C605" t="s">
        <v>127</v>
      </c>
      <c r="D605">
        <v>87.39</v>
      </c>
      <c r="E605">
        <v>12360.4416</v>
      </c>
      <c r="F605">
        <v>141.44</v>
      </c>
      <c r="G605">
        <v>2.1468689271541493E-5</v>
      </c>
      <c r="H605" t="str">
        <f t="shared" si="36"/>
        <v>30</v>
      </c>
      <c r="I605" t="str">
        <f t="shared" si="37"/>
        <v>04</v>
      </c>
      <c r="J605" t="str">
        <f t="shared" si="38"/>
        <v>2021</v>
      </c>
      <c r="K605" s="1">
        <f t="shared" si="39"/>
        <v>44316</v>
      </c>
    </row>
    <row r="606" spans="1:11" hidden="1" x14ac:dyDescent="0.55000000000000004">
      <c r="A606" t="s">
        <v>139</v>
      </c>
      <c r="B606">
        <v>49</v>
      </c>
      <c r="C606" t="s">
        <v>110</v>
      </c>
      <c r="D606">
        <v>44.690000000000005</v>
      </c>
      <c r="E606">
        <v>23548.475599999998</v>
      </c>
      <c r="F606">
        <v>526.92941597672848</v>
      </c>
      <c r="G606">
        <v>1.0978781594520991E-5</v>
      </c>
      <c r="H606" t="str">
        <f t="shared" si="36"/>
        <v>30</v>
      </c>
      <c r="I606" t="str">
        <f t="shared" si="37"/>
        <v>04</v>
      </c>
      <c r="J606" t="str">
        <f t="shared" si="38"/>
        <v>2021</v>
      </c>
      <c r="K606" s="1">
        <f t="shared" si="39"/>
        <v>44316</v>
      </c>
    </row>
    <row r="607" spans="1:11" hidden="1" x14ac:dyDescent="0.55000000000000004">
      <c r="A607" t="s">
        <v>139</v>
      </c>
      <c r="B607">
        <v>50</v>
      </c>
      <c r="C607" t="s">
        <v>115</v>
      </c>
      <c r="D607">
        <v>12</v>
      </c>
      <c r="E607">
        <v>3180</v>
      </c>
      <c r="F607">
        <v>265</v>
      </c>
      <c r="G607">
        <v>2.9479834221134903E-6</v>
      </c>
      <c r="H607" t="str">
        <f t="shared" si="36"/>
        <v>30</v>
      </c>
      <c r="I607" t="str">
        <f t="shared" si="37"/>
        <v>04</v>
      </c>
      <c r="J607" t="str">
        <f t="shared" si="38"/>
        <v>2021</v>
      </c>
      <c r="K607" s="1">
        <f t="shared" si="39"/>
        <v>44316</v>
      </c>
    </row>
    <row r="608" spans="1:11" hidden="1" x14ac:dyDescent="0.55000000000000004">
      <c r="A608" t="s">
        <v>139</v>
      </c>
      <c r="C608" t="s">
        <v>117</v>
      </c>
      <c r="D608">
        <v>4070579.200000002</v>
      </c>
      <c r="E608">
        <v>593272897.42717385</v>
      </c>
      <c r="F608">
        <v>145.74655553371215</v>
      </c>
      <c r="G608">
        <v>1.0000000000000002</v>
      </c>
      <c r="H608" t="str">
        <f t="shared" si="36"/>
        <v>30</v>
      </c>
      <c r="I608" t="str">
        <f t="shared" si="37"/>
        <v>04</v>
      </c>
      <c r="J608" t="str">
        <f t="shared" si="38"/>
        <v>2021</v>
      </c>
      <c r="K608" s="1">
        <f t="shared" si="39"/>
        <v>44316</v>
      </c>
    </row>
    <row r="609" spans="1:11" hidden="1" x14ac:dyDescent="0.55000000000000004">
      <c r="A609" t="s">
        <v>141</v>
      </c>
      <c r="B609">
        <v>1</v>
      </c>
      <c r="C609" t="s">
        <v>68</v>
      </c>
      <c r="D609">
        <v>1356375.6400000001</v>
      </c>
      <c r="E609">
        <v>204688868.65970013</v>
      </c>
      <c r="F609">
        <v>150.90868828910854</v>
      </c>
      <c r="G609">
        <v>0.26586754120076594</v>
      </c>
      <c r="H609" t="str">
        <f t="shared" si="36"/>
        <v>27</v>
      </c>
      <c r="I609" t="str">
        <f t="shared" si="37"/>
        <v>05</v>
      </c>
      <c r="J609" t="str">
        <f t="shared" si="38"/>
        <v>2021</v>
      </c>
      <c r="K609" s="1">
        <f t="shared" si="39"/>
        <v>44343</v>
      </c>
    </row>
    <row r="610" spans="1:11" hidden="1" x14ac:dyDescent="0.55000000000000004">
      <c r="A610" t="s">
        <v>141</v>
      </c>
      <c r="B610">
        <v>2</v>
      </c>
      <c r="C610" t="s">
        <v>69</v>
      </c>
      <c r="D610">
        <v>1227236.7500000021</v>
      </c>
      <c r="E610">
        <v>188491463.6672695</v>
      </c>
      <c r="F610">
        <v>153.590139528717</v>
      </c>
      <c r="G610">
        <v>0.24055461302277562</v>
      </c>
      <c r="H610" t="str">
        <f t="shared" si="36"/>
        <v>27</v>
      </c>
      <c r="I610" t="str">
        <f t="shared" si="37"/>
        <v>05</v>
      </c>
      <c r="J610" t="str">
        <f t="shared" si="38"/>
        <v>2021</v>
      </c>
      <c r="K610" s="1">
        <f t="shared" si="39"/>
        <v>44343</v>
      </c>
    </row>
    <row r="611" spans="1:11" x14ac:dyDescent="0.55000000000000004">
      <c r="A611" t="s">
        <v>141</v>
      </c>
      <c r="B611">
        <v>3</v>
      </c>
      <c r="C611" t="s">
        <v>70</v>
      </c>
      <c r="D611">
        <v>483032.88999999996</v>
      </c>
      <c r="E611">
        <v>71499217.340799898</v>
      </c>
      <c r="F611">
        <v>148.02142632730434</v>
      </c>
      <c r="G611">
        <v>9.468082660596884E-2</v>
      </c>
      <c r="H611" t="str">
        <f t="shared" si="36"/>
        <v>27</v>
      </c>
      <c r="I611" t="str">
        <f t="shared" si="37"/>
        <v>05</v>
      </c>
      <c r="J611" t="str">
        <f t="shared" si="38"/>
        <v>2021</v>
      </c>
      <c r="K611" s="1">
        <f t="shared" si="39"/>
        <v>44343</v>
      </c>
    </row>
    <row r="612" spans="1:11" hidden="1" x14ac:dyDescent="0.55000000000000004">
      <c r="A612" t="s">
        <v>141</v>
      </c>
      <c r="B612">
        <v>4</v>
      </c>
      <c r="C612" t="s">
        <v>72</v>
      </c>
      <c r="D612">
        <v>281881.5</v>
      </c>
      <c r="E612">
        <v>41346299.047499999</v>
      </c>
      <c r="F612">
        <v>146.67971841891008</v>
      </c>
      <c r="G612">
        <v>5.5252497246989558E-2</v>
      </c>
      <c r="H612" t="str">
        <f t="shared" si="36"/>
        <v>27</v>
      </c>
      <c r="I612" t="str">
        <f t="shared" si="37"/>
        <v>05</v>
      </c>
      <c r="J612" t="str">
        <f t="shared" si="38"/>
        <v>2021</v>
      </c>
      <c r="K612" s="1">
        <f t="shared" si="39"/>
        <v>44343</v>
      </c>
    </row>
    <row r="613" spans="1:11" hidden="1" x14ac:dyDescent="0.55000000000000004">
      <c r="A613" t="s">
        <v>141</v>
      </c>
      <c r="B613">
        <v>5</v>
      </c>
      <c r="C613" t="s">
        <v>71</v>
      </c>
      <c r="D613">
        <v>246377.56</v>
      </c>
      <c r="E613">
        <v>35524870.795650005</v>
      </c>
      <c r="F613">
        <v>144.18874347018456</v>
      </c>
      <c r="G613">
        <v>4.8293256051283977E-2</v>
      </c>
      <c r="H613" t="str">
        <f t="shared" si="36"/>
        <v>27</v>
      </c>
      <c r="I613" t="str">
        <f t="shared" si="37"/>
        <v>05</v>
      </c>
      <c r="J613" t="str">
        <f t="shared" si="38"/>
        <v>2021</v>
      </c>
      <c r="K613" s="1">
        <f t="shared" si="39"/>
        <v>44343</v>
      </c>
    </row>
    <row r="614" spans="1:11" hidden="1" x14ac:dyDescent="0.55000000000000004">
      <c r="A614" t="s">
        <v>141</v>
      </c>
      <c r="B614">
        <v>6</v>
      </c>
      <c r="C614" t="s">
        <v>75</v>
      </c>
      <c r="D614">
        <v>222200.08000000013</v>
      </c>
      <c r="E614">
        <v>35242506.175700009</v>
      </c>
      <c r="F614">
        <v>158.60708140024067</v>
      </c>
      <c r="G614">
        <v>4.3554150621735968E-2</v>
      </c>
      <c r="H614" t="str">
        <f t="shared" si="36"/>
        <v>27</v>
      </c>
      <c r="I614" t="str">
        <f t="shared" si="37"/>
        <v>05</v>
      </c>
      <c r="J614" t="str">
        <f t="shared" si="38"/>
        <v>2021</v>
      </c>
      <c r="K614" s="1">
        <f t="shared" si="39"/>
        <v>44343</v>
      </c>
    </row>
    <row r="615" spans="1:11" hidden="1" x14ac:dyDescent="0.55000000000000004">
      <c r="A615" t="s">
        <v>141</v>
      </c>
      <c r="B615">
        <v>7</v>
      </c>
      <c r="C615" t="s">
        <v>73</v>
      </c>
      <c r="D615">
        <v>181795.11000000004</v>
      </c>
      <c r="E615">
        <v>26437657.938200008</v>
      </c>
      <c r="F615">
        <v>145.42557243811456</v>
      </c>
      <c r="G615">
        <v>3.5634242810511391E-2</v>
      </c>
      <c r="H615" t="str">
        <f t="shared" si="36"/>
        <v>27</v>
      </c>
      <c r="I615" t="str">
        <f t="shared" si="37"/>
        <v>05</v>
      </c>
      <c r="J615" t="str">
        <f t="shared" si="38"/>
        <v>2021</v>
      </c>
      <c r="K615" s="1">
        <f t="shared" si="39"/>
        <v>44343</v>
      </c>
    </row>
    <row r="616" spans="1:11" hidden="1" x14ac:dyDescent="0.55000000000000004">
      <c r="A616" t="s">
        <v>141</v>
      </c>
      <c r="B616">
        <v>8</v>
      </c>
      <c r="C616" t="s">
        <v>76</v>
      </c>
      <c r="D616">
        <v>170796.12000000002</v>
      </c>
      <c r="E616">
        <v>23433879.487300005</v>
      </c>
      <c r="F616">
        <v>137.20381638236279</v>
      </c>
      <c r="G616">
        <v>3.3478295489758995E-2</v>
      </c>
      <c r="H616" t="str">
        <f t="shared" si="36"/>
        <v>27</v>
      </c>
      <c r="I616" t="str">
        <f t="shared" si="37"/>
        <v>05</v>
      </c>
      <c r="J616" t="str">
        <f t="shared" si="38"/>
        <v>2021</v>
      </c>
      <c r="K616" s="1">
        <f t="shared" si="39"/>
        <v>44343</v>
      </c>
    </row>
    <row r="617" spans="1:11" hidden="1" x14ac:dyDescent="0.55000000000000004">
      <c r="A617" t="s">
        <v>141</v>
      </c>
      <c r="B617">
        <v>9</v>
      </c>
      <c r="C617" t="s">
        <v>74</v>
      </c>
      <c r="D617">
        <v>139921.22</v>
      </c>
      <c r="E617">
        <v>22141695.9016</v>
      </c>
      <c r="F617">
        <v>158.24401689464972</v>
      </c>
      <c r="G617">
        <v>2.7426407276977809E-2</v>
      </c>
      <c r="H617" t="str">
        <f t="shared" si="36"/>
        <v>27</v>
      </c>
      <c r="I617" t="str">
        <f t="shared" si="37"/>
        <v>05</v>
      </c>
      <c r="J617" t="str">
        <f t="shared" si="38"/>
        <v>2021</v>
      </c>
      <c r="K617" s="1">
        <f t="shared" si="39"/>
        <v>44343</v>
      </c>
    </row>
    <row r="618" spans="1:11" hidden="1" x14ac:dyDescent="0.55000000000000004">
      <c r="A618" t="s">
        <v>141</v>
      </c>
      <c r="B618">
        <v>10</v>
      </c>
      <c r="C618" t="s">
        <v>77</v>
      </c>
      <c r="D618">
        <v>130198.83000000007</v>
      </c>
      <c r="E618">
        <v>18028736.510999996</v>
      </c>
      <c r="F618">
        <v>138.4708027791032</v>
      </c>
      <c r="G618">
        <v>2.5520690418265355E-2</v>
      </c>
      <c r="H618" t="str">
        <f t="shared" si="36"/>
        <v>27</v>
      </c>
      <c r="I618" t="str">
        <f t="shared" si="37"/>
        <v>05</v>
      </c>
      <c r="J618" t="str">
        <f t="shared" si="38"/>
        <v>2021</v>
      </c>
      <c r="K618" s="1">
        <f t="shared" si="39"/>
        <v>44343</v>
      </c>
    </row>
    <row r="619" spans="1:11" hidden="1" x14ac:dyDescent="0.55000000000000004">
      <c r="A619" t="s">
        <v>141</v>
      </c>
      <c r="B619">
        <v>11</v>
      </c>
      <c r="C619" t="s">
        <v>78</v>
      </c>
      <c r="D619">
        <v>86407.08</v>
      </c>
      <c r="E619">
        <v>14224602.131999999</v>
      </c>
      <c r="F619">
        <v>164.62310880080659</v>
      </c>
      <c r="G619">
        <v>1.6936928992574561E-2</v>
      </c>
      <c r="H619" t="str">
        <f t="shared" si="36"/>
        <v>27</v>
      </c>
      <c r="I619" t="str">
        <f t="shared" si="37"/>
        <v>05</v>
      </c>
      <c r="J619" t="str">
        <f t="shared" si="38"/>
        <v>2021</v>
      </c>
      <c r="K619" s="1">
        <f t="shared" si="39"/>
        <v>44343</v>
      </c>
    </row>
    <row r="620" spans="1:11" hidden="1" x14ac:dyDescent="0.55000000000000004">
      <c r="A620" t="s">
        <v>141</v>
      </c>
      <c r="B620">
        <v>12</v>
      </c>
      <c r="C620" t="s">
        <v>86</v>
      </c>
      <c r="D620">
        <v>78461.959999999992</v>
      </c>
      <c r="E620">
        <v>5880030.2000000002</v>
      </c>
      <c r="F620">
        <v>74.941158747500069</v>
      </c>
      <c r="G620">
        <v>1.5379580529028703E-2</v>
      </c>
      <c r="H620" t="str">
        <f t="shared" si="36"/>
        <v>27</v>
      </c>
      <c r="I620" t="str">
        <f t="shared" si="37"/>
        <v>05</v>
      </c>
      <c r="J620" t="str">
        <f t="shared" si="38"/>
        <v>2021</v>
      </c>
      <c r="K620" s="1">
        <f t="shared" si="39"/>
        <v>44343</v>
      </c>
    </row>
    <row r="621" spans="1:11" hidden="1" x14ac:dyDescent="0.55000000000000004">
      <c r="A621" t="s">
        <v>141</v>
      </c>
      <c r="B621">
        <v>13</v>
      </c>
      <c r="C621" t="s">
        <v>80</v>
      </c>
      <c r="D621">
        <v>72884.78</v>
      </c>
      <c r="E621">
        <v>10069772.884000001</v>
      </c>
      <c r="F621">
        <v>138.16016024196</v>
      </c>
      <c r="G621">
        <v>1.4286379582545998E-2</v>
      </c>
      <c r="H621" t="str">
        <f t="shared" si="36"/>
        <v>27</v>
      </c>
      <c r="I621" t="str">
        <f t="shared" si="37"/>
        <v>05</v>
      </c>
      <c r="J621" t="str">
        <f t="shared" si="38"/>
        <v>2021</v>
      </c>
      <c r="K621" s="1">
        <f t="shared" si="39"/>
        <v>44343</v>
      </c>
    </row>
    <row r="622" spans="1:11" hidden="1" x14ac:dyDescent="0.55000000000000004">
      <c r="A622" t="s">
        <v>141</v>
      </c>
      <c r="B622">
        <v>14</v>
      </c>
      <c r="C622" t="s">
        <v>81</v>
      </c>
      <c r="D622">
        <v>59532.21</v>
      </c>
      <c r="E622">
        <v>8412520.5656999983</v>
      </c>
      <c r="F622">
        <v>141.31040264925488</v>
      </c>
      <c r="G622">
        <v>1.1669099494405288E-2</v>
      </c>
      <c r="H622" t="str">
        <f t="shared" si="36"/>
        <v>27</v>
      </c>
      <c r="I622" t="str">
        <f t="shared" si="37"/>
        <v>05</v>
      </c>
      <c r="J622" t="str">
        <f t="shared" si="38"/>
        <v>2021</v>
      </c>
      <c r="K622" s="1">
        <f t="shared" si="39"/>
        <v>44343</v>
      </c>
    </row>
    <row r="623" spans="1:11" hidden="1" x14ac:dyDescent="0.55000000000000004">
      <c r="A623" t="s">
        <v>141</v>
      </c>
      <c r="B623">
        <v>15</v>
      </c>
      <c r="C623" t="s">
        <v>82</v>
      </c>
      <c r="D623">
        <v>52530.359999999993</v>
      </c>
      <c r="E623">
        <v>7537724.915000001</v>
      </c>
      <c r="F623">
        <v>143.49273286914467</v>
      </c>
      <c r="G623">
        <v>1.0296644410092077E-2</v>
      </c>
      <c r="H623" t="str">
        <f t="shared" si="36"/>
        <v>27</v>
      </c>
      <c r="I623" t="str">
        <f t="shared" si="37"/>
        <v>05</v>
      </c>
      <c r="J623" t="str">
        <f t="shared" si="38"/>
        <v>2021</v>
      </c>
      <c r="K623" s="1">
        <f t="shared" si="39"/>
        <v>44343</v>
      </c>
    </row>
    <row r="624" spans="1:11" hidden="1" x14ac:dyDescent="0.55000000000000004">
      <c r="A624" t="s">
        <v>141</v>
      </c>
      <c r="B624">
        <v>16</v>
      </c>
      <c r="C624" t="s">
        <v>84</v>
      </c>
      <c r="D624">
        <v>47595</v>
      </c>
      <c r="E624">
        <v>3820075.5</v>
      </c>
      <c r="F624">
        <v>80.262117869524104</v>
      </c>
      <c r="G624">
        <v>9.3292486611234442E-3</v>
      </c>
      <c r="H624" t="str">
        <f t="shared" si="36"/>
        <v>27</v>
      </c>
      <c r="I624" t="str">
        <f t="shared" si="37"/>
        <v>05</v>
      </c>
      <c r="J624" t="str">
        <f t="shared" si="38"/>
        <v>2021</v>
      </c>
      <c r="K624" s="1">
        <f t="shared" si="39"/>
        <v>44343</v>
      </c>
    </row>
    <row r="625" spans="1:11" hidden="1" x14ac:dyDescent="0.55000000000000004">
      <c r="A625" t="s">
        <v>141</v>
      </c>
      <c r="B625">
        <v>17</v>
      </c>
      <c r="C625" t="s">
        <v>79</v>
      </c>
      <c r="D625">
        <v>33862.5</v>
      </c>
      <c r="E625">
        <v>5079161.7674999991</v>
      </c>
      <c r="F625">
        <v>149.9937029900332</v>
      </c>
      <c r="G625">
        <v>6.6374972746568468E-3</v>
      </c>
      <c r="H625" t="str">
        <f t="shared" si="36"/>
        <v>27</v>
      </c>
      <c r="I625" t="str">
        <f t="shared" si="37"/>
        <v>05</v>
      </c>
      <c r="J625" t="str">
        <f t="shared" si="38"/>
        <v>2021</v>
      </c>
      <c r="K625" s="1">
        <f t="shared" si="39"/>
        <v>44343</v>
      </c>
    </row>
    <row r="626" spans="1:11" hidden="1" x14ac:dyDescent="0.55000000000000004">
      <c r="A626" t="s">
        <v>141</v>
      </c>
      <c r="B626">
        <v>18</v>
      </c>
      <c r="C626" t="s">
        <v>83</v>
      </c>
      <c r="D626">
        <v>32138.590000000004</v>
      </c>
      <c r="E626">
        <v>4719939.4817000004</v>
      </c>
      <c r="F626">
        <v>146.86205840704275</v>
      </c>
      <c r="G626">
        <v>6.2995881442986729E-3</v>
      </c>
      <c r="H626" t="str">
        <f t="shared" si="36"/>
        <v>27</v>
      </c>
      <c r="I626" t="str">
        <f t="shared" si="37"/>
        <v>05</v>
      </c>
      <c r="J626" t="str">
        <f t="shared" si="38"/>
        <v>2021</v>
      </c>
      <c r="K626" s="1">
        <f t="shared" si="39"/>
        <v>44343</v>
      </c>
    </row>
    <row r="627" spans="1:11" hidden="1" x14ac:dyDescent="0.55000000000000004">
      <c r="A627" t="s">
        <v>141</v>
      </c>
      <c r="B627">
        <v>19</v>
      </c>
      <c r="C627" t="s">
        <v>91</v>
      </c>
      <c r="D627">
        <v>24712.5</v>
      </c>
      <c r="E627">
        <v>3585056.7</v>
      </c>
      <c r="F627">
        <v>145.07057966616085</v>
      </c>
      <c r="G627">
        <v>4.8439764163885511E-3</v>
      </c>
      <c r="H627" t="str">
        <f t="shared" si="36"/>
        <v>27</v>
      </c>
      <c r="I627" t="str">
        <f t="shared" si="37"/>
        <v>05</v>
      </c>
      <c r="J627" t="str">
        <f t="shared" si="38"/>
        <v>2021</v>
      </c>
      <c r="K627" s="1">
        <f t="shared" si="39"/>
        <v>44343</v>
      </c>
    </row>
    <row r="628" spans="1:11" hidden="1" x14ac:dyDescent="0.55000000000000004">
      <c r="A628" t="s">
        <v>141</v>
      </c>
      <c r="B628">
        <v>20</v>
      </c>
      <c r="C628" t="s">
        <v>87</v>
      </c>
      <c r="D628">
        <v>19087.5</v>
      </c>
      <c r="E628">
        <v>2729976</v>
      </c>
      <c r="F628">
        <v>143.02428290766207</v>
      </c>
      <c r="G628">
        <v>3.7414021182727961E-3</v>
      </c>
      <c r="H628" t="str">
        <f t="shared" si="36"/>
        <v>27</v>
      </c>
      <c r="I628" t="str">
        <f t="shared" si="37"/>
        <v>05</v>
      </c>
      <c r="J628" t="str">
        <f t="shared" si="38"/>
        <v>2021</v>
      </c>
      <c r="K628" s="1">
        <f t="shared" si="39"/>
        <v>44343</v>
      </c>
    </row>
    <row r="629" spans="1:11" hidden="1" x14ac:dyDescent="0.55000000000000004">
      <c r="A629" t="s">
        <v>141</v>
      </c>
      <c r="B629">
        <v>21</v>
      </c>
      <c r="C629" t="s">
        <v>85</v>
      </c>
      <c r="D629">
        <v>18847.5</v>
      </c>
      <c r="E629">
        <v>2693111.7749999999</v>
      </c>
      <c r="F629">
        <v>142.88960206923994</v>
      </c>
      <c r="G629">
        <v>3.6943589482198573E-3</v>
      </c>
      <c r="H629" t="str">
        <f t="shared" si="36"/>
        <v>27</v>
      </c>
      <c r="I629" t="str">
        <f t="shared" si="37"/>
        <v>05</v>
      </c>
      <c r="J629" t="str">
        <f t="shared" si="38"/>
        <v>2021</v>
      </c>
      <c r="K629" s="1">
        <f t="shared" si="39"/>
        <v>44343</v>
      </c>
    </row>
    <row r="630" spans="1:11" hidden="1" x14ac:dyDescent="0.55000000000000004">
      <c r="A630" t="s">
        <v>141</v>
      </c>
      <c r="B630">
        <v>22</v>
      </c>
      <c r="C630" t="s">
        <v>100</v>
      </c>
      <c r="D630">
        <v>15835.5</v>
      </c>
      <c r="E630">
        <v>2440113.9750000001</v>
      </c>
      <c r="F630">
        <v>154.091375390736</v>
      </c>
      <c r="G630">
        <v>3.1039671640554741E-3</v>
      </c>
      <c r="H630" t="str">
        <f t="shared" si="36"/>
        <v>27</v>
      </c>
      <c r="I630" t="str">
        <f t="shared" si="37"/>
        <v>05</v>
      </c>
      <c r="J630" t="str">
        <f t="shared" si="38"/>
        <v>2021</v>
      </c>
      <c r="K630" s="1">
        <f t="shared" si="39"/>
        <v>44343</v>
      </c>
    </row>
    <row r="631" spans="1:11" hidden="1" x14ac:dyDescent="0.55000000000000004">
      <c r="A631" t="s">
        <v>141</v>
      </c>
      <c r="B631">
        <v>23</v>
      </c>
      <c r="C631" t="s">
        <v>94</v>
      </c>
      <c r="D631">
        <v>13744.5</v>
      </c>
      <c r="E631">
        <v>1412340</v>
      </c>
      <c r="F631">
        <v>102.75673905926007</v>
      </c>
      <c r="G631">
        <v>2.694103544969244E-3</v>
      </c>
      <c r="H631" t="str">
        <f t="shared" si="36"/>
        <v>27</v>
      </c>
      <c r="I631" t="str">
        <f t="shared" si="37"/>
        <v>05</v>
      </c>
      <c r="J631" t="str">
        <f t="shared" si="38"/>
        <v>2021</v>
      </c>
      <c r="K631" s="1">
        <f t="shared" si="39"/>
        <v>44343</v>
      </c>
    </row>
    <row r="632" spans="1:11" hidden="1" x14ac:dyDescent="0.55000000000000004">
      <c r="A632" t="s">
        <v>141</v>
      </c>
      <c r="B632">
        <v>24</v>
      </c>
      <c r="C632" t="s">
        <v>96</v>
      </c>
      <c r="D632">
        <v>12799.5</v>
      </c>
      <c r="E632">
        <v>2025792</v>
      </c>
      <c r="F632">
        <v>158.27118246806515</v>
      </c>
      <c r="G632">
        <v>2.508871062885797E-3</v>
      </c>
      <c r="H632" t="str">
        <f t="shared" si="36"/>
        <v>27</v>
      </c>
      <c r="I632" t="str">
        <f t="shared" si="37"/>
        <v>05</v>
      </c>
      <c r="J632" t="str">
        <f t="shared" si="38"/>
        <v>2021</v>
      </c>
      <c r="K632" s="1">
        <f t="shared" si="39"/>
        <v>44343</v>
      </c>
    </row>
    <row r="633" spans="1:11" hidden="1" x14ac:dyDescent="0.55000000000000004">
      <c r="A633" t="s">
        <v>141</v>
      </c>
      <c r="B633">
        <v>25</v>
      </c>
      <c r="C633" t="s">
        <v>98</v>
      </c>
      <c r="D633">
        <v>11626.32</v>
      </c>
      <c r="E633">
        <v>1778888.9445</v>
      </c>
      <c r="F633">
        <v>153.00533139462874</v>
      </c>
      <c r="G633">
        <v>2.2789122868745186E-3</v>
      </c>
      <c r="H633" t="str">
        <f t="shared" si="36"/>
        <v>27</v>
      </c>
      <c r="I633" t="str">
        <f t="shared" si="37"/>
        <v>05</v>
      </c>
      <c r="J633" t="str">
        <f t="shared" si="38"/>
        <v>2021</v>
      </c>
      <c r="K633" s="1">
        <f t="shared" si="39"/>
        <v>44343</v>
      </c>
    </row>
    <row r="634" spans="1:11" hidden="1" x14ac:dyDescent="0.55000000000000004">
      <c r="A634" t="s">
        <v>141</v>
      </c>
      <c r="B634">
        <v>26</v>
      </c>
      <c r="C634" t="s">
        <v>95</v>
      </c>
      <c r="D634">
        <v>10189.959999999997</v>
      </c>
      <c r="E634">
        <v>1519815.7377999998</v>
      </c>
      <c r="F634">
        <v>149.14835169127261</v>
      </c>
      <c r="G634">
        <v>1.9973667546360212E-3</v>
      </c>
      <c r="H634" t="str">
        <f t="shared" si="36"/>
        <v>27</v>
      </c>
      <c r="I634" t="str">
        <f t="shared" si="37"/>
        <v>05</v>
      </c>
      <c r="J634" t="str">
        <f t="shared" si="38"/>
        <v>2021</v>
      </c>
      <c r="K634" s="1">
        <f t="shared" si="39"/>
        <v>44343</v>
      </c>
    </row>
    <row r="635" spans="1:11" hidden="1" x14ac:dyDescent="0.55000000000000004">
      <c r="A635" t="s">
        <v>141</v>
      </c>
      <c r="B635">
        <v>27</v>
      </c>
      <c r="C635" t="s">
        <v>90</v>
      </c>
      <c r="D635">
        <v>10155</v>
      </c>
      <c r="E635">
        <v>1608158.175</v>
      </c>
      <c r="F635">
        <v>158.36121861152142</v>
      </c>
      <c r="G635">
        <v>1.9905141328649769E-3</v>
      </c>
      <c r="H635" t="str">
        <f t="shared" si="36"/>
        <v>27</v>
      </c>
      <c r="I635" t="str">
        <f t="shared" si="37"/>
        <v>05</v>
      </c>
      <c r="J635" t="str">
        <f t="shared" si="38"/>
        <v>2021</v>
      </c>
      <c r="K635" s="1">
        <f t="shared" si="39"/>
        <v>44343</v>
      </c>
    </row>
    <row r="636" spans="1:11" hidden="1" x14ac:dyDescent="0.55000000000000004">
      <c r="A636" t="s">
        <v>141</v>
      </c>
      <c r="B636">
        <v>28</v>
      </c>
      <c r="C636" t="s">
        <v>107</v>
      </c>
      <c r="D636">
        <v>9604.5</v>
      </c>
      <c r="E636">
        <v>804107.77500000002</v>
      </c>
      <c r="F636">
        <v>83.72198188349212</v>
      </c>
      <c r="G636">
        <v>1.8826088615560483E-3</v>
      </c>
      <c r="H636" t="str">
        <f t="shared" si="36"/>
        <v>27</v>
      </c>
      <c r="I636" t="str">
        <f t="shared" si="37"/>
        <v>05</v>
      </c>
      <c r="J636" t="str">
        <f t="shared" si="38"/>
        <v>2021</v>
      </c>
      <c r="K636" s="1">
        <f t="shared" si="39"/>
        <v>44343</v>
      </c>
    </row>
    <row r="637" spans="1:11" hidden="1" x14ac:dyDescent="0.55000000000000004">
      <c r="A637" t="s">
        <v>141</v>
      </c>
      <c r="B637">
        <v>29</v>
      </c>
      <c r="C637" t="s">
        <v>88</v>
      </c>
      <c r="D637">
        <v>9080.44</v>
      </c>
      <c r="E637">
        <v>966423.05498400005</v>
      </c>
      <c r="F637">
        <v>106.42909979956919</v>
      </c>
      <c r="G637">
        <v>1.7798861794812851E-3</v>
      </c>
      <c r="H637" t="str">
        <f t="shared" si="36"/>
        <v>27</v>
      </c>
      <c r="I637" t="str">
        <f t="shared" si="37"/>
        <v>05</v>
      </c>
      <c r="J637" t="str">
        <f t="shared" si="38"/>
        <v>2021</v>
      </c>
      <c r="K637" s="1">
        <f t="shared" si="39"/>
        <v>44343</v>
      </c>
    </row>
    <row r="638" spans="1:11" hidden="1" x14ac:dyDescent="0.55000000000000004">
      <c r="A638" t="s">
        <v>141</v>
      </c>
      <c r="B638">
        <v>30</v>
      </c>
      <c r="C638" t="s">
        <v>99</v>
      </c>
      <c r="D638">
        <v>8112</v>
      </c>
      <c r="E638">
        <v>1225206.6599999999</v>
      </c>
      <c r="F638">
        <v>151.03632396449703</v>
      </c>
      <c r="G638">
        <v>1.5900591477893346E-3</v>
      </c>
      <c r="H638" t="str">
        <f t="shared" si="36"/>
        <v>27</v>
      </c>
      <c r="I638" t="str">
        <f t="shared" si="37"/>
        <v>05</v>
      </c>
      <c r="J638" t="str">
        <f t="shared" si="38"/>
        <v>2021</v>
      </c>
      <c r="K638" s="1">
        <f t="shared" si="39"/>
        <v>44343</v>
      </c>
    </row>
    <row r="639" spans="1:11" hidden="1" x14ac:dyDescent="0.55000000000000004">
      <c r="A639" t="s">
        <v>141</v>
      </c>
      <c r="B639">
        <v>31</v>
      </c>
      <c r="C639" t="s">
        <v>93</v>
      </c>
      <c r="D639">
        <v>6527.6399999999994</v>
      </c>
      <c r="E639">
        <v>1195955.2578000003</v>
      </c>
      <c r="F639">
        <v>183.21403413791208</v>
      </c>
      <c r="G639">
        <v>1.2795036606848584E-3</v>
      </c>
      <c r="H639" t="str">
        <f t="shared" si="36"/>
        <v>27</v>
      </c>
      <c r="I639" t="str">
        <f t="shared" si="37"/>
        <v>05</v>
      </c>
      <c r="J639" t="str">
        <f t="shared" si="38"/>
        <v>2021</v>
      </c>
      <c r="K639" s="1">
        <f t="shared" si="39"/>
        <v>44343</v>
      </c>
    </row>
    <row r="640" spans="1:11" hidden="1" x14ac:dyDescent="0.55000000000000004">
      <c r="A640" t="s">
        <v>141</v>
      </c>
      <c r="B640">
        <v>32</v>
      </c>
      <c r="C640" t="s">
        <v>97</v>
      </c>
      <c r="D640">
        <v>5805</v>
      </c>
      <c r="E640">
        <v>858776.25</v>
      </c>
      <c r="F640">
        <v>147.93733850129198</v>
      </c>
      <c r="G640">
        <v>1.1378566756554593E-3</v>
      </c>
      <c r="H640" t="str">
        <f t="shared" si="36"/>
        <v>27</v>
      </c>
      <c r="I640" t="str">
        <f t="shared" si="37"/>
        <v>05</v>
      </c>
      <c r="J640" t="str">
        <f t="shared" si="38"/>
        <v>2021</v>
      </c>
      <c r="K640" s="1">
        <f t="shared" si="39"/>
        <v>44343</v>
      </c>
    </row>
    <row r="641" spans="1:11" hidden="1" x14ac:dyDescent="0.55000000000000004">
      <c r="A641" t="s">
        <v>141</v>
      </c>
      <c r="B641">
        <v>33</v>
      </c>
      <c r="C641" t="s">
        <v>120</v>
      </c>
      <c r="D641">
        <v>4435.6900000000005</v>
      </c>
      <c r="E641">
        <v>387272.48320000002</v>
      </c>
      <c r="F641">
        <v>87.308284212828212</v>
      </c>
      <c r="G641">
        <v>8.6945382905050225E-4</v>
      </c>
      <c r="H641" t="str">
        <f t="shared" si="36"/>
        <v>27</v>
      </c>
      <c r="I641" t="str">
        <f t="shared" si="37"/>
        <v>05</v>
      </c>
      <c r="J641" t="str">
        <f t="shared" si="38"/>
        <v>2021</v>
      </c>
      <c r="K641" s="1">
        <f t="shared" si="39"/>
        <v>44343</v>
      </c>
    </row>
    <row r="642" spans="1:11" hidden="1" x14ac:dyDescent="0.55000000000000004">
      <c r="A642" t="s">
        <v>141</v>
      </c>
      <c r="B642">
        <v>34</v>
      </c>
      <c r="C642" t="s">
        <v>105</v>
      </c>
      <c r="D642">
        <v>4147.5</v>
      </c>
      <c r="E642">
        <v>555571.875</v>
      </c>
      <c r="F642">
        <v>133.95343580470163</v>
      </c>
      <c r="G642">
        <v>8.1296478247735017E-4</v>
      </c>
      <c r="H642" t="str">
        <f t="shared" ref="H642:H705" si="40">LEFT(A642,2)</f>
        <v>27</v>
      </c>
      <c r="I642" t="str">
        <f t="shared" ref="I642:I705" si="41">MID(A642,4,2)</f>
        <v>05</v>
      </c>
      <c r="J642" t="str">
        <f t="shared" ref="J642:J705" si="42">MID(A642,7,4)</f>
        <v>2021</v>
      </c>
      <c r="K642" s="1">
        <f t="shared" ref="K642:K705" si="43">DATE(J642,I642,H642)</f>
        <v>44343</v>
      </c>
    </row>
    <row r="643" spans="1:11" hidden="1" x14ac:dyDescent="0.55000000000000004">
      <c r="A643" t="s">
        <v>141</v>
      </c>
      <c r="B643">
        <v>35</v>
      </c>
      <c r="C643" t="s">
        <v>103</v>
      </c>
      <c r="D643">
        <v>3712.5</v>
      </c>
      <c r="E643">
        <v>569538.75</v>
      </c>
      <c r="F643">
        <v>153.4111111111111</v>
      </c>
      <c r="G643">
        <v>7.2769903675639843E-4</v>
      </c>
      <c r="H643" t="str">
        <f t="shared" si="40"/>
        <v>27</v>
      </c>
      <c r="I643" t="str">
        <f t="shared" si="41"/>
        <v>05</v>
      </c>
      <c r="J643" t="str">
        <f t="shared" si="42"/>
        <v>2021</v>
      </c>
      <c r="K643" s="1">
        <f t="shared" si="43"/>
        <v>44343</v>
      </c>
    </row>
    <row r="644" spans="1:11" hidden="1" x14ac:dyDescent="0.55000000000000004">
      <c r="A644" t="s">
        <v>141</v>
      </c>
      <c r="B644">
        <v>36</v>
      </c>
      <c r="C644" t="s">
        <v>122</v>
      </c>
      <c r="D644">
        <v>2396.42</v>
      </c>
      <c r="E644">
        <v>350616.35950000002</v>
      </c>
      <c r="F644">
        <v>146.3083931447743</v>
      </c>
      <c r="G644">
        <v>4.6972997324276589E-4</v>
      </c>
      <c r="H644" t="str">
        <f t="shared" si="40"/>
        <v>27</v>
      </c>
      <c r="I644" t="str">
        <f t="shared" si="41"/>
        <v>05</v>
      </c>
      <c r="J644" t="str">
        <f t="shared" si="42"/>
        <v>2021</v>
      </c>
      <c r="K644" s="1">
        <f t="shared" si="43"/>
        <v>44343</v>
      </c>
    </row>
    <row r="645" spans="1:11" hidden="1" x14ac:dyDescent="0.55000000000000004">
      <c r="A645" t="s">
        <v>141</v>
      </c>
      <c r="B645">
        <v>37</v>
      </c>
      <c r="C645" t="s">
        <v>140</v>
      </c>
      <c r="D645">
        <v>1710</v>
      </c>
      <c r="E645">
        <v>255474</v>
      </c>
      <c r="F645">
        <v>149.4</v>
      </c>
      <c r="G645">
        <v>3.3518258662718959E-4</v>
      </c>
      <c r="H645" t="str">
        <f t="shared" si="40"/>
        <v>27</v>
      </c>
      <c r="I645" t="str">
        <f t="shared" si="41"/>
        <v>05</v>
      </c>
      <c r="J645" t="str">
        <f t="shared" si="42"/>
        <v>2021</v>
      </c>
      <c r="K645" s="1">
        <f t="shared" si="43"/>
        <v>44343</v>
      </c>
    </row>
    <row r="646" spans="1:11" hidden="1" x14ac:dyDescent="0.55000000000000004">
      <c r="A646" t="s">
        <v>141</v>
      </c>
      <c r="B646">
        <v>38</v>
      </c>
      <c r="C646" t="s">
        <v>109</v>
      </c>
      <c r="D646">
        <v>1033.05</v>
      </c>
      <c r="E646">
        <v>214109.90400000001</v>
      </c>
      <c r="F646">
        <v>207.2599622477131</v>
      </c>
      <c r="G646">
        <v>2.0249144509661883E-4</v>
      </c>
      <c r="H646" t="str">
        <f t="shared" si="40"/>
        <v>27</v>
      </c>
      <c r="I646" t="str">
        <f t="shared" si="41"/>
        <v>05</v>
      </c>
      <c r="J646" t="str">
        <f t="shared" si="42"/>
        <v>2021</v>
      </c>
      <c r="K646" s="1">
        <f t="shared" si="43"/>
        <v>44343</v>
      </c>
    </row>
    <row r="647" spans="1:11" hidden="1" x14ac:dyDescent="0.55000000000000004">
      <c r="A647" t="s">
        <v>141</v>
      </c>
      <c r="B647">
        <v>39</v>
      </c>
      <c r="C647" t="s">
        <v>101</v>
      </c>
      <c r="D647">
        <v>1023</v>
      </c>
      <c r="E647">
        <v>150443.32500000001</v>
      </c>
      <c r="F647">
        <v>147.06092375366569</v>
      </c>
      <c r="G647">
        <v>2.0052151235065203E-4</v>
      </c>
      <c r="H647" t="str">
        <f t="shared" si="40"/>
        <v>27</v>
      </c>
      <c r="I647" t="str">
        <f t="shared" si="41"/>
        <v>05</v>
      </c>
      <c r="J647" t="str">
        <f t="shared" si="42"/>
        <v>2021</v>
      </c>
      <c r="K647" s="1">
        <f t="shared" si="43"/>
        <v>44343</v>
      </c>
    </row>
    <row r="648" spans="1:11" hidden="1" x14ac:dyDescent="0.55000000000000004">
      <c r="A648" t="s">
        <v>141</v>
      </c>
      <c r="B648">
        <v>40</v>
      </c>
      <c r="C648" t="s">
        <v>104</v>
      </c>
      <c r="D648">
        <v>904.5</v>
      </c>
      <c r="E648">
        <v>131904.67499999999</v>
      </c>
      <c r="F648">
        <v>145.831592039801</v>
      </c>
      <c r="G648">
        <v>1.7729394713701346E-4</v>
      </c>
      <c r="H648" t="str">
        <f t="shared" si="40"/>
        <v>27</v>
      </c>
      <c r="I648" t="str">
        <f t="shared" si="41"/>
        <v>05</v>
      </c>
      <c r="J648" t="str">
        <f t="shared" si="42"/>
        <v>2021</v>
      </c>
      <c r="K648" s="1">
        <f t="shared" si="43"/>
        <v>44343</v>
      </c>
    </row>
    <row r="649" spans="1:11" hidden="1" x14ac:dyDescent="0.55000000000000004">
      <c r="A649" t="s">
        <v>141</v>
      </c>
      <c r="B649">
        <v>41</v>
      </c>
      <c r="C649" t="s">
        <v>112</v>
      </c>
      <c r="D649">
        <v>900</v>
      </c>
      <c r="E649">
        <v>133425</v>
      </c>
      <c r="F649">
        <v>148.25</v>
      </c>
      <c r="G649">
        <v>1.7641188769852083E-4</v>
      </c>
      <c r="H649" t="str">
        <f t="shared" si="40"/>
        <v>27</v>
      </c>
      <c r="I649" t="str">
        <f t="shared" si="41"/>
        <v>05</v>
      </c>
      <c r="J649" t="str">
        <f t="shared" si="42"/>
        <v>2021</v>
      </c>
      <c r="K649" s="1">
        <f t="shared" si="43"/>
        <v>44343</v>
      </c>
    </row>
    <row r="650" spans="1:11" hidden="1" x14ac:dyDescent="0.55000000000000004">
      <c r="A650" t="s">
        <v>141</v>
      </c>
      <c r="B650">
        <v>42</v>
      </c>
      <c r="C650" t="s">
        <v>142</v>
      </c>
      <c r="D650">
        <v>427.5</v>
      </c>
      <c r="E650">
        <v>63761.625</v>
      </c>
      <c r="F650">
        <v>149.15</v>
      </c>
      <c r="G650">
        <v>8.3795646656797398E-5</v>
      </c>
      <c r="H650" t="str">
        <f t="shared" si="40"/>
        <v>27</v>
      </c>
      <c r="I650" t="str">
        <f t="shared" si="41"/>
        <v>05</v>
      </c>
      <c r="J650" t="str">
        <f t="shared" si="42"/>
        <v>2021</v>
      </c>
      <c r="K650" s="1">
        <f t="shared" si="43"/>
        <v>44343</v>
      </c>
    </row>
    <row r="651" spans="1:11" hidden="1" x14ac:dyDescent="0.55000000000000004">
      <c r="A651" t="s">
        <v>141</v>
      </c>
      <c r="B651">
        <v>43</v>
      </c>
      <c r="C651" t="s">
        <v>138</v>
      </c>
      <c r="D651">
        <v>412.5</v>
      </c>
      <c r="E651">
        <v>70620</v>
      </c>
      <c r="F651">
        <v>171.2</v>
      </c>
      <c r="G651">
        <v>8.0855448528488721E-5</v>
      </c>
      <c r="H651" t="str">
        <f t="shared" si="40"/>
        <v>27</v>
      </c>
      <c r="I651" t="str">
        <f t="shared" si="41"/>
        <v>05</v>
      </c>
      <c r="J651" t="str">
        <f t="shared" si="42"/>
        <v>2021</v>
      </c>
      <c r="K651" s="1">
        <f t="shared" si="43"/>
        <v>44343</v>
      </c>
    </row>
    <row r="652" spans="1:11" hidden="1" x14ac:dyDescent="0.55000000000000004">
      <c r="A652" t="s">
        <v>141</v>
      </c>
      <c r="B652">
        <v>44</v>
      </c>
      <c r="C652" t="s">
        <v>102</v>
      </c>
      <c r="D652">
        <v>412.5</v>
      </c>
      <c r="E652">
        <v>53336.25</v>
      </c>
      <c r="F652">
        <v>129.30000000000001</v>
      </c>
      <c r="G652">
        <v>8.0855448528488721E-5</v>
      </c>
      <c r="H652" t="str">
        <f t="shared" si="40"/>
        <v>27</v>
      </c>
      <c r="I652" t="str">
        <f t="shared" si="41"/>
        <v>05</v>
      </c>
      <c r="J652" t="str">
        <f t="shared" si="42"/>
        <v>2021</v>
      </c>
      <c r="K652" s="1">
        <f t="shared" si="43"/>
        <v>44343</v>
      </c>
    </row>
    <row r="653" spans="1:11" hidden="1" x14ac:dyDescent="0.55000000000000004">
      <c r="A653" t="s">
        <v>141</v>
      </c>
      <c r="B653">
        <v>45</v>
      </c>
      <c r="C653" t="s">
        <v>143</v>
      </c>
      <c r="D653">
        <v>300</v>
      </c>
      <c r="E653">
        <v>32495.999999999996</v>
      </c>
      <c r="F653">
        <v>108.32</v>
      </c>
      <c r="G653">
        <v>5.8803962566173611E-5</v>
      </c>
      <c r="H653" t="str">
        <f t="shared" si="40"/>
        <v>27</v>
      </c>
      <c r="I653" t="str">
        <f t="shared" si="41"/>
        <v>05</v>
      </c>
      <c r="J653" t="str">
        <f t="shared" si="42"/>
        <v>2021</v>
      </c>
      <c r="K653" s="1">
        <f t="shared" si="43"/>
        <v>44343</v>
      </c>
    </row>
    <row r="654" spans="1:11" hidden="1" x14ac:dyDescent="0.55000000000000004">
      <c r="A654" t="s">
        <v>141</v>
      </c>
      <c r="B654">
        <v>46</v>
      </c>
      <c r="C654" t="s">
        <v>114</v>
      </c>
      <c r="D654">
        <v>293.23</v>
      </c>
      <c r="E654">
        <v>38894.460500000001</v>
      </c>
      <c r="F654">
        <v>132.64147767963715</v>
      </c>
      <c r="G654">
        <v>5.7476953144263633E-5</v>
      </c>
      <c r="H654" t="str">
        <f t="shared" si="40"/>
        <v>27</v>
      </c>
      <c r="I654" t="str">
        <f t="shared" si="41"/>
        <v>05</v>
      </c>
      <c r="J654" t="str">
        <f t="shared" si="42"/>
        <v>2021</v>
      </c>
      <c r="K654" s="1">
        <f t="shared" si="43"/>
        <v>44343</v>
      </c>
    </row>
    <row r="655" spans="1:11" hidden="1" x14ac:dyDescent="0.55000000000000004">
      <c r="A655" t="s">
        <v>141</v>
      </c>
      <c r="B655">
        <v>47</v>
      </c>
      <c r="C655" t="s">
        <v>115</v>
      </c>
      <c r="D655">
        <v>100.5</v>
      </c>
      <c r="E655">
        <v>18523.245000000003</v>
      </c>
      <c r="F655">
        <v>184.31089552238808</v>
      </c>
      <c r="G655">
        <v>1.9699327459668162E-5</v>
      </c>
      <c r="H655" t="str">
        <f t="shared" si="40"/>
        <v>27</v>
      </c>
      <c r="I655" t="str">
        <f t="shared" si="41"/>
        <v>05</v>
      </c>
      <c r="J655" t="str">
        <f t="shared" si="42"/>
        <v>2021</v>
      </c>
      <c r="K655" s="1">
        <f t="shared" si="43"/>
        <v>44343</v>
      </c>
    </row>
    <row r="656" spans="1:11" hidden="1" x14ac:dyDescent="0.55000000000000004">
      <c r="A656" t="s">
        <v>141</v>
      </c>
      <c r="B656">
        <v>48</v>
      </c>
      <c r="C656" t="s">
        <v>127</v>
      </c>
      <c r="D656">
        <v>87.39</v>
      </c>
      <c r="E656">
        <v>12360.4416</v>
      </c>
      <c r="F656">
        <v>141.44</v>
      </c>
      <c r="G656">
        <v>1.7129594295526373E-5</v>
      </c>
      <c r="H656" t="str">
        <f t="shared" si="40"/>
        <v>27</v>
      </c>
      <c r="I656" t="str">
        <f t="shared" si="41"/>
        <v>05</v>
      </c>
      <c r="J656" t="str">
        <f t="shared" si="42"/>
        <v>2021</v>
      </c>
      <c r="K656" s="1">
        <f t="shared" si="43"/>
        <v>44343</v>
      </c>
    </row>
    <row r="657" spans="1:11" hidden="1" x14ac:dyDescent="0.55000000000000004">
      <c r="A657" t="s">
        <v>141</v>
      </c>
      <c r="B657">
        <v>49</v>
      </c>
      <c r="C657" t="s">
        <v>110</v>
      </c>
      <c r="D657">
        <v>44.690000000000005</v>
      </c>
      <c r="E657">
        <v>23548.475599999998</v>
      </c>
      <c r="F657">
        <v>526.92941597672848</v>
      </c>
      <c r="G657">
        <v>8.7598302902743294E-6</v>
      </c>
      <c r="H657" t="str">
        <f t="shared" si="40"/>
        <v>27</v>
      </c>
      <c r="I657" t="str">
        <f t="shared" si="41"/>
        <v>05</v>
      </c>
      <c r="J657" t="str">
        <f t="shared" si="42"/>
        <v>2021</v>
      </c>
      <c r="K657" s="1">
        <f t="shared" si="43"/>
        <v>44343</v>
      </c>
    </row>
    <row r="658" spans="1:11" hidden="1" x14ac:dyDescent="0.55000000000000004">
      <c r="A658" t="s">
        <v>141</v>
      </c>
      <c r="C658" t="s">
        <v>117</v>
      </c>
      <c r="D658">
        <v>5101697.0100000026</v>
      </c>
      <c r="E658">
        <v>754484642.14510345</v>
      </c>
      <c r="F658">
        <v>147.88895551151185</v>
      </c>
      <c r="G658">
        <v>1.0000000000000002</v>
      </c>
      <c r="H658" t="str">
        <f t="shared" si="40"/>
        <v>27</v>
      </c>
      <c r="I658" t="str">
        <f t="shared" si="41"/>
        <v>05</v>
      </c>
      <c r="J658" t="str">
        <f t="shared" si="42"/>
        <v>2021</v>
      </c>
      <c r="K658" s="1">
        <f t="shared" si="43"/>
        <v>44343</v>
      </c>
    </row>
    <row r="659" spans="1:11" hidden="1" x14ac:dyDescent="0.55000000000000004">
      <c r="A659" t="s">
        <v>144</v>
      </c>
      <c r="B659">
        <v>1</v>
      </c>
      <c r="C659" t="s">
        <v>68</v>
      </c>
      <c r="D659">
        <v>1523557.7200000002</v>
      </c>
      <c r="E659">
        <v>231606295.75970006</v>
      </c>
      <c r="F659">
        <v>152.01675179047371</v>
      </c>
      <c r="G659">
        <v>0.25655973119957809</v>
      </c>
      <c r="H659" t="str">
        <f t="shared" si="40"/>
        <v>24</v>
      </c>
      <c r="I659" t="str">
        <f t="shared" si="41"/>
        <v>06</v>
      </c>
      <c r="J659" t="str">
        <f t="shared" si="42"/>
        <v>2021</v>
      </c>
      <c r="K659" s="1">
        <f t="shared" si="43"/>
        <v>44371</v>
      </c>
    </row>
    <row r="660" spans="1:11" hidden="1" x14ac:dyDescent="0.55000000000000004">
      <c r="A660" t="s">
        <v>144</v>
      </c>
      <c r="B660">
        <v>2</v>
      </c>
      <c r="C660" t="s">
        <v>69</v>
      </c>
      <c r="D660">
        <v>1422677.8000000017</v>
      </c>
      <c r="E660">
        <v>221110680.27676949</v>
      </c>
      <c r="F660">
        <v>155.41866210098254</v>
      </c>
      <c r="G660">
        <v>0.23957204191227327</v>
      </c>
      <c r="H660" t="str">
        <f t="shared" si="40"/>
        <v>24</v>
      </c>
      <c r="I660" t="str">
        <f t="shared" si="41"/>
        <v>06</v>
      </c>
      <c r="J660" t="str">
        <f t="shared" si="42"/>
        <v>2021</v>
      </c>
      <c r="K660" s="1">
        <f t="shared" si="43"/>
        <v>44371</v>
      </c>
    </row>
    <row r="661" spans="1:11" x14ac:dyDescent="0.55000000000000004">
      <c r="A661" t="s">
        <v>144</v>
      </c>
      <c r="B661">
        <v>3</v>
      </c>
      <c r="C661" t="s">
        <v>70</v>
      </c>
      <c r="D661">
        <v>588395.11</v>
      </c>
      <c r="E661">
        <v>88397600.534799874</v>
      </c>
      <c r="F661">
        <v>150.23510398446356</v>
      </c>
      <c r="G661">
        <v>9.9082882964713778E-2</v>
      </c>
      <c r="H661" t="str">
        <f t="shared" si="40"/>
        <v>24</v>
      </c>
      <c r="I661" t="str">
        <f t="shared" si="41"/>
        <v>06</v>
      </c>
      <c r="J661" t="str">
        <f t="shared" si="42"/>
        <v>2021</v>
      </c>
      <c r="K661" s="1">
        <f t="shared" si="43"/>
        <v>44371</v>
      </c>
    </row>
    <row r="662" spans="1:11" hidden="1" x14ac:dyDescent="0.55000000000000004">
      <c r="A662" t="s">
        <v>144</v>
      </c>
      <c r="B662">
        <v>4</v>
      </c>
      <c r="C662" t="s">
        <v>71</v>
      </c>
      <c r="D662">
        <v>342579.19000000006</v>
      </c>
      <c r="E662">
        <v>50496033.386049964</v>
      </c>
      <c r="F662">
        <v>147.3995936123556</v>
      </c>
      <c r="G662">
        <v>5.768867417833648E-2</v>
      </c>
      <c r="H662" t="str">
        <f t="shared" si="40"/>
        <v>24</v>
      </c>
      <c r="I662" t="str">
        <f t="shared" si="41"/>
        <v>06</v>
      </c>
      <c r="J662" t="str">
        <f t="shared" si="42"/>
        <v>2021</v>
      </c>
      <c r="K662" s="1">
        <f t="shared" si="43"/>
        <v>44371</v>
      </c>
    </row>
    <row r="663" spans="1:11" hidden="1" x14ac:dyDescent="0.55000000000000004">
      <c r="A663" t="s">
        <v>144</v>
      </c>
      <c r="B663">
        <v>5</v>
      </c>
      <c r="C663" t="s">
        <v>72</v>
      </c>
      <c r="D663">
        <v>325794</v>
      </c>
      <c r="E663">
        <v>48236570.572500005</v>
      </c>
      <c r="F663">
        <v>148.05849884436179</v>
      </c>
      <c r="G663">
        <v>5.4862129586029297E-2</v>
      </c>
      <c r="H663" t="str">
        <f t="shared" si="40"/>
        <v>24</v>
      </c>
      <c r="I663" t="str">
        <f t="shared" si="41"/>
        <v>06</v>
      </c>
      <c r="J663" t="str">
        <f t="shared" si="42"/>
        <v>2021</v>
      </c>
      <c r="K663" s="1">
        <f t="shared" si="43"/>
        <v>44371</v>
      </c>
    </row>
    <row r="664" spans="1:11" hidden="1" x14ac:dyDescent="0.55000000000000004">
      <c r="A664" t="s">
        <v>144</v>
      </c>
      <c r="B664">
        <v>6</v>
      </c>
      <c r="C664" t="s">
        <v>75</v>
      </c>
      <c r="D664">
        <v>259786.64000000022</v>
      </c>
      <c r="E664">
        <v>41515548.076900005</v>
      </c>
      <c r="F664">
        <v>159.80632443954767</v>
      </c>
      <c r="G664">
        <v>4.3746810280113055E-2</v>
      </c>
      <c r="H664" t="str">
        <f t="shared" si="40"/>
        <v>24</v>
      </c>
      <c r="I664" t="str">
        <f t="shared" si="41"/>
        <v>06</v>
      </c>
      <c r="J664" t="str">
        <f t="shared" si="42"/>
        <v>2021</v>
      </c>
      <c r="K664" s="1">
        <f t="shared" si="43"/>
        <v>44371</v>
      </c>
    </row>
    <row r="665" spans="1:11" hidden="1" x14ac:dyDescent="0.55000000000000004">
      <c r="A665" t="s">
        <v>144</v>
      </c>
      <c r="B665">
        <v>7</v>
      </c>
      <c r="C665" t="s">
        <v>73</v>
      </c>
      <c r="D665">
        <v>205717.97000000006</v>
      </c>
      <c r="E665">
        <v>30339366.921800002</v>
      </c>
      <c r="F665">
        <v>147.48039231477927</v>
      </c>
      <c r="G665">
        <v>3.4641908470735769E-2</v>
      </c>
      <c r="H665" t="str">
        <f t="shared" si="40"/>
        <v>24</v>
      </c>
      <c r="I665" t="str">
        <f t="shared" si="41"/>
        <v>06</v>
      </c>
      <c r="J665" t="str">
        <f t="shared" si="42"/>
        <v>2021</v>
      </c>
      <c r="K665" s="1">
        <f t="shared" si="43"/>
        <v>44371</v>
      </c>
    </row>
    <row r="666" spans="1:11" hidden="1" x14ac:dyDescent="0.55000000000000004">
      <c r="A666" t="s">
        <v>144</v>
      </c>
      <c r="B666">
        <v>8</v>
      </c>
      <c r="C666" t="s">
        <v>76</v>
      </c>
      <c r="D666">
        <v>179428.62000000002</v>
      </c>
      <c r="E666">
        <v>24780745.537300006</v>
      </c>
      <c r="F666">
        <v>138.10921321971935</v>
      </c>
      <c r="G666">
        <v>3.0214909427068667E-2</v>
      </c>
      <c r="H666" t="str">
        <f t="shared" si="40"/>
        <v>24</v>
      </c>
      <c r="I666" t="str">
        <f t="shared" si="41"/>
        <v>06</v>
      </c>
      <c r="J666" t="str">
        <f t="shared" si="42"/>
        <v>2021</v>
      </c>
      <c r="K666" s="1">
        <f t="shared" si="43"/>
        <v>44371</v>
      </c>
    </row>
    <row r="667" spans="1:11" hidden="1" x14ac:dyDescent="0.55000000000000004">
      <c r="A667" t="s">
        <v>144</v>
      </c>
      <c r="B667">
        <v>9</v>
      </c>
      <c r="C667" t="s">
        <v>74</v>
      </c>
      <c r="D667">
        <v>164232.76000000004</v>
      </c>
      <c r="E667">
        <v>26270263.173800003</v>
      </c>
      <c r="F667">
        <v>159.95750892696438</v>
      </c>
      <c r="G667">
        <v>2.7656000298935064E-2</v>
      </c>
      <c r="H667" t="str">
        <f t="shared" si="40"/>
        <v>24</v>
      </c>
      <c r="I667" t="str">
        <f t="shared" si="41"/>
        <v>06</v>
      </c>
      <c r="J667" t="str">
        <f t="shared" si="42"/>
        <v>2021</v>
      </c>
      <c r="K667" s="1">
        <f t="shared" si="43"/>
        <v>44371</v>
      </c>
    </row>
    <row r="668" spans="1:11" hidden="1" x14ac:dyDescent="0.55000000000000004">
      <c r="A668" t="s">
        <v>144</v>
      </c>
      <c r="B668">
        <v>10</v>
      </c>
      <c r="C668" t="s">
        <v>77</v>
      </c>
      <c r="D668">
        <v>146344.40000000005</v>
      </c>
      <c r="E668">
        <v>20553131.330600001</v>
      </c>
      <c r="F668">
        <v>140.44357919127751</v>
      </c>
      <c r="G668">
        <v>2.4643687228708043E-2</v>
      </c>
      <c r="H668" t="str">
        <f t="shared" si="40"/>
        <v>24</v>
      </c>
      <c r="I668" t="str">
        <f t="shared" si="41"/>
        <v>06</v>
      </c>
      <c r="J668" t="str">
        <f t="shared" si="42"/>
        <v>2021</v>
      </c>
      <c r="K668" s="1">
        <f t="shared" si="43"/>
        <v>44371</v>
      </c>
    </row>
    <row r="669" spans="1:11" hidden="1" x14ac:dyDescent="0.55000000000000004">
      <c r="A669" t="s">
        <v>144</v>
      </c>
      <c r="B669">
        <v>11</v>
      </c>
      <c r="C669" t="s">
        <v>78</v>
      </c>
      <c r="D669">
        <v>100019.58</v>
      </c>
      <c r="E669">
        <v>16591403.006999999</v>
      </c>
      <c r="F669">
        <v>165.88155046241945</v>
      </c>
      <c r="G669">
        <v>1.6842812203724512E-2</v>
      </c>
      <c r="H669" t="str">
        <f t="shared" si="40"/>
        <v>24</v>
      </c>
      <c r="I669" t="str">
        <f t="shared" si="41"/>
        <v>06</v>
      </c>
      <c r="J669" t="str">
        <f t="shared" si="42"/>
        <v>2021</v>
      </c>
      <c r="K669" s="1">
        <f t="shared" si="43"/>
        <v>44371</v>
      </c>
    </row>
    <row r="670" spans="1:11" hidden="1" x14ac:dyDescent="0.55000000000000004">
      <c r="A670" t="s">
        <v>144</v>
      </c>
      <c r="B670">
        <v>12</v>
      </c>
      <c r="C670" t="s">
        <v>86</v>
      </c>
      <c r="D670">
        <v>94211.959999999992</v>
      </c>
      <c r="E670">
        <v>7061280.2000000002</v>
      </c>
      <c r="F670">
        <v>74.950995606078052</v>
      </c>
      <c r="G670">
        <v>1.5864837161131906E-2</v>
      </c>
      <c r="H670" t="str">
        <f t="shared" si="40"/>
        <v>24</v>
      </c>
      <c r="I670" t="str">
        <f t="shared" si="41"/>
        <v>06</v>
      </c>
      <c r="J670" t="str">
        <f t="shared" si="42"/>
        <v>2021</v>
      </c>
      <c r="K670" s="1">
        <f t="shared" si="43"/>
        <v>44371</v>
      </c>
    </row>
    <row r="671" spans="1:11" hidden="1" x14ac:dyDescent="0.55000000000000004">
      <c r="A671" t="s">
        <v>144</v>
      </c>
      <c r="B671">
        <v>13</v>
      </c>
      <c r="C671" t="s">
        <v>80</v>
      </c>
      <c r="D671">
        <v>85019.78</v>
      </c>
      <c r="E671">
        <v>11975464.054000003</v>
      </c>
      <c r="F671">
        <v>140.85503460488846</v>
      </c>
      <c r="G671">
        <v>1.4316918628752222E-2</v>
      </c>
      <c r="H671" t="str">
        <f t="shared" si="40"/>
        <v>24</v>
      </c>
      <c r="I671" t="str">
        <f t="shared" si="41"/>
        <v>06</v>
      </c>
      <c r="J671" t="str">
        <f t="shared" si="42"/>
        <v>2021</v>
      </c>
      <c r="K671" s="1">
        <f t="shared" si="43"/>
        <v>44371</v>
      </c>
    </row>
    <row r="672" spans="1:11" hidden="1" x14ac:dyDescent="0.55000000000000004">
      <c r="A672" t="s">
        <v>144</v>
      </c>
      <c r="B672">
        <v>14</v>
      </c>
      <c r="C672" t="s">
        <v>81</v>
      </c>
      <c r="D672">
        <v>71528.669999999984</v>
      </c>
      <c r="E672">
        <v>10507451.419500001</v>
      </c>
      <c r="F672">
        <v>146.89845931009208</v>
      </c>
      <c r="G672">
        <v>1.2045081133035982E-2</v>
      </c>
      <c r="H672" t="str">
        <f t="shared" si="40"/>
        <v>24</v>
      </c>
      <c r="I672" t="str">
        <f t="shared" si="41"/>
        <v>06</v>
      </c>
      <c r="J672" t="str">
        <f t="shared" si="42"/>
        <v>2021</v>
      </c>
      <c r="K672" s="1">
        <f t="shared" si="43"/>
        <v>44371</v>
      </c>
    </row>
    <row r="673" spans="1:11" hidden="1" x14ac:dyDescent="0.55000000000000004">
      <c r="A673" t="s">
        <v>144</v>
      </c>
      <c r="B673">
        <v>15</v>
      </c>
      <c r="C673" t="s">
        <v>82</v>
      </c>
      <c r="D673">
        <v>67183.19</v>
      </c>
      <c r="E673">
        <v>9849193.1532000042</v>
      </c>
      <c r="F673">
        <v>146.60204663100998</v>
      </c>
      <c r="G673">
        <v>1.1313323375454513E-2</v>
      </c>
      <c r="H673" t="str">
        <f t="shared" si="40"/>
        <v>24</v>
      </c>
      <c r="I673" t="str">
        <f t="shared" si="41"/>
        <v>06</v>
      </c>
      <c r="J673" t="str">
        <f t="shared" si="42"/>
        <v>2021</v>
      </c>
      <c r="K673" s="1">
        <f t="shared" si="43"/>
        <v>44371</v>
      </c>
    </row>
    <row r="674" spans="1:11" hidden="1" x14ac:dyDescent="0.55000000000000004">
      <c r="A674" t="s">
        <v>144</v>
      </c>
      <c r="B674">
        <v>16</v>
      </c>
      <c r="C674" t="s">
        <v>84</v>
      </c>
      <c r="D674">
        <v>59775</v>
      </c>
      <c r="E674">
        <v>4865989.5</v>
      </c>
      <c r="F674">
        <v>81.405094102885826</v>
      </c>
      <c r="G674">
        <v>1.0065820107199338E-2</v>
      </c>
      <c r="H674" t="str">
        <f t="shared" si="40"/>
        <v>24</v>
      </c>
      <c r="I674" t="str">
        <f t="shared" si="41"/>
        <v>06</v>
      </c>
      <c r="J674" t="str">
        <f t="shared" si="42"/>
        <v>2021</v>
      </c>
      <c r="K674" s="1">
        <f t="shared" si="43"/>
        <v>44371</v>
      </c>
    </row>
    <row r="675" spans="1:11" hidden="1" x14ac:dyDescent="0.55000000000000004">
      <c r="A675" t="s">
        <v>144</v>
      </c>
      <c r="B675">
        <v>17</v>
      </c>
      <c r="C675" t="s">
        <v>79</v>
      </c>
      <c r="D675">
        <v>37154.22</v>
      </c>
      <c r="E675">
        <v>5626810.611899999</v>
      </c>
      <c r="F675">
        <v>151.44472449966651</v>
      </c>
      <c r="G675">
        <v>6.2565904599465967E-3</v>
      </c>
      <c r="H675" t="str">
        <f t="shared" si="40"/>
        <v>24</v>
      </c>
      <c r="I675" t="str">
        <f t="shared" si="41"/>
        <v>06</v>
      </c>
      <c r="J675" t="str">
        <f t="shared" si="42"/>
        <v>2021</v>
      </c>
      <c r="K675" s="1">
        <f t="shared" si="43"/>
        <v>44371</v>
      </c>
    </row>
    <row r="676" spans="1:11" hidden="1" x14ac:dyDescent="0.55000000000000004">
      <c r="A676" t="s">
        <v>144</v>
      </c>
      <c r="B676">
        <v>18</v>
      </c>
      <c r="C676" t="s">
        <v>83</v>
      </c>
      <c r="D676">
        <v>34528.810000000005</v>
      </c>
      <c r="E676">
        <v>5026196.8067000005</v>
      </c>
      <c r="F676">
        <v>145.5653063832782</v>
      </c>
      <c r="G676">
        <v>5.8144841484845779E-3</v>
      </c>
      <c r="H676" t="str">
        <f t="shared" si="40"/>
        <v>24</v>
      </c>
      <c r="I676" t="str">
        <f t="shared" si="41"/>
        <v>06</v>
      </c>
      <c r="J676" t="str">
        <f t="shared" si="42"/>
        <v>2021</v>
      </c>
      <c r="K676" s="1">
        <f t="shared" si="43"/>
        <v>44371</v>
      </c>
    </row>
    <row r="677" spans="1:11" hidden="1" x14ac:dyDescent="0.55000000000000004">
      <c r="A677" t="s">
        <v>144</v>
      </c>
      <c r="B677">
        <v>19</v>
      </c>
      <c r="C677" t="s">
        <v>91</v>
      </c>
      <c r="D677">
        <v>26040</v>
      </c>
      <c r="E677">
        <v>3781843.5900000003</v>
      </c>
      <c r="F677">
        <v>145.23208870967744</v>
      </c>
      <c r="G677">
        <v>4.3850097129480682E-3</v>
      </c>
      <c r="H677" t="str">
        <f t="shared" si="40"/>
        <v>24</v>
      </c>
      <c r="I677" t="str">
        <f t="shared" si="41"/>
        <v>06</v>
      </c>
      <c r="J677" t="str">
        <f t="shared" si="42"/>
        <v>2021</v>
      </c>
      <c r="K677" s="1">
        <f t="shared" si="43"/>
        <v>44371</v>
      </c>
    </row>
    <row r="678" spans="1:11" hidden="1" x14ac:dyDescent="0.55000000000000004">
      <c r="A678" t="s">
        <v>144</v>
      </c>
      <c r="B678">
        <v>20</v>
      </c>
      <c r="C678" t="s">
        <v>85</v>
      </c>
      <c r="D678">
        <v>24697.5</v>
      </c>
      <c r="E678">
        <v>3541856.7749999999</v>
      </c>
      <c r="F678">
        <v>143.40952626784087</v>
      </c>
      <c r="G678">
        <v>4.1589392237148578E-3</v>
      </c>
      <c r="H678" t="str">
        <f t="shared" si="40"/>
        <v>24</v>
      </c>
      <c r="I678" t="str">
        <f t="shared" si="41"/>
        <v>06</v>
      </c>
      <c r="J678" t="str">
        <f t="shared" si="42"/>
        <v>2021</v>
      </c>
      <c r="K678" s="1">
        <f t="shared" si="43"/>
        <v>44371</v>
      </c>
    </row>
    <row r="679" spans="1:11" hidden="1" x14ac:dyDescent="0.55000000000000004">
      <c r="A679" t="s">
        <v>144</v>
      </c>
      <c r="B679">
        <v>21</v>
      </c>
      <c r="C679" t="s">
        <v>87</v>
      </c>
      <c r="D679">
        <v>20400</v>
      </c>
      <c r="E679">
        <v>2937726</v>
      </c>
      <c r="F679">
        <v>144.00617647058823</v>
      </c>
      <c r="G679">
        <v>3.4352610654431867E-3</v>
      </c>
      <c r="H679" t="str">
        <f t="shared" si="40"/>
        <v>24</v>
      </c>
      <c r="I679" t="str">
        <f t="shared" si="41"/>
        <v>06</v>
      </c>
      <c r="J679" t="str">
        <f t="shared" si="42"/>
        <v>2021</v>
      </c>
      <c r="K679" s="1">
        <f t="shared" si="43"/>
        <v>44371</v>
      </c>
    </row>
    <row r="680" spans="1:11" hidden="1" x14ac:dyDescent="0.55000000000000004">
      <c r="A680" t="s">
        <v>144</v>
      </c>
      <c r="B680">
        <v>22</v>
      </c>
      <c r="C680" t="s">
        <v>100</v>
      </c>
      <c r="D680">
        <v>18507.140000000003</v>
      </c>
      <c r="E680">
        <v>2949033.2296000002</v>
      </c>
      <c r="F680">
        <v>159.34570277201121</v>
      </c>
      <c r="G680">
        <v>3.1165126213091288E-3</v>
      </c>
      <c r="H680" t="str">
        <f t="shared" si="40"/>
        <v>24</v>
      </c>
      <c r="I680" t="str">
        <f t="shared" si="41"/>
        <v>06</v>
      </c>
      <c r="J680" t="str">
        <f t="shared" si="42"/>
        <v>2021</v>
      </c>
      <c r="K680" s="1">
        <f t="shared" si="43"/>
        <v>44371</v>
      </c>
    </row>
    <row r="681" spans="1:11" hidden="1" x14ac:dyDescent="0.55000000000000004">
      <c r="A681" t="s">
        <v>144</v>
      </c>
      <c r="B681">
        <v>23</v>
      </c>
      <c r="C681" t="s">
        <v>96</v>
      </c>
      <c r="D681">
        <v>15693</v>
      </c>
      <c r="E681">
        <v>2495955.75</v>
      </c>
      <c r="F681">
        <v>159.04898680940548</v>
      </c>
      <c r="G681">
        <v>2.6426250931372514E-3</v>
      </c>
      <c r="H681" t="str">
        <f t="shared" si="40"/>
        <v>24</v>
      </c>
      <c r="I681" t="str">
        <f t="shared" si="41"/>
        <v>06</v>
      </c>
      <c r="J681" t="str">
        <f t="shared" si="42"/>
        <v>2021</v>
      </c>
      <c r="K681" s="1">
        <f t="shared" si="43"/>
        <v>44371</v>
      </c>
    </row>
    <row r="682" spans="1:11" hidden="1" x14ac:dyDescent="0.55000000000000004">
      <c r="A682" t="s">
        <v>144</v>
      </c>
      <c r="B682">
        <v>24</v>
      </c>
      <c r="C682" t="s">
        <v>94</v>
      </c>
      <c r="D682">
        <v>13744.5</v>
      </c>
      <c r="E682">
        <v>1412340</v>
      </c>
      <c r="F682">
        <v>102.75673905926007</v>
      </c>
      <c r="G682">
        <v>2.3145071428423473E-3</v>
      </c>
      <c r="H682" t="str">
        <f t="shared" si="40"/>
        <v>24</v>
      </c>
      <c r="I682" t="str">
        <f t="shared" si="41"/>
        <v>06</v>
      </c>
      <c r="J682" t="str">
        <f t="shared" si="42"/>
        <v>2021</v>
      </c>
      <c r="K682" s="1">
        <f t="shared" si="43"/>
        <v>44371</v>
      </c>
    </row>
    <row r="683" spans="1:11" hidden="1" x14ac:dyDescent="0.55000000000000004">
      <c r="A683" t="s">
        <v>144</v>
      </c>
      <c r="B683">
        <v>25</v>
      </c>
      <c r="C683" t="s">
        <v>98</v>
      </c>
      <c r="D683">
        <v>12451.32</v>
      </c>
      <c r="E683">
        <v>1911227.1945</v>
      </c>
      <c r="F683">
        <v>153.49595018841376</v>
      </c>
      <c r="G683">
        <v>2.096741902420297E-3</v>
      </c>
      <c r="H683" t="str">
        <f t="shared" si="40"/>
        <v>24</v>
      </c>
      <c r="I683" t="str">
        <f t="shared" si="41"/>
        <v>06</v>
      </c>
      <c r="J683" t="str">
        <f t="shared" si="42"/>
        <v>2021</v>
      </c>
      <c r="K683" s="1">
        <f t="shared" si="43"/>
        <v>44371</v>
      </c>
    </row>
    <row r="684" spans="1:11" hidden="1" x14ac:dyDescent="0.55000000000000004">
      <c r="A684" t="s">
        <v>144</v>
      </c>
      <c r="B684">
        <v>26</v>
      </c>
      <c r="C684" t="s">
        <v>90</v>
      </c>
      <c r="D684">
        <v>11820</v>
      </c>
      <c r="E684">
        <v>1889876.925</v>
      </c>
      <c r="F684">
        <v>159.8880647208122</v>
      </c>
      <c r="G684">
        <v>1.9904306761538465E-3</v>
      </c>
      <c r="H684" t="str">
        <f t="shared" si="40"/>
        <v>24</v>
      </c>
      <c r="I684" t="str">
        <f t="shared" si="41"/>
        <v>06</v>
      </c>
      <c r="J684" t="str">
        <f t="shared" si="42"/>
        <v>2021</v>
      </c>
      <c r="K684" s="1">
        <f t="shared" si="43"/>
        <v>44371</v>
      </c>
    </row>
    <row r="685" spans="1:11" hidden="1" x14ac:dyDescent="0.55000000000000004">
      <c r="A685" t="s">
        <v>144</v>
      </c>
      <c r="B685">
        <v>27</v>
      </c>
      <c r="C685" t="s">
        <v>99</v>
      </c>
      <c r="D685">
        <v>11649</v>
      </c>
      <c r="E685">
        <v>1780518.84</v>
      </c>
      <c r="F685">
        <v>152.84735513778008</v>
      </c>
      <c r="G685">
        <v>1.9616351054582196E-3</v>
      </c>
      <c r="H685" t="str">
        <f t="shared" si="40"/>
        <v>24</v>
      </c>
      <c r="I685" t="str">
        <f t="shared" si="41"/>
        <v>06</v>
      </c>
      <c r="J685" t="str">
        <f t="shared" si="42"/>
        <v>2021</v>
      </c>
      <c r="K685" s="1">
        <f t="shared" si="43"/>
        <v>44371</v>
      </c>
    </row>
    <row r="686" spans="1:11" hidden="1" x14ac:dyDescent="0.55000000000000004">
      <c r="A686" t="s">
        <v>144</v>
      </c>
      <c r="B686">
        <v>28</v>
      </c>
      <c r="C686" t="s">
        <v>95</v>
      </c>
      <c r="D686">
        <v>10602.459999999997</v>
      </c>
      <c r="E686">
        <v>1583439.7377999998</v>
      </c>
      <c r="F686">
        <v>149.34644769232801</v>
      </c>
      <c r="G686">
        <v>1.7854028448979786E-3</v>
      </c>
      <c r="H686" t="str">
        <f t="shared" si="40"/>
        <v>24</v>
      </c>
      <c r="I686" t="str">
        <f t="shared" si="41"/>
        <v>06</v>
      </c>
      <c r="J686" t="str">
        <f t="shared" si="42"/>
        <v>2021</v>
      </c>
      <c r="K686" s="1">
        <f t="shared" si="43"/>
        <v>44371</v>
      </c>
    </row>
    <row r="687" spans="1:11" hidden="1" x14ac:dyDescent="0.55000000000000004">
      <c r="A687" t="s">
        <v>144</v>
      </c>
      <c r="B687">
        <v>29</v>
      </c>
      <c r="C687" t="s">
        <v>107</v>
      </c>
      <c r="D687">
        <v>10354.5</v>
      </c>
      <c r="E687">
        <v>867182.77500000002</v>
      </c>
      <c r="F687">
        <v>83.749362595972769</v>
      </c>
      <c r="G687">
        <v>1.7436475834378175E-3</v>
      </c>
      <c r="H687" t="str">
        <f t="shared" si="40"/>
        <v>24</v>
      </c>
      <c r="I687" t="str">
        <f t="shared" si="41"/>
        <v>06</v>
      </c>
      <c r="J687" t="str">
        <f t="shared" si="42"/>
        <v>2021</v>
      </c>
      <c r="K687" s="1">
        <f t="shared" si="43"/>
        <v>44371</v>
      </c>
    </row>
    <row r="688" spans="1:11" hidden="1" x14ac:dyDescent="0.55000000000000004">
      <c r="A688" t="s">
        <v>144</v>
      </c>
      <c r="B688">
        <v>30</v>
      </c>
      <c r="C688" t="s">
        <v>88</v>
      </c>
      <c r="D688">
        <v>9080.44</v>
      </c>
      <c r="E688">
        <v>966423.05498400005</v>
      </c>
      <c r="F688">
        <v>106.42909979956919</v>
      </c>
      <c r="G688">
        <v>1.5291020582888692E-3</v>
      </c>
      <c r="H688" t="str">
        <f t="shared" si="40"/>
        <v>24</v>
      </c>
      <c r="I688" t="str">
        <f t="shared" si="41"/>
        <v>06</v>
      </c>
      <c r="J688" t="str">
        <f t="shared" si="42"/>
        <v>2021</v>
      </c>
      <c r="K688" s="1">
        <f t="shared" si="43"/>
        <v>44371</v>
      </c>
    </row>
    <row r="689" spans="1:11" hidden="1" x14ac:dyDescent="0.55000000000000004">
      <c r="A689" t="s">
        <v>144</v>
      </c>
      <c r="B689">
        <v>31</v>
      </c>
      <c r="C689" t="s">
        <v>93</v>
      </c>
      <c r="D689">
        <v>8169.2899999999991</v>
      </c>
      <c r="E689">
        <v>1501974.9388000004</v>
      </c>
      <c r="F689">
        <v>183.85623950184171</v>
      </c>
      <c r="G689">
        <v>1.3756688171232534E-3</v>
      </c>
      <c r="H689" t="str">
        <f t="shared" si="40"/>
        <v>24</v>
      </c>
      <c r="I689" t="str">
        <f t="shared" si="41"/>
        <v>06</v>
      </c>
      <c r="J689" t="str">
        <f t="shared" si="42"/>
        <v>2021</v>
      </c>
      <c r="K689" s="1">
        <f t="shared" si="43"/>
        <v>44371</v>
      </c>
    </row>
    <row r="690" spans="1:11" hidden="1" x14ac:dyDescent="0.55000000000000004">
      <c r="A690" t="s">
        <v>144</v>
      </c>
      <c r="B690">
        <v>32</v>
      </c>
      <c r="C690" t="s">
        <v>97</v>
      </c>
      <c r="D690">
        <v>6645</v>
      </c>
      <c r="E690">
        <v>992848.125</v>
      </c>
      <c r="F690">
        <v>149.41281038374717</v>
      </c>
      <c r="G690">
        <v>1.118985773523038E-3</v>
      </c>
      <c r="H690" t="str">
        <f t="shared" si="40"/>
        <v>24</v>
      </c>
      <c r="I690" t="str">
        <f t="shared" si="41"/>
        <v>06</v>
      </c>
      <c r="J690" t="str">
        <f t="shared" si="42"/>
        <v>2021</v>
      </c>
      <c r="K690" s="1">
        <f t="shared" si="43"/>
        <v>44371</v>
      </c>
    </row>
    <row r="691" spans="1:11" hidden="1" x14ac:dyDescent="0.55000000000000004">
      <c r="A691" t="s">
        <v>144</v>
      </c>
      <c r="B691">
        <v>33</v>
      </c>
      <c r="C691" t="s">
        <v>120</v>
      </c>
      <c r="D691">
        <v>4913.1900000000005</v>
      </c>
      <c r="E691">
        <v>414967.48320000002</v>
      </c>
      <c r="F691">
        <v>84.459889236931602</v>
      </c>
      <c r="G691">
        <v>8.2735736833945163E-4</v>
      </c>
      <c r="H691" t="str">
        <f t="shared" si="40"/>
        <v>24</v>
      </c>
      <c r="I691" t="str">
        <f t="shared" si="41"/>
        <v>06</v>
      </c>
      <c r="J691" t="str">
        <f t="shared" si="42"/>
        <v>2021</v>
      </c>
      <c r="K691" s="1">
        <f t="shared" si="43"/>
        <v>44371</v>
      </c>
    </row>
    <row r="692" spans="1:11" hidden="1" x14ac:dyDescent="0.55000000000000004">
      <c r="A692" t="s">
        <v>144</v>
      </c>
      <c r="B692">
        <v>34</v>
      </c>
      <c r="C692" t="s">
        <v>105</v>
      </c>
      <c r="D692">
        <v>4623.75</v>
      </c>
      <c r="E692">
        <v>707381.32499999984</v>
      </c>
      <c r="F692">
        <v>152.9886618004866</v>
      </c>
      <c r="G692">
        <v>7.7861707604622227E-4</v>
      </c>
      <c r="H692" t="str">
        <f t="shared" si="40"/>
        <v>24</v>
      </c>
      <c r="I692" t="str">
        <f t="shared" si="41"/>
        <v>06</v>
      </c>
      <c r="J692" t="str">
        <f t="shared" si="42"/>
        <v>2021</v>
      </c>
      <c r="K692" s="1">
        <f t="shared" si="43"/>
        <v>44371</v>
      </c>
    </row>
    <row r="693" spans="1:11" hidden="1" x14ac:dyDescent="0.55000000000000004">
      <c r="A693" t="s">
        <v>144</v>
      </c>
      <c r="B693">
        <v>35</v>
      </c>
      <c r="C693" t="s">
        <v>103</v>
      </c>
      <c r="D693">
        <v>3712.5</v>
      </c>
      <c r="E693">
        <v>569538.75</v>
      </c>
      <c r="F693">
        <v>153.4111111111111</v>
      </c>
      <c r="G693">
        <v>6.2516699536557991E-4</v>
      </c>
      <c r="H693" t="str">
        <f t="shared" si="40"/>
        <v>24</v>
      </c>
      <c r="I693" t="str">
        <f t="shared" si="41"/>
        <v>06</v>
      </c>
      <c r="J693" t="str">
        <f t="shared" si="42"/>
        <v>2021</v>
      </c>
      <c r="K693" s="1">
        <f t="shared" si="43"/>
        <v>44371</v>
      </c>
    </row>
    <row r="694" spans="1:11" hidden="1" x14ac:dyDescent="0.55000000000000004">
      <c r="A694" t="s">
        <v>144</v>
      </c>
      <c r="B694">
        <v>36</v>
      </c>
      <c r="C694" t="s">
        <v>122</v>
      </c>
      <c r="D694">
        <v>3251.42</v>
      </c>
      <c r="E694">
        <v>508876.85950000002</v>
      </c>
      <c r="F694">
        <v>156.50911278764355</v>
      </c>
      <c r="G694">
        <v>5.4752335948055324E-4</v>
      </c>
      <c r="H694" t="str">
        <f t="shared" si="40"/>
        <v>24</v>
      </c>
      <c r="I694" t="str">
        <f t="shared" si="41"/>
        <v>06</v>
      </c>
      <c r="J694" t="str">
        <f t="shared" si="42"/>
        <v>2021</v>
      </c>
      <c r="K694" s="1">
        <f t="shared" si="43"/>
        <v>44371</v>
      </c>
    </row>
    <row r="695" spans="1:11" hidden="1" x14ac:dyDescent="0.55000000000000004">
      <c r="A695" t="s">
        <v>144</v>
      </c>
      <c r="B695">
        <v>37</v>
      </c>
      <c r="C695" t="s">
        <v>102</v>
      </c>
      <c r="D695">
        <v>1893</v>
      </c>
      <c r="E695">
        <v>331187.32499999995</v>
      </c>
      <c r="F695">
        <v>174.95368462757526</v>
      </c>
      <c r="G695">
        <v>3.1877201945509573E-4</v>
      </c>
      <c r="H695" t="str">
        <f t="shared" si="40"/>
        <v>24</v>
      </c>
      <c r="I695" t="str">
        <f t="shared" si="41"/>
        <v>06</v>
      </c>
      <c r="J695" t="str">
        <f t="shared" si="42"/>
        <v>2021</v>
      </c>
      <c r="K695" s="1">
        <f t="shared" si="43"/>
        <v>44371</v>
      </c>
    </row>
    <row r="696" spans="1:11" hidden="1" x14ac:dyDescent="0.55000000000000004">
      <c r="A696" t="s">
        <v>144</v>
      </c>
      <c r="B696">
        <v>38</v>
      </c>
      <c r="C696" t="s">
        <v>101</v>
      </c>
      <c r="D696">
        <v>1852.11</v>
      </c>
      <c r="E696">
        <v>323694.14970000001</v>
      </c>
      <c r="F696">
        <v>174.77047783339003</v>
      </c>
      <c r="G696">
        <v>3.1188634176068533E-4</v>
      </c>
      <c r="H696" t="str">
        <f t="shared" si="40"/>
        <v>24</v>
      </c>
      <c r="I696" t="str">
        <f t="shared" si="41"/>
        <v>06</v>
      </c>
      <c r="J696" t="str">
        <f t="shared" si="42"/>
        <v>2021</v>
      </c>
      <c r="K696" s="1">
        <f t="shared" si="43"/>
        <v>44371</v>
      </c>
    </row>
    <row r="697" spans="1:11" hidden="1" x14ac:dyDescent="0.55000000000000004">
      <c r="A697" t="s">
        <v>144</v>
      </c>
      <c r="B697">
        <v>39</v>
      </c>
      <c r="C697" t="s">
        <v>140</v>
      </c>
      <c r="D697">
        <v>1710</v>
      </c>
      <c r="E697">
        <v>255474</v>
      </c>
      <c r="F697">
        <v>149.4</v>
      </c>
      <c r="G697">
        <v>2.8795570695626713E-4</v>
      </c>
      <c r="H697" t="str">
        <f t="shared" si="40"/>
        <v>24</v>
      </c>
      <c r="I697" t="str">
        <f t="shared" si="41"/>
        <v>06</v>
      </c>
      <c r="J697" t="str">
        <f t="shared" si="42"/>
        <v>2021</v>
      </c>
      <c r="K697" s="1">
        <f t="shared" si="43"/>
        <v>44371</v>
      </c>
    </row>
    <row r="698" spans="1:11" hidden="1" x14ac:dyDescent="0.55000000000000004">
      <c r="A698" t="s">
        <v>144</v>
      </c>
      <c r="B698">
        <v>40</v>
      </c>
      <c r="C698" t="s">
        <v>145</v>
      </c>
      <c r="D698">
        <v>1237.5</v>
      </c>
      <c r="E698">
        <v>189750</v>
      </c>
      <c r="F698">
        <v>153.33333333333334</v>
      </c>
      <c r="G698">
        <v>2.0838899845519333E-4</v>
      </c>
      <c r="H698" t="str">
        <f t="shared" si="40"/>
        <v>24</v>
      </c>
      <c r="I698" t="str">
        <f t="shared" si="41"/>
        <v>06</v>
      </c>
      <c r="J698" t="str">
        <f t="shared" si="42"/>
        <v>2021</v>
      </c>
      <c r="K698" s="1">
        <f t="shared" si="43"/>
        <v>44371</v>
      </c>
    </row>
    <row r="699" spans="1:11" hidden="1" x14ac:dyDescent="0.55000000000000004">
      <c r="A699" t="s">
        <v>144</v>
      </c>
      <c r="B699">
        <v>41</v>
      </c>
      <c r="C699" t="s">
        <v>89</v>
      </c>
      <c r="D699">
        <v>1125</v>
      </c>
      <c r="E699">
        <v>89043.75</v>
      </c>
      <c r="F699">
        <v>79.150000000000006</v>
      </c>
      <c r="G699">
        <v>1.8944454405017574E-4</v>
      </c>
      <c r="H699" t="str">
        <f t="shared" si="40"/>
        <v>24</v>
      </c>
      <c r="I699" t="str">
        <f t="shared" si="41"/>
        <v>06</v>
      </c>
      <c r="J699" t="str">
        <f t="shared" si="42"/>
        <v>2021</v>
      </c>
      <c r="K699" s="1">
        <f t="shared" si="43"/>
        <v>44371</v>
      </c>
    </row>
    <row r="700" spans="1:11" hidden="1" x14ac:dyDescent="0.55000000000000004">
      <c r="A700" t="s">
        <v>144</v>
      </c>
      <c r="B700">
        <v>42</v>
      </c>
      <c r="C700" t="s">
        <v>109</v>
      </c>
      <c r="D700">
        <v>1033.05</v>
      </c>
      <c r="E700">
        <v>214109.90400000001</v>
      </c>
      <c r="F700">
        <v>207.2599622477131</v>
      </c>
      <c r="G700">
        <v>1.7396060998314138E-4</v>
      </c>
      <c r="H700" t="str">
        <f t="shared" si="40"/>
        <v>24</v>
      </c>
      <c r="I700" t="str">
        <f t="shared" si="41"/>
        <v>06</v>
      </c>
      <c r="J700" t="str">
        <f t="shared" si="42"/>
        <v>2021</v>
      </c>
      <c r="K700" s="1">
        <f t="shared" si="43"/>
        <v>44371</v>
      </c>
    </row>
    <row r="701" spans="1:11" hidden="1" x14ac:dyDescent="0.55000000000000004">
      <c r="A701" t="s">
        <v>144</v>
      </c>
      <c r="B701">
        <v>43</v>
      </c>
      <c r="C701" t="s">
        <v>119</v>
      </c>
      <c r="D701">
        <v>912</v>
      </c>
      <c r="E701">
        <v>164160</v>
      </c>
      <c r="F701">
        <v>180</v>
      </c>
      <c r="G701">
        <v>1.5357637704334248E-4</v>
      </c>
      <c r="H701" t="str">
        <f t="shared" si="40"/>
        <v>24</v>
      </c>
      <c r="I701" t="str">
        <f t="shared" si="41"/>
        <v>06</v>
      </c>
      <c r="J701" t="str">
        <f t="shared" si="42"/>
        <v>2021</v>
      </c>
      <c r="K701" s="1">
        <f t="shared" si="43"/>
        <v>44371</v>
      </c>
    </row>
    <row r="702" spans="1:11" hidden="1" x14ac:dyDescent="0.55000000000000004">
      <c r="A702" t="s">
        <v>144</v>
      </c>
      <c r="B702">
        <v>44</v>
      </c>
      <c r="C702" t="s">
        <v>104</v>
      </c>
      <c r="D702">
        <v>904.5</v>
      </c>
      <c r="E702">
        <v>131904.67499999999</v>
      </c>
      <c r="F702">
        <v>145.831592039801</v>
      </c>
      <c r="G702">
        <v>1.5231341341634131E-4</v>
      </c>
      <c r="H702" t="str">
        <f t="shared" si="40"/>
        <v>24</v>
      </c>
      <c r="I702" t="str">
        <f t="shared" si="41"/>
        <v>06</v>
      </c>
      <c r="J702" t="str">
        <f t="shared" si="42"/>
        <v>2021</v>
      </c>
      <c r="K702" s="1">
        <f t="shared" si="43"/>
        <v>44371</v>
      </c>
    </row>
    <row r="703" spans="1:11" hidden="1" x14ac:dyDescent="0.55000000000000004">
      <c r="A703" t="s">
        <v>144</v>
      </c>
      <c r="B703">
        <v>45</v>
      </c>
      <c r="C703" t="s">
        <v>112</v>
      </c>
      <c r="D703">
        <v>900</v>
      </c>
      <c r="E703">
        <v>133425</v>
      </c>
      <c r="F703">
        <v>148.25</v>
      </c>
      <c r="G703">
        <v>1.515556352401406E-4</v>
      </c>
      <c r="H703" t="str">
        <f t="shared" si="40"/>
        <v>24</v>
      </c>
      <c r="I703" t="str">
        <f t="shared" si="41"/>
        <v>06</v>
      </c>
      <c r="J703" t="str">
        <f t="shared" si="42"/>
        <v>2021</v>
      </c>
      <c r="K703" s="1">
        <f t="shared" si="43"/>
        <v>44371</v>
      </c>
    </row>
    <row r="704" spans="1:11" hidden="1" x14ac:dyDescent="0.55000000000000004">
      <c r="A704" t="s">
        <v>144</v>
      </c>
      <c r="B704">
        <v>46</v>
      </c>
      <c r="C704" t="s">
        <v>121</v>
      </c>
      <c r="D704">
        <v>427.5</v>
      </c>
      <c r="E704">
        <v>63761.625</v>
      </c>
      <c r="F704">
        <v>149.15</v>
      </c>
      <c r="G704">
        <v>7.1988926739066783E-5</v>
      </c>
      <c r="H704" t="str">
        <f t="shared" si="40"/>
        <v>24</v>
      </c>
      <c r="I704" t="str">
        <f t="shared" si="41"/>
        <v>06</v>
      </c>
      <c r="J704" t="str">
        <f t="shared" si="42"/>
        <v>2021</v>
      </c>
      <c r="K704" s="1">
        <f t="shared" si="43"/>
        <v>44371</v>
      </c>
    </row>
    <row r="705" spans="1:11" hidden="1" x14ac:dyDescent="0.55000000000000004">
      <c r="A705" t="s">
        <v>144</v>
      </c>
      <c r="B705">
        <v>47</v>
      </c>
      <c r="C705" t="s">
        <v>146</v>
      </c>
      <c r="D705">
        <v>417.4</v>
      </c>
      <c r="E705">
        <v>58436</v>
      </c>
      <c r="F705">
        <v>140</v>
      </c>
      <c r="G705">
        <v>7.0288135721371874E-5</v>
      </c>
      <c r="H705" t="str">
        <f t="shared" si="40"/>
        <v>24</v>
      </c>
      <c r="I705" t="str">
        <f t="shared" si="41"/>
        <v>06</v>
      </c>
      <c r="J705" t="str">
        <f t="shared" si="42"/>
        <v>2021</v>
      </c>
      <c r="K705" s="1">
        <f t="shared" si="43"/>
        <v>44371</v>
      </c>
    </row>
    <row r="706" spans="1:11" hidden="1" x14ac:dyDescent="0.55000000000000004">
      <c r="A706" t="s">
        <v>144</v>
      </c>
      <c r="B706">
        <v>48</v>
      </c>
      <c r="C706" t="s">
        <v>138</v>
      </c>
      <c r="D706">
        <v>412.5</v>
      </c>
      <c r="E706">
        <v>70620</v>
      </c>
      <c r="F706">
        <v>171.2</v>
      </c>
      <c r="G706">
        <v>6.9462999485064435E-5</v>
      </c>
      <c r="H706" t="str">
        <f t="shared" ref="H706:H769" si="44">LEFT(A706,2)</f>
        <v>24</v>
      </c>
      <c r="I706" t="str">
        <f t="shared" ref="I706:I769" si="45">MID(A706,4,2)</f>
        <v>06</v>
      </c>
      <c r="J706" t="str">
        <f t="shared" ref="J706:J769" si="46">MID(A706,7,4)</f>
        <v>2021</v>
      </c>
      <c r="K706" s="1">
        <f t="shared" ref="K706:K769" si="47">DATE(J706,I706,H706)</f>
        <v>44371</v>
      </c>
    </row>
    <row r="707" spans="1:11" hidden="1" x14ac:dyDescent="0.55000000000000004">
      <c r="A707" t="s">
        <v>144</v>
      </c>
      <c r="B707">
        <v>49</v>
      </c>
      <c r="C707" t="s">
        <v>106</v>
      </c>
      <c r="D707">
        <v>412.5</v>
      </c>
      <c r="E707">
        <v>37537.5</v>
      </c>
      <c r="F707">
        <v>91</v>
      </c>
      <c r="G707">
        <v>6.9462999485064435E-5</v>
      </c>
      <c r="H707" t="str">
        <f t="shared" si="44"/>
        <v>24</v>
      </c>
      <c r="I707" t="str">
        <f t="shared" si="45"/>
        <v>06</v>
      </c>
      <c r="J707" t="str">
        <f t="shared" si="46"/>
        <v>2021</v>
      </c>
      <c r="K707" s="1">
        <f t="shared" si="47"/>
        <v>44371</v>
      </c>
    </row>
    <row r="708" spans="1:11" hidden="1" x14ac:dyDescent="0.55000000000000004">
      <c r="A708" t="s">
        <v>144</v>
      </c>
      <c r="B708">
        <v>50</v>
      </c>
      <c r="C708" t="s">
        <v>143</v>
      </c>
      <c r="D708">
        <v>300</v>
      </c>
      <c r="E708">
        <v>32495.999999999996</v>
      </c>
      <c r="F708">
        <v>108.32</v>
      </c>
      <c r="G708">
        <v>5.0518545080046867E-5</v>
      </c>
      <c r="H708" t="str">
        <f t="shared" si="44"/>
        <v>24</v>
      </c>
      <c r="I708" t="str">
        <f t="shared" si="45"/>
        <v>06</v>
      </c>
      <c r="J708" t="str">
        <f t="shared" si="46"/>
        <v>2021</v>
      </c>
      <c r="K708" s="1">
        <f t="shared" si="47"/>
        <v>44371</v>
      </c>
    </row>
    <row r="709" spans="1:11" hidden="1" x14ac:dyDescent="0.55000000000000004">
      <c r="A709" t="s">
        <v>144</v>
      </c>
      <c r="B709">
        <v>51</v>
      </c>
      <c r="C709" t="s">
        <v>114</v>
      </c>
      <c r="D709">
        <v>293.23</v>
      </c>
      <c r="E709">
        <v>38894.460500000001</v>
      </c>
      <c r="F709">
        <v>132.64147767963715</v>
      </c>
      <c r="G709">
        <v>4.9378509912740477E-5</v>
      </c>
      <c r="H709" t="str">
        <f t="shared" si="44"/>
        <v>24</v>
      </c>
      <c r="I709" t="str">
        <f t="shared" si="45"/>
        <v>06</v>
      </c>
      <c r="J709" t="str">
        <f t="shared" si="46"/>
        <v>2021</v>
      </c>
      <c r="K709" s="1">
        <f t="shared" si="47"/>
        <v>44371</v>
      </c>
    </row>
    <row r="710" spans="1:11" hidden="1" x14ac:dyDescent="0.55000000000000004">
      <c r="A710" t="s">
        <v>144</v>
      </c>
      <c r="B710">
        <v>52</v>
      </c>
      <c r="C710" t="s">
        <v>115</v>
      </c>
      <c r="D710">
        <v>160.5</v>
      </c>
      <c r="E710">
        <v>33523.245000000003</v>
      </c>
      <c r="F710">
        <v>208.86757009345797</v>
      </c>
      <c r="G710">
        <v>2.7027421617825072E-5</v>
      </c>
      <c r="H710" t="str">
        <f t="shared" si="44"/>
        <v>24</v>
      </c>
      <c r="I710" t="str">
        <f t="shared" si="45"/>
        <v>06</v>
      </c>
      <c r="J710" t="str">
        <f t="shared" si="46"/>
        <v>2021</v>
      </c>
      <c r="K710" s="1">
        <f t="shared" si="47"/>
        <v>44371</v>
      </c>
    </row>
    <row r="711" spans="1:11" hidden="1" x14ac:dyDescent="0.55000000000000004">
      <c r="A711" t="s">
        <v>144</v>
      </c>
      <c r="B711">
        <v>53</v>
      </c>
      <c r="C711" t="s">
        <v>127</v>
      </c>
      <c r="D711">
        <v>87.39</v>
      </c>
      <c r="E711">
        <v>12360.4416</v>
      </c>
      <c r="F711">
        <v>141.44</v>
      </c>
      <c r="G711">
        <v>1.4716052181817652E-5</v>
      </c>
      <c r="H711" t="str">
        <f t="shared" si="44"/>
        <v>24</v>
      </c>
      <c r="I711" t="str">
        <f t="shared" si="45"/>
        <v>06</v>
      </c>
      <c r="J711" t="str">
        <f t="shared" si="46"/>
        <v>2021</v>
      </c>
      <c r="K711" s="1">
        <f t="shared" si="47"/>
        <v>44371</v>
      </c>
    </row>
    <row r="712" spans="1:11" hidden="1" x14ac:dyDescent="0.55000000000000004">
      <c r="A712" t="s">
        <v>144</v>
      </c>
      <c r="B712">
        <v>54</v>
      </c>
      <c r="C712" t="s">
        <v>110</v>
      </c>
      <c r="D712">
        <v>44.690000000000005</v>
      </c>
      <c r="E712">
        <v>23548.475599999998</v>
      </c>
      <c r="F712">
        <v>526.92941597672848</v>
      </c>
      <c r="G712">
        <v>7.5255792654243153E-6</v>
      </c>
      <c r="H712" t="str">
        <f t="shared" si="44"/>
        <v>24</v>
      </c>
      <c r="I712" t="str">
        <f t="shared" si="45"/>
        <v>06</v>
      </c>
      <c r="J712" t="str">
        <f t="shared" si="46"/>
        <v>2021</v>
      </c>
      <c r="K712" s="1">
        <f t="shared" si="47"/>
        <v>44371</v>
      </c>
    </row>
    <row r="713" spans="1:11" hidden="1" x14ac:dyDescent="0.55000000000000004">
      <c r="A713" t="s">
        <v>144</v>
      </c>
      <c r="C713" t="s">
        <v>117</v>
      </c>
      <c r="D713">
        <v>5938413.3000000026</v>
      </c>
      <c r="E713">
        <v>887826962.22730327</v>
      </c>
      <c r="F713">
        <v>149.50575471520361</v>
      </c>
      <c r="G713">
        <v>1</v>
      </c>
      <c r="H713" t="str">
        <f t="shared" si="44"/>
        <v>24</v>
      </c>
      <c r="I713" t="str">
        <f t="shared" si="45"/>
        <v>06</v>
      </c>
      <c r="J713" t="str">
        <f t="shared" si="46"/>
        <v>2021</v>
      </c>
      <c r="K713" s="1">
        <f t="shared" si="47"/>
        <v>44371</v>
      </c>
    </row>
    <row r="714" spans="1:11" hidden="1" x14ac:dyDescent="0.55000000000000004">
      <c r="A714" t="s">
        <v>147</v>
      </c>
      <c r="B714">
        <v>1</v>
      </c>
      <c r="C714" t="s">
        <v>68</v>
      </c>
      <c r="D714">
        <v>1569771.2200000002</v>
      </c>
      <c r="E714">
        <v>238636571.62970006</v>
      </c>
      <c r="F714">
        <v>152.01996863574811</v>
      </c>
      <c r="G714">
        <v>0.25409911777023869</v>
      </c>
      <c r="H714" t="str">
        <f t="shared" si="44"/>
        <v>01</v>
      </c>
      <c r="I714" t="str">
        <f t="shared" si="45"/>
        <v>07</v>
      </c>
      <c r="J714" t="str">
        <f t="shared" si="46"/>
        <v>2021</v>
      </c>
      <c r="K714" s="1">
        <f t="shared" si="47"/>
        <v>44378</v>
      </c>
    </row>
    <row r="715" spans="1:11" hidden="1" x14ac:dyDescent="0.55000000000000004">
      <c r="A715" t="s">
        <v>147</v>
      </c>
      <c r="B715">
        <v>2</v>
      </c>
      <c r="C715" t="s">
        <v>69</v>
      </c>
      <c r="D715">
        <v>1501000.2699999991</v>
      </c>
      <c r="E715">
        <v>234321305.48886931</v>
      </c>
      <c r="F715">
        <v>156.11010215798925</v>
      </c>
      <c r="G715">
        <v>0.24296715312431949</v>
      </c>
      <c r="H715" t="str">
        <f t="shared" si="44"/>
        <v>01</v>
      </c>
      <c r="I715" t="str">
        <f t="shared" si="45"/>
        <v>07</v>
      </c>
      <c r="J715" t="str">
        <f t="shared" si="46"/>
        <v>2021</v>
      </c>
      <c r="K715" s="1">
        <f t="shared" si="47"/>
        <v>44378</v>
      </c>
    </row>
    <row r="716" spans="1:11" x14ac:dyDescent="0.55000000000000004">
      <c r="A716" t="s">
        <v>147</v>
      </c>
      <c r="B716">
        <v>3</v>
      </c>
      <c r="C716" t="s">
        <v>70</v>
      </c>
      <c r="D716">
        <v>618140.11</v>
      </c>
      <c r="E716">
        <v>93002735.909799874</v>
      </c>
      <c r="F716">
        <v>150.45575332395092</v>
      </c>
      <c r="G716">
        <v>0.1000584382031149</v>
      </c>
      <c r="H716" t="str">
        <f t="shared" si="44"/>
        <v>01</v>
      </c>
      <c r="I716" t="str">
        <f t="shared" si="45"/>
        <v>07</v>
      </c>
      <c r="J716" t="str">
        <f t="shared" si="46"/>
        <v>2021</v>
      </c>
      <c r="K716" s="1">
        <f t="shared" si="47"/>
        <v>44378</v>
      </c>
    </row>
    <row r="717" spans="1:11" hidden="1" x14ac:dyDescent="0.55000000000000004">
      <c r="A717" t="s">
        <v>147</v>
      </c>
      <c r="B717">
        <v>4</v>
      </c>
      <c r="C717" t="s">
        <v>71</v>
      </c>
      <c r="D717">
        <v>351646.69000000006</v>
      </c>
      <c r="E717">
        <v>52112856.134799957</v>
      </c>
      <c r="F717">
        <v>148.19663490874873</v>
      </c>
      <c r="G717">
        <v>5.6921105800260899E-2</v>
      </c>
      <c r="H717" t="str">
        <f t="shared" si="44"/>
        <v>01</v>
      </c>
      <c r="I717" t="str">
        <f t="shared" si="45"/>
        <v>07</v>
      </c>
      <c r="J717" t="str">
        <f t="shared" si="46"/>
        <v>2021</v>
      </c>
      <c r="K717" s="1">
        <f t="shared" si="47"/>
        <v>44378</v>
      </c>
    </row>
    <row r="718" spans="1:11" hidden="1" x14ac:dyDescent="0.55000000000000004">
      <c r="A718" t="s">
        <v>147</v>
      </c>
      <c r="B718">
        <v>5</v>
      </c>
      <c r="C718" t="s">
        <v>72</v>
      </c>
      <c r="D718">
        <v>338544.21</v>
      </c>
      <c r="E718">
        <v>50343228.090900004</v>
      </c>
      <c r="F718">
        <v>148.70503350478214</v>
      </c>
      <c r="G718">
        <v>5.4800205272729115E-2</v>
      </c>
      <c r="H718" t="str">
        <f t="shared" si="44"/>
        <v>01</v>
      </c>
      <c r="I718" t="str">
        <f t="shared" si="45"/>
        <v>07</v>
      </c>
      <c r="J718" t="str">
        <f t="shared" si="46"/>
        <v>2021</v>
      </c>
      <c r="K718" s="1">
        <f t="shared" si="47"/>
        <v>44378</v>
      </c>
    </row>
    <row r="719" spans="1:11" hidden="1" x14ac:dyDescent="0.55000000000000004">
      <c r="A719" t="s">
        <v>147</v>
      </c>
      <c r="B719">
        <v>6</v>
      </c>
      <c r="C719" t="s">
        <v>75</v>
      </c>
      <c r="D719">
        <v>267037.9700000002</v>
      </c>
      <c r="E719">
        <v>42752742.451900005</v>
      </c>
      <c r="F719">
        <v>160.09986314642811</v>
      </c>
      <c r="G719">
        <v>4.3225478798213354E-2</v>
      </c>
      <c r="H719" t="str">
        <f t="shared" si="44"/>
        <v>01</v>
      </c>
      <c r="I719" t="str">
        <f t="shared" si="45"/>
        <v>07</v>
      </c>
      <c r="J719" t="str">
        <f t="shared" si="46"/>
        <v>2021</v>
      </c>
      <c r="K719" s="1">
        <f t="shared" si="47"/>
        <v>44378</v>
      </c>
    </row>
    <row r="720" spans="1:11" hidden="1" x14ac:dyDescent="0.55000000000000004">
      <c r="A720" t="s">
        <v>147</v>
      </c>
      <c r="B720">
        <v>7</v>
      </c>
      <c r="C720" t="s">
        <v>73</v>
      </c>
      <c r="D720">
        <v>213180.26000000007</v>
      </c>
      <c r="E720">
        <v>31557110.319800001</v>
      </c>
      <c r="F720">
        <v>148.03017089762434</v>
      </c>
      <c r="G720">
        <v>3.4507522689854207E-2</v>
      </c>
      <c r="H720" t="str">
        <f t="shared" si="44"/>
        <v>01</v>
      </c>
      <c r="I720" t="str">
        <f t="shared" si="45"/>
        <v>07</v>
      </c>
      <c r="J720" t="str">
        <f t="shared" si="46"/>
        <v>2021</v>
      </c>
      <c r="K720" s="1">
        <f t="shared" si="47"/>
        <v>44378</v>
      </c>
    </row>
    <row r="721" spans="1:11" hidden="1" x14ac:dyDescent="0.55000000000000004">
      <c r="A721" t="s">
        <v>147</v>
      </c>
      <c r="B721">
        <v>8</v>
      </c>
      <c r="C721" t="s">
        <v>76</v>
      </c>
      <c r="D721">
        <v>186103.04000000004</v>
      </c>
      <c r="E721">
        <v>25835701.683700003</v>
      </c>
      <c r="F721">
        <v>138.82471604816342</v>
      </c>
      <c r="G721">
        <v>3.0124528769459442E-2</v>
      </c>
      <c r="H721" t="str">
        <f t="shared" si="44"/>
        <v>01</v>
      </c>
      <c r="I721" t="str">
        <f t="shared" si="45"/>
        <v>07</v>
      </c>
      <c r="J721" t="str">
        <f t="shared" si="46"/>
        <v>2021</v>
      </c>
      <c r="K721" s="1">
        <f t="shared" si="47"/>
        <v>44378</v>
      </c>
    </row>
    <row r="722" spans="1:11" hidden="1" x14ac:dyDescent="0.55000000000000004">
      <c r="A722" t="s">
        <v>147</v>
      </c>
      <c r="B722">
        <v>9</v>
      </c>
      <c r="C722" t="s">
        <v>74</v>
      </c>
      <c r="D722">
        <v>170994.76000000004</v>
      </c>
      <c r="E722">
        <v>27376132.773800004</v>
      </c>
      <c r="F722">
        <v>160.0992496717443</v>
      </c>
      <c r="G722">
        <v>2.7678949075989372E-2</v>
      </c>
      <c r="H722" t="str">
        <f t="shared" si="44"/>
        <v>01</v>
      </c>
      <c r="I722" t="str">
        <f t="shared" si="45"/>
        <v>07</v>
      </c>
      <c r="J722" t="str">
        <f t="shared" si="46"/>
        <v>2021</v>
      </c>
      <c r="K722" s="1">
        <f t="shared" si="47"/>
        <v>44378</v>
      </c>
    </row>
    <row r="723" spans="1:11" hidden="1" x14ac:dyDescent="0.55000000000000004">
      <c r="A723" t="s">
        <v>147</v>
      </c>
      <c r="B723">
        <v>10</v>
      </c>
      <c r="C723" t="s">
        <v>77</v>
      </c>
      <c r="D723">
        <v>148909.40000000005</v>
      </c>
      <c r="E723">
        <v>20951486.330600001</v>
      </c>
      <c r="F723">
        <v>140.69955510263284</v>
      </c>
      <c r="G723">
        <v>2.4103988330029132E-2</v>
      </c>
      <c r="H723" t="str">
        <f t="shared" si="44"/>
        <v>01</v>
      </c>
      <c r="I723" t="str">
        <f t="shared" si="45"/>
        <v>07</v>
      </c>
      <c r="J723" t="str">
        <f t="shared" si="46"/>
        <v>2021</v>
      </c>
      <c r="K723" s="1">
        <f t="shared" si="47"/>
        <v>44378</v>
      </c>
    </row>
    <row r="724" spans="1:11" hidden="1" x14ac:dyDescent="0.55000000000000004">
      <c r="A724" t="s">
        <v>147</v>
      </c>
      <c r="B724">
        <v>11</v>
      </c>
      <c r="C724" t="s">
        <v>78</v>
      </c>
      <c r="D724">
        <v>104069.58</v>
      </c>
      <c r="E724">
        <v>17351048.006999999</v>
      </c>
      <c r="F724">
        <v>166.72545432584621</v>
      </c>
      <c r="G724">
        <v>1.6845759514382788E-2</v>
      </c>
      <c r="H724" t="str">
        <f t="shared" si="44"/>
        <v>01</v>
      </c>
      <c r="I724" t="str">
        <f t="shared" si="45"/>
        <v>07</v>
      </c>
      <c r="J724" t="str">
        <f t="shared" si="46"/>
        <v>2021</v>
      </c>
      <c r="K724" s="1">
        <f t="shared" si="47"/>
        <v>44378</v>
      </c>
    </row>
    <row r="725" spans="1:11" hidden="1" x14ac:dyDescent="0.55000000000000004">
      <c r="A725" t="s">
        <v>147</v>
      </c>
      <c r="B725">
        <v>12</v>
      </c>
      <c r="C725" t="s">
        <v>86</v>
      </c>
      <c r="D725">
        <v>96461.959999999992</v>
      </c>
      <c r="E725">
        <v>7230030.2000000002</v>
      </c>
      <c r="F725">
        <v>74.952138646156484</v>
      </c>
      <c r="G725">
        <v>1.5614312851517338E-2</v>
      </c>
      <c r="H725" t="str">
        <f t="shared" si="44"/>
        <v>01</v>
      </c>
      <c r="I725" t="str">
        <f t="shared" si="45"/>
        <v>07</v>
      </c>
      <c r="J725" t="str">
        <f t="shared" si="46"/>
        <v>2021</v>
      </c>
      <c r="K725" s="1">
        <f t="shared" si="47"/>
        <v>44378</v>
      </c>
    </row>
    <row r="726" spans="1:11" hidden="1" x14ac:dyDescent="0.55000000000000004">
      <c r="A726" t="s">
        <v>147</v>
      </c>
      <c r="B726">
        <v>13</v>
      </c>
      <c r="C726" t="s">
        <v>80</v>
      </c>
      <c r="D726">
        <v>86328.17</v>
      </c>
      <c r="E726">
        <v>12202167.095500002</v>
      </c>
      <c r="F726">
        <v>141.34629629586729</v>
      </c>
      <c r="G726">
        <v>1.3973954647811154E-2</v>
      </c>
      <c r="H726" t="str">
        <f t="shared" si="44"/>
        <v>01</v>
      </c>
      <c r="I726" t="str">
        <f t="shared" si="45"/>
        <v>07</v>
      </c>
      <c r="J726" t="str">
        <f t="shared" si="46"/>
        <v>2021</v>
      </c>
      <c r="K726" s="1">
        <f t="shared" si="47"/>
        <v>44378</v>
      </c>
    </row>
    <row r="727" spans="1:11" hidden="1" x14ac:dyDescent="0.55000000000000004">
      <c r="A727" t="s">
        <v>147</v>
      </c>
      <c r="B727">
        <v>14</v>
      </c>
      <c r="C727" t="s">
        <v>81</v>
      </c>
      <c r="D727">
        <v>73592.669999999984</v>
      </c>
      <c r="E727">
        <v>10855457.8155</v>
      </c>
      <c r="F727">
        <v>147.50732396990085</v>
      </c>
      <c r="G727">
        <v>1.1912457231415102E-2</v>
      </c>
      <c r="H727" t="str">
        <f t="shared" si="44"/>
        <v>01</v>
      </c>
      <c r="I727" t="str">
        <f t="shared" si="45"/>
        <v>07</v>
      </c>
      <c r="J727" t="str">
        <f t="shared" si="46"/>
        <v>2021</v>
      </c>
      <c r="K727" s="1">
        <f t="shared" si="47"/>
        <v>44378</v>
      </c>
    </row>
    <row r="728" spans="1:11" hidden="1" x14ac:dyDescent="0.55000000000000004">
      <c r="A728" t="s">
        <v>147</v>
      </c>
      <c r="B728">
        <v>15</v>
      </c>
      <c r="C728" t="s">
        <v>82</v>
      </c>
      <c r="D728">
        <v>69823.19</v>
      </c>
      <c r="E728">
        <v>10334100.163200004</v>
      </c>
      <c r="F728">
        <v>148.00383888504669</v>
      </c>
      <c r="G728">
        <v>1.1302290902558241E-2</v>
      </c>
      <c r="H728" t="str">
        <f t="shared" si="44"/>
        <v>01</v>
      </c>
      <c r="I728" t="str">
        <f t="shared" si="45"/>
        <v>07</v>
      </c>
      <c r="J728" t="str">
        <f t="shared" si="46"/>
        <v>2021</v>
      </c>
      <c r="K728" s="1">
        <f t="shared" si="47"/>
        <v>44378</v>
      </c>
    </row>
    <row r="729" spans="1:11" hidden="1" x14ac:dyDescent="0.55000000000000004">
      <c r="A729" t="s">
        <v>147</v>
      </c>
      <c r="B729">
        <v>16</v>
      </c>
      <c r="C729" t="s">
        <v>84</v>
      </c>
      <c r="D729">
        <v>60645</v>
      </c>
      <c r="E729">
        <v>4961689.5</v>
      </c>
      <c r="F729">
        <v>81.815310413059606</v>
      </c>
      <c r="G729">
        <v>9.8166158232765432E-3</v>
      </c>
      <c r="H729" t="str">
        <f t="shared" si="44"/>
        <v>01</v>
      </c>
      <c r="I729" t="str">
        <f t="shared" si="45"/>
        <v>07</v>
      </c>
      <c r="J729" t="str">
        <f t="shared" si="46"/>
        <v>2021</v>
      </c>
      <c r="K729" s="1">
        <f t="shared" si="47"/>
        <v>44378</v>
      </c>
    </row>
    <row r="730" spans="1:11" hidden="1" x14ac:dyDescent="0.55000000000000004">
      <c r="A730" t="s">
        <v>147</v>
      </c>
      <c r="B730">
        <v>17</v>
      </c>
      <c r="C730" t="s">
        <v>83</v>
      </c>
      <c r="D730">
        <v>40695.310000000005</v>
      </c>
      <c r="E730">
        <v>5811089.7767000003</v>
      </c>
      <c r="F730">
        <v>142.79507335611891</v>
      </c>
      <c r="G730">
        <v>6.5873563208697205E-3</v>
      </c>
      <c r="H730" t="str">
        <f t="shared" si="44"/>
        <v>01</v>
      </c>
      <c r="I730" t="str">
        <f t="shared" si="45"/>
        <v>07</v>
      </c>
      <c r="J730" t="str">
        <f t="shared" si="46"/>
        <v>2021</v>
      </c>
      <c r="K730" s="1">
        <f t="shared" si="47"/>
        <v>44378</v>
      </c>
    </row>
    <row r="731" spans="1:11" hidden="1" x14ac:dyDescent="0.55000000000000004">
      <c r="A731" t="s">
        <v>147</v>
      </c>
      <c r="B731">
        <v>18</v>
      </c>
      <c r="C731" t="s">
        <v>79</v>
      </c>
      <c r="D731">
        <v>38466.720000000001</v>
      </c>
      <c r="E731">
        <v>5838374.361899999</v>
      </c>
      <c r="F731">
        <v>151.77728597343364</v>
      </c>
      <c r="G731">
        <v>6.2266141020949507E-3</v>
      </c>
      <c r="H731" t="str">
        <f t="shared" si="44"/>
        <v>01</v>
      </c>
      <c r="I731" t="str">
        <f t="shared" si="45"/>
        <v>07</v>
      </c>
      <c r="J731" t="str">
        <f t="shared" si="46"/>
        <v>2021</v>
      </c>
      <c r="K731" s="1">
        <f t="shared" si="47"/>
        <v>44378</v>
      </c>
    </row>
    <row r="732" spans="1:11" hidden="1" x14ac:dyDescent="0.55000000000000004">
      <c r="A732" t="s">
        <v>147</v>
      </c>
      <c r="B732">
        <v>19</v>
      </c>
      <c r="C732" t="s">
        <v>91</v>
      </c>
      <c r="D732">
        <v>26910</v>
      </c>
      <c r="E732">
        <v>3916215.0900000003</v>
      </c>
      <c r="F732">
        <v>145.53010367892978</v>
      </c>
      <c r="G732">
        <v>4.3559259923220675E-3</v>
      </c>
      <c r="H732" t="str">
        <f t="shared" si="44"/>
        <v>01</v>
      </c>
      <c r="I732" t="str">
        <f t="shared" si="45"/>
        <v>07</v>
      </c>
      <c r="J732" t="str">
        <f t="shared" si="46"/>
        <v>2021</v>
      </c>
      <c r="K732" s="1">
        <f t="shared" si="47"/>
        <v>44378</v>
      </c>
    </row>
    <row r="733" spans="1:11" hidden="1" x14ac:dyDescent="0.55000000000000004">
      <c r="A733" t="s">
        <v>147</v>
      </c>
      <c r="B733">
        <v>20</v>
      </c>
      <c r="C733" t="s">
        <v>85</v>
      </c>
      <c r="D733">
        <v>24697.5</v>
      </c>
      <c r="E733">
        <v>3541856.7749999999</v>
      </c>
      <c r="F733">
        <v>143.40952626784087</v>
      </c>
      <c r="G733">
        <v>3.9977882644137595E-3</v>
      </c>
      <c r="H733" t="str">
        <f t="shared" si="44"/>
        <v>01</v>
      </c>
      <c r="I733" t="str">
        <f t="shared" si="45"/>
        <v>07</v>
      </c>
      <c r="J733" t="str">
        <f t="shared" si="46"/>
        <v>2021</v>
      </c>
      <c r="K733" s="1">
        <f t="shared" si="47"/>
        <v>44378</v>
      </c>
    </row>
    <row r="734" spans="1:11" hidden="1" x14ac:dyDescent="0.55000000000000004">
      <c r="A734" t="s">
        <v>147</v>
      </c>
      <c r="B734">
        <v>21</v>
      </c>
      <c r="C734" t="s">
        <v>87</v>
      </c>
      <c r="D734">
        <v>20850</v>
      </c>
      <c r="E734">
        <v>3007476</v>
      </c>
      <c r="F734">
        <v>144.24345323741008</v>
      </c>
      <c r="G734">
        <v>3.3749928257121929E-3</v>
      </c>
      <c r="H734" t="str">
        <f t="shared" si="44"/>
        <v>01</v>
      </c>
      <c r="I734" t="str">
        <f t="shared" si="45"/>
        <v>07</v>
      </c>
      <c r="J734" t="str">
        <f t="shared" si="46"/>
        <v>2021</v>
      </c>
      <c r="K734" s="1">
        <f t="shared" si="47"/>
        <v>44378</v>
      </c>
    </row>
    <row r="735" spans="1:11" hidden="1" x14ac:dyDescent="0.55000000000000004">
      <c r="A735" t="s">
        <v>147</v>
      </c>
      <c r="B735">
        <v>22</v>
      </c>
      <c r="C735" t="s">
        <v>100</v>
      </c>
      <c r="D735">
        <v>18507.140000000003</v>
      </c>
      <c r="E735">
        <v>2949033.2296000002</v>
      </c>
      <c r="F735">
        <v>159.34570277201121</v>
      </c>
      <c r="G735">
        <v>2.9957537038106073E-3</v>
      </c>
      <c r="H735" t="str">
        <f t="shared" si="44"/>
        <v>01</v>
      </c>
      <c r="I735" t="str">
        <f t="shared" si="45"/>
        <v>07</v>
      </c>
      <c r="J735" t="str">
        <f t="shared" si="46"/>
        <v>2021</v>
      </c>
      <c r="K735" s="1">
        <f t="shared" si="47"/>
        <v>44378</v>
      </c>
    </row>
    <row r="736" spans="1:11" hidden="1" x14ac:dyDescent="0.55000000000000004">
      <c r="A736" t="s">
        <v>147</v>
      </c>
      <c r="B736">
        <v>23</v>
      </c>
      <c r="C736" t="s">
        <v>96</v>
      </c>
      <c r="D736">
        <v>17349</v>
      </c>
      <c r="E736">
        <v>2784619.5</v>
      </c>
      <c r="F736">
        <v>160.50605222203009</v>
      </c>
      <c r="G736">
        <v>2.8082853972796564E-3</v>
      </c>
      <c r="H736" t="str">
        <f t="shared" si="44"/>
        <v>01</v>
      </c>
      <c r="I736" t="str">
        <f t="shared" si="45"/>
        <v>07</v>
      </c>
      <c r="J736" t="str">
        <f t="shared" si="46"/>
        <v>2021</v>
      </c>
      <c r="K736" s="1">
        <f t="shared" si="47"/>
        <v>44378</v>
      </c>
    </row>
    <row r="737" spans="1:11" hidden="1" x14ac:dyDescent="0.55000000000000004">
      <c r="A737" t="s">
        <v>147</v>
      </c>
      <c r="B737">
        <v>24</v>
      </c>
      <c r="C737" t="s">
        <v>94</v>
      </c>
      <c r="D737">
        <v>13744.5</v>
      </c>
      <c r="E737">
        <v>1412340</v>
      </c>
      <c r="F737">
        <v>102.75673905926007</v>
      </c>
      <c r="G737">
        <v>2.2248244073381886E-3</v>
      </c>
      <c r="H737" t="str">
        <f t="shared" si="44"/>
        <v>01</v>
      </c>
      <c r="I737" t="str">
        <f t="shared" si="45"/>
        <v>07</v>
      </c>
      <c r="J737" t="str">
        <f t="shared" si="46"/>
        <v>2021</v>
      </c>
      <c r="K737" s="1">
        <f t="shared" si="47"/>
        <v>44378</v>
      </c>
    </row>
    <row r="738" spans="1:11" hidden="1" x14ac:dyDescent="0.55000000000000004">
      <c r="A738" t="s">
        <v>147</v>
      </c>
      <c r="B738">
        <v>25</v>
      </c>
      <c r="C738" t="s">
        <v>90</v>
      </c>
      <c r="D738">
        <v>13110</v>
      </c>
      <c r="E738">
        <v>2085116.325</v>
      </c>
      <c r="F738">
        <v>159.04777459954232</v>
      </c>
      <c r="G738">
        <v>2.1221177911312636E-3</v>
      </c>
      <c r="H738" t="str">
        <f t="shared" si="44"/>
        <v>01</v>
      </c>
      <c r="I738" t="str">
        <f t="shared" si="45"/>
        <v>07</v>
      </c>
      <c r="J738" t="str">
        <f t="shared" si="46"/>
        <v>2021</v>
      </c>
      <c r="K738" s="1">
        <f t="shared" si="47"/>
        <v>44378</v>
      </c>
    </row>
    <row r="739" spans="1:11" hidden="1" x14ac:dyDescent="0.55000000000000004">
      <c r="A739" t="s">
        <v>147</v>
      </c>
      <c r="B739">
        <v>26</v>
      </c>
      <c r="C739" t="s">
        <v>98</v>
      </c>
      <c r="D739">
        <v>12451.32</v>
      </c>
      <c r="E739">
        <v>1911227.1945</v>
      </c>
      <c r="F739">
        <v>153.49595018841376</v>
      </c>
      <c r="G739">
        <v>2.0154971544674694E-3</v>
      </c>
      <c r="H739" t="str">
        <f t="shared" si="44"/>
        <v>01</v>
      </c>
      <c r="I739" t="str">
        <f t="shared" si="45"/>
        <v>07</v>
      </c>
      <c r="J739" t="str">
        <f t="shared" si="46"/>
        <v>2021</v>
      </c>
      <c r="K739" s="1">
        <f t="shared" si="47"/>
        <v>44378</v>
      </c>
    </row>
    <row r="740" spans="1:11" hidden="1" x14ac:dyDescent="0.55000000000000004">
      <c r="A740" t="s">
        <v>147</v>
      </c>
      <c r="B740">
        <v>27</v>
      </c>
      <c r="C740" t="s">
        <v>107</v>
      </c>
      <c r="D740">
        <v>11854.5</v>
      </c>
      <c r="E740">
        <v>982345.27500000002</v>
      </c>
      <c r="F740">
        <v>82.866867012526896</v>
      </c>
      <c r="G740">
        <v>1.9188898058707525E-3</v>
      </c>
      <c r="H740" t="str">
        <f t="shared" si="44"/>
        <v>01</v>
      </c>
      <c r="I740" t="str">
        <f t="shared" si="45"/>
        <v>07</v>
      </c>
      <c r="J740" t="str">
        <f t="shared" si="46"/>
        <v>2021</v>
      </c>
      <c r="K740" s="1">
        <f t="shared" si="47"/>
        <v>44378</v>
      </c>
    </row>
    <row r="741" spans="1:11" hidden="1" x14ac:dyDescent="0.55000000000000004">
      <c r="A741" t="s">
        <v>147</v>
      </c>
      <c r="B741">
        <v>28</v>
      </c>
      <c r="C741" t="s">
        <v>99</v>
      </c>
      <c r="D741">
        <v>11649</v>
      </c>
      <c r="E741">
        <v>1780518.84</v>
      </c>
      <c r="F741">
        <v>152.84735513778008</v>
      </c>
      <c r="G741">
        <v>1.8856254880921504E-3</v>
      </c>
      <c r="H741" t="str">
        <f t="shared" si="44"/>
        <v>01</v>
      </c>
      <c r="I741" t="str">
        <f t="shared" si="45"/>
        <v>07</v>
      </c>
      <c r="J741" t="str">
        <f t="shared" si="46"/>
        <v>2021</v>
      </c>
      <c r="K741" s="1">
        <f t="shared" si="47"/>
        <v>44378</v>
      </c>
    </row>
    <row r="742" spans="1:11" hidden="1" x14ac:dyDescent="0.55000000000000004">
      <c r="A742" t="s">
        <v>147</v>
      </c>
      <c r="B742">
        <v>29</v>
      </c>
      <c r="C742" t="s">
        <v>95</v>
      </c>
      <c r="D742">
        <v>10602.459999999997</v>
      </c>
      <c r="E742">
        <v>1583439.7377999998</v>
      </c>
      <c r="F742">
        <v>149.34644769232801</v>
      </c>
      <c r="G742">
        <v>1.7162218913621336E-3</v>
      </c>
      <c r="H742" t="str">
        <f t="shared" si="44"/>
        <v>01</v>
      </c>
      <c r="I742" t="str">
        <f t="shared" si="45"/>
        <v>07</v>
      </c>
      <c r="J742" t="str">
        <f t="shared" si="46"/>
        <v>2021</v>
      </c>
      <c r="K742" s="1">
        <f t="shared" si="47"/>
        <v>44378</v>
      </c>
    </row>
    <row r="743" spans="1:11" hidden="1" x14ac:dyDescent="0.55000000000000004">
      <c r="A743" t="s">
        <v>147</v>
      </c>
      <c r="B743">
        <v>30</v>
      </c>
      <c r="C743" t="s">
        <v>88</v>
      </c>
      <c r="D743">
        <v>9080.44</v>
      </c>
      <c r="E743">
        <v>966423.05498400005</v>
      </c>
      <c r="F743">
        <v>106.42909979956919</v>
      </c>
      <c r="G743">
        <v>1.4698522711899292E-3</v>
      </c>
      <c r="H743" t="str">
        <f t="shared" si="44"/>
        <v>01</v>
      </c>
      <c r="I743" t="str">
        <f t="shared" si="45"/>
        <v>07</v>
      </c>
      <c r="J743" t="str">
        <f t="shared" si="46"/>
        <v>2021</v>
      </c>
      <c r="K743" s="1">
        <f t="shared" si="47"/>
        <v>44378</v>
      </c>
    </row>
    <row r="744" spans="1:11" hidden="1" x14ac:dyDescent="0.55000000000000004">
      <c r="A744" t="s">
        <v>147</v>
      </c>
      <c r="B744">
        <v>31</v>
      </c>
      <c r="C744" t="s">
        <v>93</v>
      </c>
      <c r="D744">
        <v>9069.2899999999991</v>
      </c>
      <c r="E744">
        <v>1681974.9388000004</v>
      </c>
      <c r="F744">
        <v>185.45828160749082</v>
      </c>
      <c r="G744">
        <v>1.4680474189114308E-3</v>
      </c>
      <c r="H744" t="str">
        <f t="shared" si="44"/>
        <v>01</v>
      </c>
      <c r="I744" t="str">
        <f t="shared" si="45"/>
        <v>07</v>
      </c>
      <c r="J744" t="str">
        <f t="shared" si="46"/>
        <v>2021</v>
      </c>
      <c r="K744" s="1">
        <f t="shared" si="47"/>
        <v>44378</v>
      </c>
    </row>
    <row r="745" spans="1:11" hidden="1" x14ac:dyDescent="0.55000000000000004">
      <c r="A745" t="s">
        <v>147</v>
      </c>
      <c r="B745">
        <v>32</v>
      </c>
      <c r="C745" t="s">
        <v>97</v>
      </c>
      <c r="D745">
        <v>6645</v>
      </c>
      <c r="E745">
        <v>992848.125</v>
      </c>
      <c r="F745">
        <v>149.41281038374717</v>
      </c>
      <c r="G745">
        <v>1.0756272099212241E-3</v>
      </c>
      <c r="H745" t="str">
        <f t="shared" si="44"/>
        <v>01</v>
      </c>
      <c r="I745" t="str">
        <f t="shared" si="45"/>
        <v>07</v>
      </c>
      <c r="J745" t="str">
        <f t="shared" si="46"/>
        <v>2021</v>
      </c>
      <c r="K745" s="1">
        <f t="shared" si="47"/>
        <v>44378</v>
      </c>
    </row>
    <row r="746" spans="1:11" hidden="1" x14ac:dyDescent="0.55000000000000004">
      <c r="A746" t="s">
        <v>147</v>
      </c>
      <c r="B746">
        <v>33</v>
      </c>
      <c r="C746" t="s">
        <v>102</v>
      </c>
      <c r="D746">
        <v>5067</v>
      </c>
      <c r="E746">
        <v>888347.32499999995</v>
      </c>
      <c r="F746">
        <v>175.32017465956187</v>
      </c>
      <c r="G746">
        <v>8.2019609821984082E-4</v>
      </c>
      <c r="H746" t="str">
        <f t="shared" si="44"/>
        <v>01</v>
      </c>
      <c r="I746" t="str">
        <f t="shared" si="45"/>
        <v>07</v>
      </c>
      <c r="J746" t="str">
        <f t="shared" si="46"/>
        <v>2021</v>
      </c>
      <c r="K746" s="1">
        <f t="shared" si="47"/>
        <v>44378</v>
      </c>
    </row>
    <row r="747" spans="1:11" hidden="1" x14ac:dyDescent="0.55000000000000004">
      <c r="A747" t="s">
        <v>147</v>
      </c>
      <c r="B747">
        <v>34</v>
      </c>
      <c r="C747" t="s">
        <v>120</v>
      </c>
      <c r="D747">
        <v>4913.1900000000005</v>
      </c>
      <c r="E747">
        <v>414967.48320000002</v>
      </c>
      <c r="F747">
        <v>84.459889236931602</v>
      </c>
      <c r="G747">
        <v>7.9529884898613384E-4</v>
      </c>
      <c r="H747" t="str">
        <f t="shared" si="44"/>
        <v>01</v>
      </c>
      <c r="I747" t="str">
        <f t="shared" si="45"/>
        <v>07</v>
      </c>
      <c r="J747" t="str">
        <f t="shared" si="46"/>
        <v>2021</v>
      </c>
      <c r="K747" s="1">
        <f t="shared" si="47"/>
        <v>44378</v>
      </c>
    </row>
    <row r="748" spans="1:11" hidden="1" x14ac:dyDescent="0.55000000000000004">
      <c r="A748" t="s">
        <v>147</v>
      </c>
      <c r="B748">
        <v>35</v>
      </c>
      <c r="C748" t="s">
        <v>105</v>
      </c>
      <c r="D748">
        <v>4623.75</v>
      </c>
      <c r="E748">
        <v>707381.32499999984</v>
      </c>
      <c r="F748">
        <v>152.9886618004866</v>
      </c>
      <c r="G748">
        <v>7.484471500185493E-4</v>
      </c>
      <c r="H748" t="str">
        <f t="shared" si="44"/>
        <v>01</v>
      </c>
      <c r="I748" t="str">
        <f t="shared" si="45"/>
        <v>07</v>
      </c>
      <c r="J748" t="str">
        <f t="shared" si="46"/>
        <v>2021</v>
      </c>
      <c r="K748" s="1">
        <f t="shared" si="47"/>
        <v>44378</v>
      </c>
    </row>
    <row r="749" spans="1:11" hidden="1" x14ac:dyDescent="0.55000000000000004">
      <c r="A749" t="s">
        <v>147</v>
      </c>
      <c r="B749">
        <v>36</v>
      </c>
      <c r="C749" t="s">
        <v>103</v>
      </c>
      <c r="D749">
        <v>4537.5</v>
      </c>
      <c r="E749">
        <v>687802.5</v>
      </c>
      <c r="F749">
        <v>151.58181818181819</v>
      </c>
      <c r="G749">
        <v>7.3448584876110675E-4</v>
      </c>
      <c r="H749" t="str">
        <f t="shared" si="44"/>
        <v>01</v>
      </c>
      <c r="I749" t="str">
        <f t="shared" si="45"/>
        <v>07</v>
      </c>
      <c r="J749" t="str">
        <f t="shared" si="46"/>
        <v>2021</v>
      </c>
      <c r="K749" s="1">
        <f t="shared" si="47"/>
        <v>44378</v>
      </c>
    </row>
    <row r="750" spans="1:11" hidden="1" x14ac:dyDescent="0.55000000000000004">
      <c r="A750" t="s">
        <v>147</v>
      </c>
      <c r="B750">
        <v>37</v>
      </c>
      <c r="C750" t="s">
        <v>122</v>
      </c>
      <c r="D750">
        <v>3251.42</v>
      </c>
      <c r="E750">
        <v>508876.85950000002</v>
      </c>
      <c r="F750">
        <v>156.50911278764355</v>
      </c>
      <c r="G750">
        <v>5.2630787402288429E-4</v>
      </c>
      <c r="H750" t="str">
        <f t="shared" si="44"/>
        <v>01</v>
      </c>
      <c r="I750" t="str">
        <f t="shared" si="45"/>
        <v>07</v>
      </c>
      <c r="J750" t="str">
        <f t="shared" si="46"/>
        <v>2021</v>
      </c>
      <c r="K750" s="1">
        <f t="shared" si="47"/>
        <v>44378</v>
      </c>
    </row>
    <row r="751" spans="1:11" hidden="1" x14ac:dyDescent="0.55000000000000004">
      <c r="A751" t="s">
        <v>147</v>
      </c>
      <c r="B751">
        <v>38</v>
      </c>
      <c r="C751" t="s">
        <v>101</v>
      </c>
      <c r="D751">
        <v>1852.11</v>
      </c>
      <c r="E751">
        <v>323694.14970000001</v>
      </c>
      <c r="F751">
        <v>174.77047783339003</v>
      </c>
      <c r="G751">
        <v>2.9980134112373184E-4</v>
      </c>
      <c r="H751" t="str">
        <f t="shared" si="44"/>
        <v>01</v>
      </c>
      <c r="I751" t="str">
        <f t="shared" si="45"/>
        <v>07</v>
      </c>
      <c r="J751" t="str">
        <f t="shared" si="46"/>
        <v>2021</v>
      </c>
      <c r="K751" s="1">
        <f t="shared" si="47"/>
        <v>44378</v>
      </c>
    </row>
    <row r="752" spans="1:11" hidden="1" x14ac:dyDescent="0.55000000000000004">
      <c r="A752" t="s">
        <v>147</v>
      </c>
      <c r="B752">
        <v>39</v>
      </c>
      <c r="C752" t="s">
        <v>104</v>
      </c>
      <c r="D752">
        <v>1729.5</v>
      </c>
      <c r="E752">
        <v>261223.42499999999</v>
      </c>
      <c r="F752">
        <v>151.03985255854292</v>
      </c>
      <c r="G752">
        <v>2.7995444086663011E-4</v>
      </c>
      <c r="H752" t="str">
        <f t="shared" si="44"/>
        <v>01</v>
      </c>
      <c r="I752" t="str">
        <f t="shared" si="45"/>
        <v>07</v>
      </c>
      <c r="J752" t="str">
        <f t="shared" si="46"/>
        <v>2021</v>
      </c>
      <c r="K752" s="1">
        <f t="shared" si="47"/>
        <v>44378</v>
      </c>
    </row>
    <row r="753" spans="1:11" hidden="1" x14ac:dyDescent="0.55000000000000004">
      <c r="A753" t="s">
        <v>147</v>
      </c>
      <c r="B753">
        <v>40</v>
      </c>
      <c r="C753" t="s">
        <v>140</v>
      </c>
      <c r="D753">
        <v>1710</v>
      </c>
      <c r="E753">
        <v>255474</v>
      </c>
      <c r="F753">
        <v>149.4</v>
      </c>
      <c r="G753">
        <v>2.7679797275625181E-4</v>
      </c>
      <c r="H753" t="str">
        <f t="shared" si="44"/>
        <v>01</v>
      </c>
      <c r="I753" t="str">
        <f t="shared" si="45"/>
        <v>07</v>
      </c>
      <c r="J753" t="str">
        <f t="shared" si="46"/>
        <v>2021</v>
      </c>
      <c r="K753" s="1">
        <f t="shared" si="47"/>
        <v>44378</v>
      </c>
    </row>
    <row r="754" spans="1:11" hidden="1" x14ac:dyDescent="0.55000000000000004">
      <c r="A754" t="s">
        <v>147</v>
      </c>
      <c r="B754">
        <v>41</v>
      </c>
      <c r="C754" t="s">
        <v>109</v>
      </c>
      <c r="D754">
        <v>1445.55</v>
      </c>
      <c r="E754">
        <v>281223.65399999998</v>
      </c>
      <c r="F754">
        <v>194.5443976341185</v>
      </c>
      <c r="G754">
        <v>2.3399140907473669E-4</v>
      </c>
      <c r="H754" t="str">
        <f t="shared" si="44"/>
        <v>01</v>
      </c>
      <c r="I754" t="str">
        <f t="shared" si="45"/>
        <v>07</v>
      </c>
      <c r="J754" t="str">
        <f t="shared" si="46"/>
        <v>2021</v>
      </c>
      <c r="K754" s="1">
        <f t="shared" si="47"/>
        <v>44378</v>
      </c>
    </row>
    <row r="755" spans="1:11" hidden="1" x14ac:dyDescent="0.55000000000000004">
      <c r="A755" t="s">
        <v>147</v>
      </c>
      <c r="B755">
        <v>42</v>
      </c>
      <c r="C755" t="s">
        <v>145</v>
      </c>
      <c r="D755">
        <v>1237.5</v>
      </c>
      <c r="E755">
        <v>189750</v>
      </c>
      <c r="F755">
        <v>153.33333333333334</v>
      </c>
      <c r="G755">
        <v>2.0031432238939274E-4</v>
      </c>
      <c r="H755" t="str">
        <f t="shared" si="44"/>
        <v>01</v>
      </c>
      <c r="I755" t="str">
        <f t="shared" si="45"/>
        <v>07</v>
      </c>
      <c r="J755" t="str">
        <f t="shared" si="46"/>
        <v>2021</v>
      </c>
      <c r="K755" s="1">
        <f t="shared" si="47"/>
        <v>44378</v>
      </c>
    </row>
    <row r="756" spans="1:11" hidden="1" x14ac:dyDescent="0.55000000000000004">
      <c r="A756" t="s">
        <v>147</v>
      </c>
      <c r="B756">
        <v>43</v>
      </c>
      <c r="C756" t="s">
        <v>89</v>
      </c>
      <c r="D756">
        <v>1125</v>
      </c>
      <c r="E756">
        <v>89043.75</v>
      </c>
      <c r="F756">
        <v>79.150000000000006</v>
      </c>
      <c r="G756">
        <v>1.821039294449025E-4</v>
      </c>
      <c r="H756" t="str">
        <f t="shared" si="44"/>
        <v>01</v>
      </c>
      <c r="I756" t="str">
        <f t="shared" si="45"/>
        <v>07</v>
      </c>
      <c r="J756" t="str">
        <f t="shared" si="46"/>
        <v>2021</v>
      </c>
      <c r="K756" s="1">
        <f t="shared" si="47"/>
        <v>44378</v>
      </c>
    </row>
    <row r="757" spans="1:11" hidden="1" x14ac:dyDescent="0.55000000000000004">
      <c r="A757" t="s">
        <v>147</v>
      </c>
      <c r="B757">
        <v>44</v>
      </c>
      <c r="C757" t="s">
        <v>119</v>
      </c>
      <c r="D757">
        <v>912</v>
      </c>
      <c r="E757">
        <v>164160</v>
      </c>
      <c r="F757">
        <v>180</v>
      </c>
      <c r="G757">
        <v>1.4762558547000095E-4</v>
      </c>
      <c r="H757" t="str">
        <f t="shared" si="44"/>
        <v>01</v>
      </c>
      <c r="I757" t="str">
        <f t="shared" si="45"/>
        <v>07</v>
      </c>
      <c r="J757" t="str">
        <f t="shared" si="46"/>
        <v>2021</v>
      </c>
      <c r="K757" s="1">
        <f t="shared" si="47"/>
        <v>44378</v>
      </c>
    </row>
    <row r="758" spans="1:11" hidden="1" x14ac:dyDescent="0.55000000000000004">
      <c r="A758" t="s">
        <v>147</v>
      </c>
      <c r="B758">
        <v>45</v>
      </c>
      <c r="C758" t="s">
        <v>112</v>
      </c>
      <c r="D758">
        <v>900</v>
      </c>
      <c r="E758">
        <v>133425</v>
      </c>
      <c r="F758">
        <v>148.25</v>
      </c>
      <c r="G758">
        <v>1.45683143555922E-4</v>
      </c>
      <c r="H758" t="str">
        <f t="shared" si="44"/>
        <v>01</v>
      </c>
      <c r="I758" t="str">
        <f t="shared" si="45"/>
        <v>07</v>
      </c>
      <c r="J758" t="str">
        <f t="shared" si="46"/>
        <v>2021</v>
      </c>
      <c r="K758" s="1">
        <f t="shared" si="47"/>
        <v>44378</v>
      </c>
    </row>
    <row r="759" spans="1:11" hidden="1" x14ac:dyDescent="0.55000000000000004">
      <c r="A759" t="s">
        <v>147</v>
      </c>
      <c r="B759">
        <v>46</v>
      </c>
      <c r="C759" t="s">
        <v>121</v>
      </c>
      <c r="D759">
        <v>427.5</v>
      </c>
      <c r="E759">
        <v>63761.625</v>
      </c>
      <c r="F759">
        <v>149.15</v>
      </c>
      <c r="G759">
        <v>6.9199493189062953E-5</v>
      </c>
      <c r="H759" t="str">
        <f t="shared" si="44"/>
        <v>01</v>
      </c>
      <c r="I759" t="str">
        <f t="shared" si="45"/>
        <v>07</v>
      </c>
      <c r="J759" t="str">
        <f t="shared" si="46"/>
        <v>2021</v>
      </c>
      <c r="K759" s="1">
        <f t="shared" si="47"/>
        <v>44378</v>
      </c>
    </row>
    <row r="760" spans="1:11" hidden="1" x14ac:dyDescent="0.55000000000000004">
      <c r="A760" t="s">
        <v>147</v>
      </c>
      <c r="B760">
        <v>47</v>
      </c>
      <c r="C760" t="s">
        <v>146</v>
      </c>
      <c r="D760">
        <v>417.4</v>
      </c>
      <c r="E760">
        <v>58436</v>
      </c>
      <c r="F760">
        <v>140</v>
      </c>
      <c r="G760">
        <v>6.7564604578046486E-5</v>
      </c>
      <c r="H760" t="str">
        <f t="shared" si="44"/>
        <v>01</v>
      </c>
      <c r="I760" t="str">
        <f t="shared" si="45"/>
        <v>07</v>
      </c>
      <c r="J760" t="str">
        <f t="shared" si="46"/>
        <v>2021</v>
      </c>
      <c r="K760" s="1">
        <f t="shared" si="47"/>
        <v>44378</v>
      </c>
    </row>
    <row r="761" spans="1:11" hidden="1" x14ac:dyDescent="0.55000000000000004">
      <c r="A761" t="s">
        <v>147</v>
      </c>
      <c r="B761">
        <v>48</v>
      </c>
      <c r="C761" t="s">
        <v>138</v>
      </c>
      <c r="D761">
        <v>412.5</v>
      </c>
      <c r="E761">
        <v>70620</v>
      </c>
      <c r="F761">
        <v>171.2</v>
      </c>
      <c r="G761">
        <v>6.6771440796464245E-5</v>
      </c>
      <c r="H761" t="str">
        <f t="shared" si="44"/>
        <v>01</v>
      </c>
      <c r="I761" t="str">
        <f t="shared" si="45"/>
        <v>07</v>
      </c>
      <c r="J761" t="str">
        <f t="shared" si="46"/>
        <v>2021</v>
      </c>
      <c r="K761" s="1">
        <f t="shared" si="47"/>
        <v>44378</v>
      </c>
    </row>
    <row r="762" spans="1:11" hidden="1" x14ac:dyDescent="0.55000000000000004">
      <c r="A762" t="s">
        <v>147</v>
      </c>
      <c r="B762">
        <v>49</v>
      </c>
      <c r="C762" t="s">
        <v>106</v>
      </c>
      <c r="D762">
        <v>412.5</v>
      </c>
      <c r="E762">
        <v>37537.5</v>
      </c>
      <c r="F762">
        <v>91</v>
      </c>
      <c r="G762">
        <v>6.6771440796464245E-5</v>
      </c>
      <c r="H762" t="str">
        <f t="shared" si="44"/>
        <v>01</v>
      </c>
      <c r="I762" t="str">
        <f t="shared" si="45"/>
        <v>07</v>
      </c>
      <c r="J762" t="str">
        <f t="shared" si="46"/>
        <v>2021</v>
      </c>
      <c r="K762" s="1">
        <f t="shared" si="47"/>
        <v>44378</v>
      </c>
    </row>
    <row r="763" spans="1:11" hidden="1" x14ac:dyDescent="0.55000000000000004">
      <c r="A763" t="s">
        <v>147</v>
      </c>
      <c r="B763">
        <v>50</v>
      </c>
      <c r="C763" t="s">
        <v>143</v>
      </c>
      <c r="D763">
        <v>300</v>
      </c>
      <c r="E763">
        <v>32495.999999999996</v>
      </c>
      <c r="F763">
        <v>108.32</v>
      </c>
      <c r="G763">
        <v>4.8561047851973995E-5</v>
      </c>
      <c r="H763" t="str">
        <f t="shared" si="44"/>
        <v>01</v>
      </c>
      <c r="I763" t="str">
        <f t="shared" si="45"/>
        <v>07</v>
      </c>
      <c r="J763" t="str">
        <f t="shared" si="46"/>
        <v>2021</v>
      </c>
      <c r="K763" s="1">
        <f t="shared" si="47"/>
        <v>44378</v>
      </c>
    </row>
    <row r="764" spans="1:11" hidden="1" x14ac:dyDescent="0.55000000000000004">
      <c r="A764" t="s">
        <v>147</v>
      </c>
      <c r="B764">
        <v>51</v>
      </c>
      <c r="C764" t="s">
        <v>114</v>
      </c>
      <c r="D764">
        <v>293.23</v>
      </c>
      <c r="E764">
        <v>38894.460500000001</v>
      </c>
      <c r="F764">
        <v>132.64147767963715</v>
      </c>
      <c r="G764">
        <v>4.7465186872114456E-5</v>
      </c>
      <c r="H764" t="str">
        <f t="shared" si="44"/>
        <v>01</v>
      </c>
      <c r="I764" t="str">
        <f t="shared" si="45"/>
        <v>07</v>
      </c>
      <c r="J764" t="str">
        <f t="shared" si="46"/>
        <v>2021</v>
      </c>
      <c r="K764" s="1">
        <f t="shared" si="47"/>
        <v>44378</v>
      </c>
    </row>
    <row r="765" spans="1:11" hidden="1" x14ac:dyDescent="0.55000000000000004">
      <c r="A765" t="s">
        <v>147</v>
      </c>
      <c r="B765">
        <v>52</v>
      </c>
      <c r="C765" t="s">
        <v>115</v>
      </c>
      <c r="D765">
        <v>160.5</v>
      </c>
      <c r="E765">
        <v>33523.245000000003</v>
      </c>
      <c r="F765">
        <v>208.86757009345797</v>
      </c>
      <c r="G765">
        <v>2.598016060080609E-5</v>
      </c>
      <c r="H765" t="str">
        <f t="shared" si="44"/>
        <v>01</v>
      </c>
      <c r="I765" t="str">
        <f t="shared" si="45"/>
        <v>07</v>
      </c>
      <c r="J765" t="str">
        <f t="shared" si="46"/>
        <v>2021</v>
      </c>
      <c r="K765" s="1">
        <f t="shared" si="47"/>
        <v>44378</v>
      </c>
    </row>
    <row r="766" spans="1:11" hidden="1" x14ac:dyDescent="0.55000000000000004">
      <c r="A766" t="s">
        <v>147</v>
      </c>
      <c r="B766">
        <v>53</v>
      </c>
      <c r="C766" t="s">
        <v>127</v>
      </c>
      <c r="D766">
        <v>87.39</v>
      </c>
      <c r="E766">
        <v>12360.4416</v>
      </c>
      <c r="F766">
        <v>141.44</v>
      </c>
      <c r="G766">
        <v>1.4145833239280026E-5</v>
      </c>
      <c r="H766" t="str">
        <f t="shared" si="44"/>
        <v>01</v>
      </c>
      <c r="I766" t="str">
        <f t="shared" si="45"/>
        <v>07</v>
      </c>
      <c r="J766" t="str">
        <f t="shared" si="46"/>
        <v>2021</v>
      </c>
      <c r="K766" s="1">
        <f t="shared" si="47"/>
        <v>44378</v>
      </c>
    </row>
    <row r="767" spans="1:11" hidden="1" x14ac:dyDescent="0.55000000000000004">
      <c r="A767" t="s">
        <v>147</v>
      </c>
      <c r="B767">
        <v>54</v>
      </c>
      <c r="C767" t="s">
        <v>110</v>
      </c>
      <c r="D767">
        <v>44.690000000000005</v>
      </c>
      <c r="E767">
        <v>23548.475599999998</v>
      </c>
      <c r="F767">
        <v>526.92941597672848</v>
      </c>
      <c r="G767">
        <v>7.233977428349061E-6</v>
      </c>
      <c r="H767" t="str">
        <f t="shared" si="44"/>
        <v>01</v>
      </c>
      <c r="I767" t="str">
        <f t="shared" si="45"/>
        <v>07</v>
      </c>
      <c r="J767" t="str">
        <f t="shared" si="46"/>
        <v>2021</v>
      </c>
      <c r="K767" s="1">
        <f t="shared" si="47"/>
        <v>44378</v>
      </c>
    </row>
    <row r="768" spans="1:11" hidden="1" x14ac:dyDescent="0.55000000000000004">
      <c r="A768" t="s">
        <v>147</v>
      </c>
      <c r="C768" t="s">
        <v>117</v>
      </c>
      <c r="D768">
        <v>6177790.9100000001</v>
      </c>
      <c r="E768">
        <v>926345809.03845322</v>
      </c>
      <c r="F768">
        <v>149.94774386730631</v>
      </c>
      <c r="G768">
        <v>1</v>
      </c>
      <c r="H768" t="str">
        <f t="shared" si="44"/>
        <v>01</v>
      </c>
      <c r="I768" t="str">
        <f t="shared" si="45"/>
        <v>07</v>
      </c>
      <c r="J768" t="str">
        <f t="shared" si="46"/>
        <v>2021</v>
      </c>
      <c r="K768" s="1">
        <f t="shared" si="47"/>
        <v>44378</v>
      </c>
    </row>
    <row r="769" spans="1:11" hidden="1" x14ac:dyDescent="0.55000000000000004">
      <c r="A769" t="s">
        <v>148</v>
      </c>
      <c r="B769">
        <v>1</v>
      </c>
      <c r="C769" t="s">
        <v>69</v>
      </c>
      <c r="D769">
        <v>1827295.2599999984</v>
      </c>
      <c r="E769">
        <v>289390030.44376934</v>
      </c>
      <c r="F769">
        <v>158.37070055321524</v>
      </c>
      <c r="G769">
        <v>0.24765515914484026</v>
      </c>
      <c r="H769" t="str">
        <f t="shared" si="44"/>
        <v>26</v>
      </c>
      <c r="I769" t="str">
        <f t="shared" si="45"/>
        <v>08</v>
      </c>
      <c r="J769" t="str">
        <f t="shared" si="46"/>
        <v>2021</v>
      </c>
      <c r="K769" s="1">
        <f t="shared" si="47"/>
        <v>44434</v>
      </c>
    </row>
    <row r="770" spans="1:11" hidden="1" x14ac:dyDescent="0.55000000000000004">
      <c r="A770" t="s">
        <v>148</v>
      </c>
      <c r="B770">
        <v>2</v>
      </c>
      <c r="C770" t="s">
        <v>68</v>
      </c>
      <c r="D770">
        <v>1800604.7700000005</v>
      </c>
      <c r="E770">
        <v>274944999.90670002</v>
      </c>
      <c r="F770">
        <v>152.69591888657496</v>
      </c>
      <c r="G770">
        <v>0.24403777026779408</v>
      </c>
      <c r="H770" t="str">
        <f t="shared" ref="H770:H833" si="48">LEFT(A770,2)</f>
        <v>26</v>
      </c>
      <c r="I770" t="str">
        <f t="shared" ref="I770:I833" si="49">MID(A770,4,2)</f>
        <v>08</v>
      </c>
      <c r="J770" t="str">
        <f t="shared" ref="J770:J833" si="50">MID(A770,7,4)</f>
        <v>2021</v>
      </c>
      <c r="K770" s="1">
        <f t="shared" ref="K770:K833" si="51">DATE(J770,I770,H770)</f>
        <v>44434</v>
      </c>
    </row>
    <row r="771" spans="1:11" x14ac:dyDescent="0.55000000000000004">
      <c r="A771" t="s">
        <v>148</v>
      </c>
      <c r="B771">
        <v>3</v>
      </c>
      <c r="C771" t="s">
        <v>70</v>
      </c>
      <c r="D771">
        <v>756063.29000000027</v>
      </c>
      <c r="E771">
        <v>114847675.19829987</v>
      </c>
      <c r="F771">
        <v>151.90219749764577</v>
      </c>
      <c r="G771">
        <v>0.10247001593410895</v>
      </c>
      <c r="H771" t="str">
        <f t="shared" si="48"/>
        <v>26</v>
      </c>
      <c r="I771" t="str">
        <f t="shared" si="49"/>
        <v>08</v>
      </c>
      <c r="J771" t="str">
        <f t="shared" si="50"/>
        <v>2021</v>
      </c>
      <c r="K771" s="1">
        <f t="shared" si="51"/>
        <v>44434</v>
      </c>
    </row>
    <row r="772" spans="1:11" hidden="1" x14ac:dyDescent="0.55000000000000004">
      <c r="A772" t="s">
        <v>148</v>
      </c>
      <c r="B772">
        <v>4</v>
      </c>
      <c r="C772" t="s">
        <v>72</v>
      </c>
      <c r="D772">
        <v>389527.71</v>
      </c>
      <c r="E772">
        <v>58708173.330899999</v>
      </c>
      <c r="F772">
        <v>150.71629520503174</v>
      </c>
      <c r="G772">
        <v>5.2793081185672906E-2</v>
      </c>
      <c r="H772" t="str">
        <f t="shared" si="48"/>
        <v>26</v>
      </c>
      <c r="I772" t="str">
        <f t="shared" si="49"/>
        <v>08</v>
      </c>
      <c r="J772" t="str">
        <f t="shared" si="50"/>
        <v>2021</v>
      </c>
      <c r="K772" s="1">
        <f t="shared" si="51"/>
        <v>44434</v>
      </c>
    </row>
    <row r="773" spans="1:11" hidden="1" x14ac:dyDescent="0.55000000000000004">
      <c r="A773" t="s">
        <v>148</v>
      </c>
      <c r="B773">
        <v>5</v>
      </c>
      <c r="C773" t="s">
        <v>71</v>
      </c>
      <c r="D773">
        <v>381000.59000000008</v>
      </c>
      <c r="E773">
        <v>56716924.133699961</v>
      </c>
      <c r="F773">
        <v>148.86308741332905</v>
      </c>
      <c r="G773">
        <v>5.1637392060398683E-2</v>
      </c>
      <c r="H773" t="str">
        <f t="shared" si="48"/>
        <v>26</v>
      </c>
      <c r="I773" t="str">
        <f t="shared" si="49"/>
        <v>08</v>
      </c>
      <c r="J773" t="str">
        <f t="shared" si="50"/>
        <v>2021</v>
      </c>
      <c r="K773" s="1">
        <f t="shared" si="51"/>
        <v>44434</v>
      </c>
    </row>
    <row r="774" spans="1:11" hidden="1" x14ac:dyDescent="0.55000000000000004">
      <c r="A774" t="s">
        <v>148</v>
      </c>
      <c r="B774">
        <v>6</v>
      </c>
      <c r="C774" t="s">
        <v>75</v>
      </c>
      <c r="D774">
        <v>316555.64000000013</v>
      </c>
      <c r="E774">
        <v>51352543.839699991</v>
      </c>
      <c r="F774">
        <v>162.2228049378617</v>
      </c>
      <c r="G774">
        <v>4.2903103356376496E-2</v>
      </c>
      <c r="H774" t="str">
        <f t="shared" si="48"/>
        <v>26</v>
      </c>
      <c r="I774" t="str">
        <f t="shared" si="49"/>
        <v>08</v>
      </c>
      <c r="J774" t="str">
        <f t="shared" si="50"/>
        <v>2021</v>
      </c>
      <c r="K774" s="1">
        <f t="shared" si="51"/>
        <v>44434</v>
      </c>
    </row>
    <row r="775" spans="1:11" hidden="1" x14ac:dyDescent="0.55000000000000004">
      <c r="A775" t="s">
        <v>148</v>
      </c>
      <c r="B775">
        <v>7</v>
      </c>
      <c r="C775" t="s">
        <v>73</v>
      </c>
      <c r="D775">
        <v>262004.65000000008</v>
      </c>
      <c r="E775">
        <v>39803512.516400002</v>
      </c>
      <c r="F775">
        <v>151.91910722347862</v>
      </c>
      <c r="G775">
        <v>3.5509752973604418E-2</v>
      </c>
      <c r="H775" t="str">
        <f t="shared" si="48"/>
        <v>26</v>
      </c>
      <c r="I775" t="str">
        <f t="shared" si="49"/>
        <v>08</v>
      </c>
      <c r="J775" t="str">
        <f t="shared" si="50"/>
        <v>2021</v>
      </c>
      <c r="K775" s="1">
        <f t="shared" si="51"/>
        <v>44434</v>
      </c>
    </row>
    <row r="776" spans="1:11" hidden="1" x14ac:dyDescent="0.55000000000000004">
      <c r="A776" t="s">
        <v>148</v>
      </c>
      <c r="B776">
        <v>8</v>
      </c>
      <c r="C776" t="s">
        <v>76</v>
      </c>
      <c r="D776">
        <v>212441.48000000004</v>
      </c>
      <c r="E776">
        <v>30103017.808700003</v>
      </c>
      <c r="F776">
        <v>141.70028286707472</v>
      </c>
      <c r="G776">
        <v>2.8792406837614987E-2</v>
      </c>
      <c r="H776" t="str">
        <f t="shared" si="48"/>
        <v>26</v>
      </c>
      <c r="I776" t="str">
        <f t="shared" si="49"/>
        <v>08</v>
      </c>
      <c r="J776" t="str">
        <f t="shared" si="50"/>
        <v>2021</v>
      </c>
      <c r="K776" s="1">
        <f t="shared" si="51"/>
        <v>44434</v>
      </c>
    </row>
    <row r="777" spans="1:11" hidden="1" x14ac:dyDescent="0.55000000000000004">
      <c r="A777" t="s">
        <v>148</v>
      </c>
      <c r="B777">
        <v>9</v>
      </c>
      <c r="C777" t="s">
        <v>77</v>
      </c>
      <c r="D777">
        <v>194716.77000000008</v>
      </c>
      <c r="E777">
        <v>28747680.47639998</v>
      </c>
      <c r="F777">
        <v>147.63844160110077</v>
      </c>
      <c r="G777">
        <v>2.639015911556588E-2</v>
      </c>
      <c r="H777" t="str">
        <f t="shared" si="48"/>
        <v>26</v>
      </c>
      <c r="I777" t="str">
        <f t="shared" si="49"/>
        <v>08</v>
      </c>
      <c r="J777" t="str">
        <f t="shared" si="50"/>
        <v>2021</v>
      </c>
      <c r="K777" s="1">
        <f t="shared" si="51"/>
        <v>44434</v>
      </c>
    </row>
    <row r="778" spans="1:11" hidden="1" x14ac:dyDescent="0.55000000000000004">
      <c r="A778" t="s">
        <v>148</v>
      </c>
      <c r="B778">
        <v>10</v>
      </c>
      <c r="C778" t="s">
        <v>74</v>
      </c>
      <c r="D778">
        <v>186250.80000000005</v>
      </c>
      <c r="E778">
        <v>29911955.796000008</v>
      </c>
      <c r="F778">
        <v>160.60041511768003</v>
      </c>
      <c r="G778">
        <v>2.5242757711117725E-2</v>
      </c>
      <c r="H778" t="str">
        <f t="shared" si="48"/>
        <v>26</v>
      </c>
      <c r="I778" t="str">
        <f t="shared" si="49"/>
        <v>08</v>
      </c>
      <c r="J778" t="str">
        <f t="shared" si="50"/>
        <v>2021</v>
      </c>
      <c r="K778" s="1">
        <f t="shared" si="51"/>
        <v>44434</v>
      </c>
    </row>
    <row r="779" spans="1:11" hidden="1" x14ac:dyDescent="0.55000000000000004">
      <c r="A779" t="s">
        <v>148</v>
      </c>
      <c r="B779">
        <v>11</v>
      </c>
      <c r="C779" t="s">
        <v>78</v>
      </c>
      <c r="D779">
        <v>142882.08000000002</v>
      </c>
      <c r="E779">
        <v>24572866.256999999</v>
      </c>
      <c r="F779">
        <v>171.9800429627004</v>
      </c>
      <c r="G779">
        <v>1.9364951595915503E-2</v>
      </c>
      <c r="H779" t="str">
        <f t="shared" si="48"/>
        <v>26</v>
      </c>
      <c r="I779" t="str">
        <f t="shared" si="49"/>
        <v>08</v>
      </c>
      <c r="J779" t="str">
        <f t="shared" si="50"/>
        <v>2021</v>
      </c>
      <c r="K779" s="1">
        <f t="shared" si="51"/>
        <v>44434</v>
      </c>
    </row>
    <row r="780" spans="1:11" hidden="1" x14ac:dyDescent="0.55000000000000004">
      <c r="A780" t="s">
        <v>148</v>
      </c>
      <c r="B780">
        <v>12</v>
      </c>
      <c r="C780" t="s">
        <v>86</v>
      </c>
      <c r="D780">
        <v>130404.88999999998</v>
      </c>
      <c r="E780">
        <v>9960062.4499999993</v>
      </c>
      <c r="F780">
        <v>76.377982834846151</v>
      </c>
      <c r="G780">
        <v>1.7673905522096859E-2</v>
      </c>
      <c r="H780" t="str">
        <f t="shared" si="48"/>
        <v>26</v>
      </c>
      <c r="I780" t="str">
        <f t="shared" si="49"/>
        <v>08</v>
      </c>
      <c r="J780" t="str">
        <f t="shared" si="50"/>
        <v>2021</v>
      </c>
      <c r="K780" s="1">
        <f t="shared" si="51"/>
        <v>44434</v>
      </c>
    </row>
    <row r="781" spans="1:11" hidden="1" x14ac:dyDescent="0.55000000000000004">
      <c r="A781" t="s">
        <v>148</v>
      </c>
      <c r="B781">
        <v>13</v>
      </c>
      <c r="C781" t="s">
        <v>80</v>
      </c>
      <c r="D781">
        <v>114666.17</v>
      </c>
      <c r="E781">
        <v>16802228.840500005</v>
      </c>
      <c r="F781">
        <v>146.53170015620131</v>
      </c>
      <c r="G781">
        <v>1.5540821016456494E-2</v>
      </c>
      <c r="H781" t="str">
        <f t="shared" si="48"/>
        <v>26</v>
      </c>
      <c r="I781" t="str">
        <f t="shared" si="49"/>
        <v>08</v>
      </c>
      <c r="J781" t="str">
        <f t="shared" si="50"/>
        <v>2021</v>
      </c>
      <c r="K781" s="1">
        <f t="shared" si="51"/>
        <v>44434</v>
      </c>
    </row>
    <row r="782" spans="1:11" hidden="1" x14ac:dyDescent="0.55000000000000004">
      <c r="A782" t="s">
        <v>148</v>
      </c>
      <c r="B782">
        <v>14</v>
      </c>
      <c r="C782" t="s">
        <v>81</v>
      </c>
      <c r="D782">
        <v>97366.219999999914</v>
      </c>
      <c r="E782">
        <v>14940941.740900001</v>
      </c>
      <c r="F782">
        <v>153.4509785929865</v>
      </c>
      <c r="G782">
        <v>1.3196141443190484E-2</v>
      </c>
      <c r="H782" t="str">
        <f t="shared" si="48"/>
        <v>26</v>
      </c>
      <c r="I782" t="str">
        <f t="shared" si="49"/>
        <v>08</v>
      </c>
      <c r="J782" t="str">
        <f t="shared" si="50"/>
        <v>2021</v>
      </c>
      <c r="K782" s="1">
        <f t="shared" si="51"/>
        <v>44434</v>
      </c>
    </row>
    <row r="783" spans="1:11" hidden="1" x14ac:dyDescent="0.55000000000000004">
      <c r="A783" t="s">
        <v>148</v>
      </c>
      <c r="B783">
        <v>15</v>
      </c>
      <c r="C783" t="s">
        <v>84</v>
      </c>
      <c r="D783">
        <v>88177.069999999992</v>
      </c>
      <c r="E783">
        <v>7401018.5800000001</v>
      </c>
      <c r="F783">
        <v>83.933596115180521</v>
      </c>
      <c r="G783">
        <v>1.1950726728079916E-2</v>
      </c>
      <c r="H783" t="str">
        <f t="shared" si="48"/>
        <v>26</v>
      </c>
      <c r="I783" t="str">
        <f t="shared" si="49"/>
        <v>08</v>
      </c>
      <c r="J783" t="str">
        <f t="shared" si="50"/>
        <v>2021</v>
      </c>
      <c r="K783" s="1">
        <f t="shared" si="51"/>
        <v>44434</v>
      </c>
    </row>
    <row r="784" spans="1:11" hidden="1" x14ac:dyDescent="0.55000000000000004">
      <c r="A784" t="s">
        <v>148</v>
      </c>
      <c r="B784">
        <v>16</v>
      </c>
      <c r="C784" t="s">
        <v>82</v>
      </c>
      <c r="D784">
        <v>80006.69</v>
      </c>
      <c r="E784">
        <v>12006132.763200007</v>
      </c>
      <c r="F784">
        <v>150.06411042876547</v>
      </c>
      <c r="G784">
        <v>1.0843386932772934E-2</v>
      </c>
      <c r="H784" t="str">
        <f t="shared" si="48"/>
        <v>26</v>
      </c>
      <c r="I784" t="str">
        <f t="shared" si="49"/>
        <v>08</v>
      </c>
      <c r="J784" t="str">
        <f t="shared" si="50"/>
        <v>2021</v>
      </c>
      <c r="K784" s="1">
        <f t="shared" si="51"/>
        <v>44434</v>
      </c>
    </row>
    <row r="785" spans="1:11" hidden="1" x14ac:dyDescent="0.55000000000000004">
      <c r="A785" t="s">
        <v>148</v>
      </c>
      <c r="B785">
        <v>17</v>
      </c>
      <c r="C785" t="s">
        <v>83</v>
      </c>
      <c r="D785">
        <v>53726.140000000007</v>
      </c>
      <c r="E785">
        <v>7577181.0767000001</v>
      </c>
      <c r="F785">
        <v>141.03341644681711</v>
      </c>
      <c r="G785">
        <v>7.281557635046885E-3</v>
      </c>
      <c r="H785" t="str">
        <f t="shared" si="48"/>
        <v>26</v>
      </c>
      <c r="I785" t="str">
        <f t="shared" si="49"/>
        <v>08</v>
      </c>
      <c r="J785" t="str">
        <f t="shared" si="50"/>
        <v>2021</v>
      </c>
      <c r="K785" s="1">
        <f t="shared" si="51"/>
        <v>44434</v>
      </c>
    </row>
    <row r="786" spans="1:11" hidden="1" x14ac:dyDescent="0.55000000000000004">
      <c r="A786" t="s">
        <v>148</v>
      </c>
      <c r="B786">
        <v>18</v>
      </c>
      <c r="C786" t="s">
        <v>79</v>
      </c>
      <c r="D786">
        <v>43422.29</v>
      </c>
      <c r="E786">
        <v>6626300.663399999</v>
      </c>
      <c r="F786">
        <v>152.60136357156657</v>
      </c>
      <c r="G786">
        <v>5.885066511026475E-3</v>
      </c>
      <c r="H786" t="str">
        <f t="shared" si="48"/>
        <v>26</v>
      </c>
      <c r="I786" t="str">
        <f t="shared" si="49"/>
        <v>08</v>
      </c>
      <c r="J786" t="str">
        <f t="shared" si="50"/>
        <v>2021</v>
      </c>
      <c r="K786" s="1">
        <f t="shared" si="51"/>
        <v>44434</v>
      </c>
    </row>
    <row r="787" spans="1:11" hidden="1" x14ac:dyDescent="0.55000000000000004">
      <c r="A787" t="s">
        <v>148</v>
      </c>
      <c r="B787">
        <v>19</v>
      </c>
      <c r="C787" t="s">
        <v>85</v>
      </c>
      <c r="D787">
        <v>34545</v>
      </c>
      <c r="E787">
        <v>5126532.9000000004</v>
      </c>
      <c r="F787">
        <v>148.40158923143727</v>
      </c>
      <c r="G787">
        <v>4.6819184944739117E-3</v>
      </c>
      <c r="H787" t="str">
        <f t="shared" si="48"/>
        <v>26</v>
      </c>
      <c r="I787" t="str">
        <f t="shared" si="49"/>
        <v>08</v>
      </c>
      <c r="J787" t="str">
        <f t="shared" si="50"/>
        <v>2021</v>
      </c>
      <c r="K787" s="1">
        <f t="shared" si="51"/>
        <v>44434</v>
      </c>
    </row>
    <row r="788" spans="1:11" hidden="1" x14ac:dyDescent="0.55000000000000004">
      <c r="A788" t="s">
        <v>148</v>
      </c>
      <c r="B788">
        <v>20</v>
      </c>
      <c r="C788" t="s">
        <v>91</v>
      </c>
      <c r="D788">
        <v>31177.5</v>
      </c>
      <c r="E788">
        <v>4603323.375</v>
      </c>
      <c r="F788">
        <v>147.64889343276403</v>
      </c>
      <c r="G788">
        <v>4.2255178422770413E-3</v>
      </c>
      <c r="H788" t="str">
        <f t="shared" si="48"/>
        <v>26</v>
      </c>
      <c r="I788" t="str">
        <f t="shared" si="49"/>
        <v>08</v>
      </c>
      <c r="J788" t="str">
        <f t="shared" si="50"/>
        <v>2021</v>
      </c>
      <c r="K788" s="1">
        <f t="shared" si="51"/>
        <v>44434</v>
      </c>
    </row>
    <row r="789" spans="1:11" hidden="1" x14ac:dyDescent="0.55000000000000004">
      <c r="A789" t="s">
        <v>148</v>
      </c>
      <c r="B789">
        <v>21</v>
      </c>
      <c r="C789" t="s">
        <v>100</v>
      </c>
      <c r="D789">
        <v>23123.390000000007</v>
      </c>
      <c r="E789">
        <v>3784800.9813999995</v>
      </c>
      <c r="F789">
        <v>163.67846502610553</v>
      </c>
      <c r="G789">
        <v>3.1339362366748628E-3</v>
      </c>
      <c r="H789" t="str">
        <f t="shared" si="48"/>
        <v>26</v>
      </c>
      <c r="I789" t="str">
        <f t="shared" si="49"/>
        <v>08</v>
      </c>
      <c r="J789" t="str">
        <f t="shared" si="50"/>
        <v>2021</v>
      </c>
      <c r="K789" s="1">
        <f t="shared" si="51"/>
        <v>44434</v>
      </c>
    </row>
    <row r="790" spans="1:11" hidden="1" x14ac:dyDescent="0.55000000000000004">
      <c r="A790" t="s">
        <v>148</v>
      </c>
      <c r="B790">
        <v>22</v>
      </c>
      <c r="C790" t="s">
        <v>87</v>
      </c>
      <c r="D790">
        <v>22612.5</v>
      </c>
      <c r="E790">
        <v>3301676.5350000001</v>
      </c>
      <c r="F790">
        <v>146.01112371475955</v>
      </c>
      <c r="G790">
        <v>3.0646948026137304E-3</v>
      </c>
      <c r="H790" t="str">
        <f t="shared" si="48"/>
        <v>26</v>
      </c>
      <c r="I790" t="str">
        <f t="shared" si="49"/>
        <v>08</v>
      </c>
      <c r="J790" t="str">
        <f t="shared" si="50"/>
        <v>2021</v>
      </c>
      <c r="K790" s="1">
        <f t="shared" si="51"/>
        <v>44434</v>
      </c>
    </row>
    <row r="791" spans="1:11" hidden="1" x14ac:dyDescent="0.55000000000000004">
      <c r="A791" t="s">
        <v>148</v>
      </c>
      <c r="B791">
        <v>23</v>
      </c>
      <c r="C791" t="s">
        <v>96</v>
      </c>
      <c r="D791">
        <v>21896.61</v>
      </c>
      <c r="E791">
        <v>3627560.8994999998</v>
      </c>
      <c r="F791">
        <v>165.66769465684413</v>
      </c>
      <c r="G791">
        <v>2.9676695129622925E-3</v>
      </c>
      <c r="H791" t="str">
        <f t="shared" si="48"/>
        <v>26</v>
      </c>
      <c r="I791" t="str">
        <f t="shared" si="49"/>
        <v>08</v>
      </c>
      <c r="J791" t="str">
        <f t="shared" si="50"/>
        <v>2021</v>
      </c>
      <c r="K791" s="1">
        <f t="shared" si="51"/>
        <v>44434</v>
      </c>
    </row>
    <row r="792" spans="1:11" hidden="1" x14ac:dyDescent="0.55000000000000004">
      <c r="A792" t="s">
        <v>148</v>
      </c>
      <c r="B792">
        <v>24</v>
      </c>
      <c r="C792" t="s">
        <v>94</v>
      </c>
      <c r="D792">
        <v>16485</v>
      </c>
      <c r="E792">
        <v>1713795</v>
      </c>
      <c r="F792">
        <v>103.96087352138308</v>
      </c>
      <c r="G792">
        <v>2.2342285824693132E-3</v>
      </c>
      <c r="H792" t="str">
        <f t="shared" si="48"/>
        <v>26</v>
      </c>
      <c r="I792" t="str">
        <f t="shared" si="49"/>
        <v>08</v>
      </c>
      <c r="J792" t="str">
        <f t="shared" si="50"/>
        <v>2021</v>
      </c>
      <c r="K792" s="1">
        <f t="shared" si="51"/>
        <v>44434</v>
      </c>
    </row>
    <row r="793" spans="1:11" hidden="1" x14ac:dyDescent="0.55000000000000004">
      <c r="A793" t="s">
        <v>148</v>
      </c>
      <c r="B793">
        <v>25</v>
      </c>
      <c r="C793" t="s">
        <v>98</v>
      </c>
      <c r="D793">
        <v>14525.82</v>
      </c>
      <c r="E793">
        <v>2250712.7445</v>
      </c>
      <c r="F793">
        <v>154.94565845508205</v>
      </c>
      <c r="G793">
        <v>1.9686989522477646E-3</v>
      </c>
      <c r="H793" t="str">
        <f t="shared" si="48"/>
        <v>26</v>
      </c>
      <c r="I793" t="str">
        <f t="shared" si="49"/>
        <v>08</v>
      </c>
      <c r="J793" t="str">
        <f t="shared" si="50"/>
        <v>2021</v>
      </c>
      <c r="K793" s="1">
        <f t="shared" si="51"/>
        <v>44434</v>
      </c>
    </row>
    <row r="794" spans="1:11" hidden="1" x14ac:dyDescent="0.55000000000000004">
      <c r="A794" t="s">
        <v>148</v>
      </c>
      <c r="B794">
        <v>26</v>
      </c>
      <c r="C794" t="s">
        <v>90</v>
      </c>
      <c r="D794">
        <v>13510.95</v>
      </c>
      <c r="E794">
        <v>2187342.537</v>
      </c>
      <c r="F794">
        <v>161.89405904100008</v>
      </c>
      <c r="G794">
        <v>1.8311526033554001E-3</v>
      </c>
      <c r="H794" t="str">
        <f t="shared" si="48"/>
        <v>26</v>
      </c>
      <c r="I794" t="str">
        <f t="shared" si="49"/>
        <v>08</v>
      </c>
      <c r="J794" t="str">
        <f t="shared" si="50"/>
        <v>2021</v>
      </c>
      <c r="K794" s="1">
        <f t="shared" si="51"/>
        <v>44434</v>
      </c>
    </row>
    <row r="795" spans="1:11" hidden="1" x14ac:dyDescent="0.55000000000000004">
      <c r="A795" t="s">
        <v>148</v>
      </c>
      <c r="B795">
        <v>27</v>
      </c>
      <c r="C795" t="s">
        <v>93</v>
      </c>
      <c r="D795">
        <v>13333.419999999998</v>
      </c>
      <c r="E795">
        <v>2461711.2278000005</v>
      </c>
      <c r="F795">
        <v>184.62714200857701</v>
      </c>
      <c r="G795">
        <v>1.807091784414194E-3</v>
      </c>
      <c r="H795" t="str">
        <f t="shared" si="48"/>
        <v>26</v>
      </c>
      <c r="I795" t="str">
        <f t="shared" si="49"/>
        <v>08</v>
      </c>
      <c r="J795" t="str">
        <f t="shared" si="50"/>
        <v>2021</v>
      </c>
      <c r="K795" s="1">
        <f t="shared" si="51"/>
        <v>44434</v>
      </c>
    </row>
    <row r="796" spans="1:11" hidden="1" x14ac:dyDescent="0.55000000000000004">
      <c r="A796" t="s">
        <v>148</v>
      </c>
      <c r="B796">
        <v>28</v>
      </c>
      <c r="C796" t="s">
        <v>95</v>
      </c>
      <c r="D796">
        <v>13316.940000000002</v>
      </c>
      <c r="E796">
        <v>2077726.4947999995</v>
      </c>
      <c r="F796">
        <v>156.0213153171824</v>
      </c>
      <c r="G796">
        <v>1.8048582334867396E-3</v>
      </c>
      <c r="H796" t="str">
        <f t="shared" si="48"/>
        <v>26</v>
      </c>
      <c r="I796" t="str">
        <f t="shared" si="49"/>
        <v>08</v>
      </c>
      <c r="J796" t="str">
        <f t="shared" si="50"/>
        <v>2021</v>
      </c>
      <c r="K796" s="1">
        <f t="shared" si="51"/>
        <v>44434</v>
      </c>
    </row>
    <row r="797" spans="1:11" hidden="1" x14ac:dyDescent="0.55000000000000004">
      <c r="A797" t="s">
        <v>148</v>
      </c>
      <c r="B797">
        <v>29</v>
      </c>
      <c r="C797" t="s">
        <v>107</v>
      </c>
      <c r="D797">
        <v>13039.5</v>
      </c>
      <c r="E797">
        <v>1099970.625</v>
      </c>
      <c r="F797">
        <v>84.356810077073504</v>
      </c>
      <c r="G797">
        <v>1.7672565120478382E-3</v>
      </c>
      <c r="H797" t="str">
        <f t="shared" si="48"/>
        <v>26</v>
      </c>
      <c r="I797" t="str">
        <f t="shared" si="49"/>
        <v>08</v>
      </c>
      <c r="J797" t="str">
        <f t="shared" si="50"/>
        <v>2021</v>
      </c>
      <c r="K797" s="1">
        <f t="shared" si="51"/>
        <v>44434</v>
      </c>
    </row>
    <row r="798" spans="1:11" hidden="1" x14ac:dyDescent="0.55000000000000004">
      <c r="A798" t="s">
        <v>148</v>
      </c>
      <c r="B798">
        <v>30</v>
      </c>
      <c r="C798" t="s">
        <v>99</v>
      </c>
      <c r="D798">
        <v>12555</v>
      </c>
      <c r="E798">
        <v>1927260.84</v>
      </c>
      <c r="F798">
        <v>153.50544324970133</v>
      </c>
      <c r="G798">
        <v>1.7015917411526982E-3</v>
      </c>
      <c r="H798" t="str">
        <f t="shared" si="48"/>
        <v>26</v>
      </c>
      <c r="I798" t="str">
        <f t="shared" si="49"/>
        <v>08</v>
      </c>
      <c r="J798" t="str">
        <f t="shared" si="50"/>
        <v>2021</v>
      </c>
      <c r="K798" s="1">
        <f t="shared" si="51"/>
        <v>44434</v>
      </c>
    </row>
    <row r="799" spans="1:11" hidden="1" x14ac:dyDescent="0.55000000000000004">
      <c r="A799" t="s">
        <v>148</v>
      </c>
      <c r="B799">
        <v>31</v>
      </c>
      <c r="C799" t="s">
        <v>97</v>
      </c>
      <c r="D799">
        <v>10800</v>
      </c>
      <c r="E799">
        <v>1671100.875</v>
      </c>
      <c r="F799">
        <v>154.7315625</v>
      </c>
      <c r="G799">
        <v>1.4637348310990953E-3</v>
      </c>
      <c r="H799" t="str">
        <f t="shared" si="48"/>
        <v>26</v>
      </c>
      <c r="I799" t="str">
        <f t="shared" si="49"/>
        <v>08</v>
      </c>
      <c r="J799" t="str">
        <f t="shared" si="50"/>
        <v>2021</v>
      </c>
      <c r="K799" s="1">
        <f t="shared" si="51"/>
        <v>44434</v>
      </c>
    </row>
    <row r="800" spans="1:11" hidden="1" x14ac:dyDescent="0.55000000000000004">
      <c r="A800" t="s">
        <v>148</v>
      </c>
      <c r="B800">
        <v>32</v>
      </c>
      <c r="C800" t="s">
        <v>88</v>
      </c>
      <c r="D800">
        <v>9080.44</v>
      </c>
      <c r="E800">
        <v>966423.05498400005</v>
      </c>
      <c r="F800">
        <v>106.42909979956919</v>
      </c>
      <c r="G800">
        <v>1.2306811397875435E-3</v>
      </c>
      <c r="H800" t="str">
        <f t="shared" si="48"/>
        <v>26</v>
      </c>
      <c r="I800" t="str">
        <f t="shared" si="49"/>
        <v>08</v>
      </c>
      <c r="J800" t="str">
        <f t="shared" si="50"/>
        <v>2021</v>
      </c>
      <c r="K800" s="1">
        <f t="shared" si="51"/>
        <v>44434</v>
      </c>
    </row>
    <row r="801" spans="1:11" hidden="1" x14ac:dyDescent="0.55000000000000004">
      <c r="A801" t="s">
        <v>148</v>
      </c>
      <c r="B801">
        <v>33</v>
      </c>
      <c r="C801" t="s">
        <v>102</v>
      </c>
      <c r="D801">
        <v>8241</v>
      </c>
      <c r="E801">
        <v>1447532.325</v>
      </c>
      <c r="F801">
        <v>175.65008190753548</v>
      </c>
      <c r="G801">
        <v>1.1169109947303374E-3</v>
      </c>
      <c r="H801" t="str">
        <f t="shared" si="48"/>
        <v>26</v>
      </c>
      <c r="I801" t="str">
        <f t="shared" si="49"/>
        <v>08</v>
      </c>
      <c r="J801" t="str">
        <f t="shared" si="50"/>
        <v>2021</v>
      </c>
      <c r="K801" s="1">
        <f t="shared" si="51"/>
        <v>44434</v>
      </c>
    </row>
    <row r="802" spans="1:11" hidden="1" x14ac:dyDescent="0.55000000000000004">
      <c r="A802" t="s">
        <v>148</v>
      </c>
      <c r="B802">
        <v>34</v>
      </c>
      <c r="C802" t="s">
        <v>105</v>
      </c>
      <c r="D802">
        <v>6947.25</v>
      </c>
      <c r="E802">
        <v>1077463.02</v>
      </c>
      <c r="F802">
        <v>155.09201770484725</v>
      </c>
      <c r="G802">
        <v>9.4156775975492491E-4</v>
      </c>
      <c r="H802" t="str">
        <f t="shared" si="48"/>
        <v>26</v>
      </c>
      <c r="I802" t="str">
        <f t="shared" si="49"/>
        <v>08</v>
      </c>
      <c r="J802" t="str">
        <f t="shared" si="50"/>
        <v>2021</v>
      </c>
      <c r="K802" s="1">
        <f t="shared" si="51"/>
        <v>44434</v>
      </c>
    </row>
    <row r="803" spans="1:11" hidden="1" x14ac:dyDescent="0.55000000000000004">
      <c r="A803" t="s">
        <v>148</v>
      </c>
      <c r="B803">
        <v>35</v>
      </c>
      <c r="C803" t="s">
        <v>120</v>
      </c>
      <c r="D803">
        <v>5390.6900000000005</v>
      </c>
      <c r="E803">
        <v>443378.73320000002</v>
      </c>
      <c r="F803">
        <v>82.248976142200718</v>
      </c>
      <c r="G803">
        <v>7.3060562191273914E-4</v>
      </c>
      <c r="H803" t="str">
        <f t="shared" si="48"/>
        <v>26</v>
      </c>
      <c r="I803" t="str">
        <f t="shared" si="49"/>
        <v>08</v>
      </c>
      <c r="J803" t="str">
        <f t="shared" si="50"/>
        <v>2021</v>
      </c>
      <c r="K803" s="1">
        <f t="shared" si="51"/>
        <v>44434</v>
      </c>
    </row>
    <row r="804" spans="1:11" hidden="1" x14ac:dyDescent="0.55000000000000004">
      <c r="A804" t="s">
        <v>148</v>
      </c>
      <c r="B804">
        <v>36</v>
      </c>
      <c r="C804" t="s">
        <v>103</v>
      </c>
      <c r="D804">
        <v>5069.59</v>
      </c>
      <c r="E804">
        <v>823781.35</v>
      </c>
      <c r="F804">
        <v>162.49466919415573</v>
      </c>
      <c r="G804">
        <v>6.8708661688811692E-4</v>
      </c>
      <c r="H804" t="str">
        <f t="shared" si="48"/>
        <v>26</v>
      </c>
      <c r="I804" t="str">
        <f t="shared" si="49"/>
        <v>08</v>
      </c>
      <c r="J804" t="str">
        <f t="shared" si="50"/>
        <v>2021</v>
      </c>
      <c r="K804" s="1">
        <f t="shared" si="51"/>
        <v>44434</v>
      </c>
    </row>
    <row r="805" spans="1:11" hidden="1" x14ac:dyDescent="0.55000000000000004">
      <c r="A805" t="s">
        <v>148</v>
      </c>
      <c r="B805">
        <v>37</v>
      </c>
      <c r="C805" t="s">
        <v>89</v>
      </c>
      <c r="D805">
        <v>4875</v>
      </c>
      <c r="E805">
        <v>448950</v>
      </c>
      <c r="F805">
        <v>92.092307692307699</v>
      </c>
      <c r="G805">
        <v>6.6071363903778607E-4</v>
      </c>
      <c r="H805" t="str">
        <f t="shared" si="48"/>
        <v>26</v>
      </c>
      <c r="I805" t="str">
        <f t="shared" si="49"/>
        <v>08</v>
      </c>
      <c r="J805" t="str">
        <f t="shared" si="50"/>
        <v>2021</v>
      </c>
      <c r="K805" s="1">
        <f t="shared" si="51"/>
        <v>44434</v>
      </c>
    </row>
    <row r="806" spans="1:11" hidden="1" x14ac:dyDescent="0.55000000000000004">
      <c r="A806" t="s">
        <v>148</v>
      </c>
      <c r="B806">
        <v>38</v>
      </c>
      <c r="C806" t="s">
        <v>122</v>
      </c>
      <c r="D806">
        <v>3488.7799999999997</v>
      </c>
      <c r="E806">
        <v>543924.59950000001</v>
      </c>
      <c r="F806">
        <v>155.90682115237993</v>
      </c>
      <c r="G806">
        <v>4.7283785222610196E-4</v>
      </c>
      <c r="H806" t="str">
        <f t="shared" si="48"/>
        <v>26</v>
      </c>
      <c r="I806" t="str">
        <f t="shared" si="49"/>
        <v>08</v>
      </c>
      <c r="J806" t="str">
        <f t="shared" si="50"/>
        <v>2021</v>
      </c>
      <c r="K806" s="1">
        <f t="shared" si="51"/>
        <v>44434</v>
      </c>
    </row>
    <row r="807" spans="1:11" hidden="1" x14ac:dyDescent="0.55000000000000004">
      <c r="A807" t="s">
        <v>148</v>
      </c>
      <c r="B807">
        <v>39</v>
      </c>
      <c r="C807" t="s">
        <v>140</v>
      </c>
      <c r="D807">
        <v>2565</v>
      </c>
      <c r="E807">
        <v>385006.5</v>
      </c>
      <c r="F807">
        <v>150.1</v>
      </c>
      <c r="G807">
        <v>3.4763702238603512E-4</v>
      </c>
      <c r="H807" t="str">
        <f t="shared" si="48"/>
        <v>26</v>
      </c>
      <c r="I807" t="str">
        <f t="shared" si="49"/>
        <v>08</v>
      </c>
      <c r="J807" t="str">
        <f t="shared" si="50"/>
        <v>2021</v>
      </c>
      <c r="K807" s="1">
        <f t="shared" si="51"/>
        <v>44434</v>
      </c>
    </row>
    <row r="808" spans="1:11" hidden="1" x14ac:dyDescent="0.55000000000000004">
      <c r="A808" t="s">
        <v>148</v>
      </c>
      <c r="B808">
        <v>40</v>
      </c>
      <c r="C808" t="s">
        <v>101</v>
      </c>
      <c r="D808">
        <v>2288.7299999999996</v>
      </c>
      <c r="E808">
        <v>412114.60170000006</v>
      </c>
      <c r="F808">
        <v>180.06256819284064</v>
      </c>
      <c r="G808">
        <v>3.1019387222050291E-4</v>
      </c>
      <c r="H808" t="str">
        <f t="shared" si="48"/>
        <v>26</v>
      </c>
      <c r="I808" t="str">
        <f t="shared" si="49"/>
        <v>08</v>
      </c>
      <c r="J808" t="str">
        <f t="shared" si="50"/>
        <v>2021</v>
      </c>
      <c r="K808" s="1">
        <f t="shared" si="51"/>
        <v>44434</v>
      </c>
    </row>
    <row r="809" spans="1:11" hidden="1" x14ac:dyDescent="0.55000000000000004">
      <c r="A809" t="s">
        <v>148</v>
      </c>
      <c r="B809">
        <v>41</v>
      </c>
      <c r="C809" t="s">
        <v>109</v>
      </c>
      <c r="D809">
        <v>2273.5500000000002</v>
      </c>
      <c r="E809">
        <v>428260.62899999996</v>
      </c>
      <c r="F809">
        <v>188.36648809131091</v>
      </c>
      <c r="G809">
        <v>3.0813651159679149E-4</v>
      </c>
      <c r="H809" t="str">
        <f t="shared" si="48"/>
        <v>26</v>
      </c>
      <c r="I809" t="str">
        <f t="shared" si="49"/>
        <v>08</v>
      </c>
      <c r="J809" t="str">
        <f t="shared" si="50"/>
        <v>2021</v>
      </c>
      <c r="K809" s="1">
        <f t="shared" si="51"/>
        <v>44434</v>
      </c>
    </row>
    <row r="810" spans="1:11" hidden="1" x14ac:dyDescent="0.55000000000000004">
      <c r="A810" t="s">
        <v>148</v>
      </c>
      <c r="B810">
        <v>42</v>
      </c>
      <c r="C810" t="s">
        <v>119</v>
      </c>
      <c r="D810">
        <v>1812</v>
      </c>
      <c r="E810">
        <v>304560</v>
      </c>
      <c r="F810">
        <v>168.07947019867549</v>
      </c>
      <c r="G810">
        <v>2.4558217721773712E-4</v>
      </c>
      <c r="H810" t="str">
        <f t="shared" si="48"/>
        <v>26</v>
      </c>
      <c r="I810" t="str">
        <f t="shared" si="49"/>
        <v>08</v>
      </c>
      <c r="J810" t="str">
        <f t="shared" si="50"/>
        <v>2021</v>
      </c>
      <c r="K810" s="1">
        <f t="shared" si="51"/>
        <v>44434</v>
      </c>
    </row>
    <row r="811" spans="1:11" hidden="1" x14ac:dyDescent="0.55000000000000004">
      <c r="A811" t="s">
        <v>148</v>
      </c>
      <c r="B811">
        <v>43</v>
      </c>
      <c r="C811" t="s">
        <v>104</v>
      </c>
      <c r="D811">
        <v>1729.5</v>
      </c>
      <c r="E811">
        <v>261223.42499999999</v>
      </c>
      <c r="F811">
        <v>151.03985255854292</v>
      </c>
      <c r="G811">
        <v>2.3440086948017455E-4</v>
      </c>
      <c r="H811" t="str">
        <f t="shared" si="48"/>
        <v>26</v>
      </c>
      <c r="I811" t="str">
        <f t="shared" si="49"/>
        <v>08</v>
      </c>
      <c r="J811" t="str">
        <f t="shared" si="50"/>
        <v>2021</v>
      </c>
      <c r="K811" s="1">
        <f t="shared" si="51"/>
        <v>44434</v>
      </c>
    </row>
    <row r="812" spans="1:11" hidden="1" x14ac:dyDescent="0.55000000000000004">
      <c r="A812" t="s">
        <v>148</v>
      </c>
      <c r="B812">
        <v>44</v>
      </c>
      <c r="C812" t="s">
        <v>149</v>
      </c>
      <c r="D812">
        <v>1650</v>
      </c>
      <c r="E812">
        <v>167475</v>
      </c>
      <c r="F812">
        <v>101.5</v>
      </c>
      <c r="G812">
        <v>2.2362615475125065E-4</v>
      </c>
      <c r="H812" t="str">
        <f t="shared" si="48"/>
        <v>26</v>
      </c>
      <c r="I812" t="str">
        <f t="shared" si="49"/>
        <v>08</v>
      </c>
      <c r="J812" t="str">
        <f t="shared" si="50"/>
        <v>2021</v>
      </c>
      <c r="K812" s="1">
        <f t="shared" si="51"/>
        <v>44434</v>
      </c>
    </row>
    <row r="813" spans="1:11" hidden="1" x14ac:dyDescent="0.55000000000000004">
      <c r="A813" t="s">
        <v>148</v>
      </c>
      <c r="B813">
        <v>45</v>
      </c>
      <c r="C813" t="s">
        <v>112</v>
      </c>
      <c r="D813">
        <v>1312.5</v>
      </c>
      <c r="E813">
        <v>211800</v>
      </c>
      <c r="F813">
        <v>161.37142857142857</v>
      </c>
      <c r="G813">
        <v>1.7788444127940395E-4</v>
      </c>
      <c r="H813" t="str">
        <f t="shared" si="48"/>
        <v>26</v>
      </c>
      <c r="I813" t="str">
        <f t="shared" si="49"/>
        <v>08</v>
      </c>
      <c r="J813" t="str">
        <f t="shared" si="50"/>
        <v>2021</v>
      </c>
      <c r="K813" s="1">
        <f t="shared" si="51"/>
        <v>44434</v>
      </c>
    </row>
    <row r="814" spans="1:11" hidden="1" x14ac:dyDescent="0.55000000000000004">
      <c r="A814" t="s">
        <v>148</v>
      </c>
      <c r="B814">
        <v>46</v>
      </c>
      <c r="C814" t="s">
        <v>146</v>
      </c>
      <c r="D814">
        <v>792.4</v>
      </c>
      <c r="E814">
        <v>115811</v>
      </c>
      <c r="F814">
        <v>146.15219586067644</v>
      </c>
      <c r="G814">
        <v>1.0739476668175214E-4</v>
      </c>
      <c r="H814" t="str">
        <f t="shared" si="48"/>
        <v>26</v>
      </c>
      <c r="I814" t="str">
        <f t="shared" si="49"/>
        <v>08</v>
      </c>
      <c r="J814" t="str">
        <f t="shared" si="50"/>
        <v>2021</v>
      </c>
      <c r="K814" s="1">
        <f t="shared" si="51"/>
        <v>44434</v>
      </c>
    </row>
    <row r="815" spans="1:11" hidden="1" x14ac:dyDescent="0.55000000000000004">
      <c r="A815" t="s">
        <v>148</v>
      </c>
      <c r="B815">
        <v>47</v>
      </c>
      <c r="C815" t="s">
        <v>121</v>
      </c>
      <c r="D815">
        <v>427.5</v>
      </c>
      <c r="E815">
        <v>63761.625</v>
      </c>
      <c r="F815">
        <v>149.15</v>
      </c>
      <c r="G815">
        <v>5.793950373100585E-5</v>
      </c>
      <c r="H815" t="str">
        <f t="shared" si="48"/>
        <v>26</v>
      </c>
      <c r="I815" t="str">
        <f t="shared" si="49"/>
        <v>08</v>
      </c>
      <c r="J815" t="str">
        <f t="shared" si="50"/>
        <v>2021</v>
      </c>
      <c r="K815" s="1">
        <f t="shared" si="51"/>
        <v>44434</v>
      </c>
    </row>
    <row r="816" spans="1:11" hidden="1" x14ac:dyDescent="0.55000000000000004">
      <c r="A816" t="s">
        <v>148</v>
      </c>
      <c r="B816">
        <v>48</v>
      </c>
      <c r="C816" t="s">
        <v>113</v>
      </c>
      <c r="D816">
        <v>412.5</v>
      </c>
      <c r="E816">
        <v>74002.5</v>
      </c>
      <c r="F816">
        <v>179.4</v>
      </c>
      <c r="G816">
        <v>5.5906538687812662E-5</v>
      </c>
      <c r="H816" t="str">
        <f t="shared" si="48"/>
        <v>26</v>
      </c>
      <c r="I816" t="str">
        <f t="shared" si="49"/>
        <v>08</v>
      </c>
      <c r="J816" t="str">
        <f t="shared" si="50"/>
        <v>2021</v>
      </c>
      <c r="K816" s="1">
        <f t="shared" si="51"/>
        <v>44434</v>
      </c>
    </row>
    <row r="817" spans="1:11" hidden="1" x14ac:dyDescent="0.55000000000000004">
      <c r="A817" t="s">
        <v>148</v>
      </c>
      <c r="B817">
        <v>49</v>
      </c>
      <c r="C817" t="s">
        <v>138</v>
      </c>
      <c r="D817">
        <v>412.5</v>
      </c>
      <c r="E817">
        <v>70620</v>
      </c>
      <c r="F817">
        <v>171.2</v>
      </c>
      <c r="G817">
        <v>5.5906538687812662E-5</v>
      </c>
      <c r="H817" t="str">
        <f t="shared" si="48"/>
        <v>26</v>
      </c>
      <c r="I817" t="str">
        <f t="shared" si="49"/>
        <v>08</v>
      </c>
      <c r="J817" t="str">
        <f t="shared" si="50"/>
        <v>2021</v>
      </c>
      <c r="K817" s="1">
        <f t="shared" si="51"/>
        <v>44434</v>
      </c>
    </row>
    <row r="818" spans="1:11" hidden="1" x14ac:dyDescent="0.55000000000000004">
      <c r="A818" t="s">
        <v>148</v>
      </c>
      <c r="B818">
        <v>50</v>
      </c>
      <c r="C818" t="s">
        <v>106</v>
      </c>
      <c r="D818">
        <v>412.5</v>
      </c>
      <c r="E818">
        <v>37537.5</v>
      </c>
      <c r="F818">
        <v>91</v>
      </c>
      <c r="G818">
        <v>5.5906538687812662E-5</v>
      </c>
      <c r="H818" t="str">
        <f t="shared" si="48"/>
        <v>26</v>
      </c>
      <c r="I818" t="str">
        <f t="shared" si="49"/>
        <v>08</v>
      </c>
      <c r="J818" t="str">
        <f t="shared" si="50"/>
        <v>2021</v>
      </c>
      <c r="K818" s="1">
        <f t="shared" si="51"/>
        <v>44434</v>
      </c>
    </row>
    <row r="819" spans="1:11" hidden="1" x14ac:dyDescent="0.55000000000000004">
      <c r="A819" t="s">
        <v>148</v>
      </c>
      <c r="B819">
        <v>51</v>
      </c>
      <c r="C819" t="s">
        <v>115</v>
      </c>
      <c r="D819">
        <v>393</v>
      </c>
      <c r="E819">
        <v>82348.244999999995</v>
      </c>
      <c r="F819">
        <v>209.53751908396944</v>
      </c>
      <c r="G819">
        <v>5.326368413166152E-5</v>
      </c>
      <c r="H819" t="str">
        <f t="shared" si="48"/>
        <v>26</v>
      </c>
      <c r="I819" t="str">
        <f t="shared" si="49"/>
        <v>08</v>
      </c>
      <c r="J819" t="str">
        <f t="shared" si="50"/>
        <v>2021</v>
      </c>
      <c r="K819" s="1">
        <f t="shared" si="51"/>
        <v>44434</v>
      </c>
    </row>
    <row r="820" spans="1:11" hidden="1" x14ac:dyDescent="0.55000000000000004">
      <c r="A820" t="s">
        <v>148</v>
      </c>
      <c r="B820">
        <v>52</v>
      </c>
      <c r="C820" t="s">
        <v>143</v>
      </c>
      <c r="D820">
        <v>300</v>
      </c>
      <c r="E820">
        <v>32495.999999999996</v>
      </c>
      <c r="F820">
        <v>108.32</v>
      </c>
      <c r="G820">
        <v>4.0659300863863755E-5</v>
      </c>
      <c r="H820" t="str">
        <f t="shared" si="48"/>
        <v>26</v>
      </c>
      <c r="I820" t="str">
        <f t="shared" si="49"/>
        <v>08</v>
      </c>
      <c r="J820" t="str">
        <f t="shared" si="50"/>
        <v>2021</v>
      </c>
      <c r="K820" s="1">
        <f t="shared" si="51"/>
        <v>44434</v>
      </c>
    </row>
    <row r="821" spans="1:11" hidden="1" x14ac:dyDescent="0.55000000000000004">
      <c r="A821" t="s">
        <v>148</v>
      </c>
      <c r="B821">
        <v>53</v>
      </c>
      <c r="C821" t="s">
        <v>114</v>
      </c>
      <c r="D821">
        <v>293.23</v>
      </c>
      <c r="E821">
        <v>38894.460500000001</v>
      </c>
      <c r="F821">
        <v>132.64147767963715</v>
      </c>
      <c r="G821">
        <v>3.9741755974369236E-5</v>
      </c>
      <c r="H821" t="str">
        <f t="shared" si="48"/>
        <v>26</v>
      </c>
      <c r="I821" t="str">
        <f t="shared" si="49"/>
        <v>08</v>
      </c>
      <c r="J821" t="str">
        <f t="shared" si="50"/>
        <v>2021</v>
      </c>
      <c r="K821" s="1">
        <f t="shared" si="51"/>
        <v>44434</v>
      </c>
    </row>
    <row r="822" spans="1:11" hidden="1" x14ac:dyDescent="0.55000000000000004">
      <c r="A822" t="s">
        <v>148</v>
      </c>
      <c r="B822">
        <v>54</v>
      </c>
      <c r="C822" t="s">
        <v>127</v>
      </c>
      <c r="D822">
        <v>87.39</v>
      </c>
      <c r="E822">
        <v>12360.4416</v>
      </c>
      <c r="F822">
        <v>141.44</v>
      </c>
      <c r="G822">
        <v>1.1844054341643512E-5</v>
      </c>
      <c r="H822" t="str">
        <f t="shared" si="48"/>
        <v>26</v>
      </c>
      <c r="I822" t="str">
        <f t="shared" si="49"/>
        <v>08</v>
      </c>
      <c r="J822" t="str">
        <f t="shared" si="50"/>
        <v>2021</v>
      </c>
      <c r="K822" s="1">
        <f t="shared" si="51"/>
        <v>44434</v>
      </c>
    </row>
    <row r="823" spans="1:11" hidden="1" x14ac:dyDescent="0.55000000000000004">
      <c r="A823" t="s">
        <v>148</v>
      </c>
      <c r="B823">
        <v>55</v>
      </c>
      <c r="C823" t="s">
        <v>110</v>
      </c>
      <c r="D823">
        <v>44.690000000000005</v>
      </c>
      <c r="E823">
        <v>23548.475599999998</v>
      </c>
      <c r="F823">
        <v>526.92941597672848</v>
      </c>
      <c r="G823">
        <v>6.056880518686905E-6</v>
      </c>
      <c r="H823" t="str">
        <f t="shared" si="48"/>
        <v>26</v>
      </c>
      <c r="I823" t="str">
        <f t="shared" si="49"/>
        <v>08</v>
      </c>
      <c r="J823" t="str">
        <f t="shared" si="50"/>
        <v>2021</v>
      </c>
      <c r="K823" s="1">
        <f t="shared" si="51"/>
        <v>44434</v>
      </c>
    </row>
    <row r="824" spans="1:11" hidden="1" x14ac:dyDescent="0.55000000000000004">
      <c r="A824" t="s">
        <v>148</v>
      </c>
      <c r="B824">
        <v>56</v>
      </c>
      <c r="C824" t="s">
        <v>108</v>
      </c>
      <c r="D824">
        <v>41.73</v>
      </c>
      <c r="E824">
        <v>5864.97</v>
      </c>
      <c r="F824">
        <v>140.54565061107118</v>
      </c>
      <c r="G824">
        <v>5.6557087501634482E-6</v>
      </c>
      <c r="H824" t="str">
        <f t="shared" si="48"/>
        <v>26</v>
      </c>
      <c r="I824" t="str">
        <f t="shared" si="49"/>
        <v>08</v>
      </c>
      <c r="J824" t="str">
        <f t="shared" si="50"/>
        <v>2021</v>
      </c>
      <c r="K824" s="1">
        <f t="shared" si="51"/>
        <v>44434</v>
      </c>
    </row>
    <row r="825" spans="1:11" hidden="1" x14ac:dyDescent="0.55000000000000004">
      <c r="A825" t="s">
        <v>148</v>
      </c>
      <c r="B825">
        <v>57</v>
      </c>
      <c r="C825" t="s">
        <v>150</v>
      </c>
      <c r="D825">
        <v>9.99</v>
      </c>
      <c r="E825">
        <v>1562.4360000000001</v>
      </c>
      <c r="F825">
        <v>156.4</v>
      </c>
      <c r="G825">
        <v>1.3539547187666632E-6</v>
      </c>
      <c r="H825" t="str">
        <f t="shared" si="48"/>
        <v>26</v>
      </c>
      <c r="I825" t="str">
        <f t="shared" si="49"/>
        <v>08</v>
      </c>
      <c r="J825" t="str">
        <f t="shared" si="50"/>
        <v>2021</v>
      </c>
      <c r="K825" s="1">
        <f t="shared" si="51"/>
        <v>44434</v>
      </c>
    </row>
    <row r="826" spans="1:11" hidden="1" x14ac:dyDescent="0.55000000000000004">
      <c r="A826" t="s">
        <v>148</v>
      </c>
      <c r="C826" t="s">
        <v>117</v>
      </c>
      <c r="D826">
        <v>7378385.6000000024</v>
      </c>
      <c r="E826">
        <v>1118727461.7493534</v>
      </c>
      <c r="F826">
        <v>151.62225483977863</v>
      </c>
      <c r="G826">
        <v>1</v>
      </c>
      <c r="H826" t="str">
        <f t="shared" si="48"/>
        <v>26</v>
      </c>
      <c r="I826" t="str">
        <f t="shared" si="49"/>
        <v>08</v>
      </c>
      <c r="J826" t="str">
        <f t="shared" si="50"/>
        <v>2021</v>
      </c>
      <c r="K826" s="1">
        <f t="shared" si="51"/>
        <v>44434</v>
      </c>
    </row>
    <row r="827" spans="1:11" hidden="1" x14ac:dyDescent="0.55000000000000004">
      <c r="A827" t="s">
        <v>151</v>
      </c>
      <c r="B827">
        <v>1</v>
      </c>
      <c r="C827" t="s">
        <v>69</v>
      </c>
      <c r="D827">
        <v>1896958.1199999987</v>
      </c>
      <c r="E827">
        <v>301911187.10404932</v>
      </c>
      <c r="F827">
        <v>159.15543096125364</v>
      </c>
      <c r="G827">
        <v>0.24743924242120316</v>
      </c>
      <c r="H827" t="str">
        <f t="shared" si="48"/>
        <v>30</v>
      </c>
      <c r="I827" t="str">
        <f t="shared" si="49"/>
        <v>09</v>
      </c>
      <c r="J827" t="str">
        <f t="shared" si="50"/>
        <v>2021</v>
      </c>
      <c r="K827" s="1">
        <f t="shared" si="51"/>
        <v>44469</v>
      </c>
    </row>
    <row r="828" spans="1:11" hidden="1" x14ac:dyDescent="0.55000000000000004">
      <c r="A828" t="s">
        <v>151</v>
      </c>
      <c r="B828">
        <v>2</v>
      </c>
      <c r="C828" t="s">
        <v>68</v>
      </c>
      <c r="D828">
        <v>1842031.7700000005</v>
      </c>
      <c r="E828">
        <v>281693718.68170005</v>
      </c>
      <c r="F828">
        <v>152.92554844572521</v>
      </c>
      <c r="G828">
        <v>0.24027464859613684</v>
      </c>
      <c r="H828" t="str">
        <f t="shared" si="48"/>
        <v>30</v>
      </c>
      <c r="I828" t="str">
        <f t="shared" si="49"/>
        <v>09</v>
      </c>
      <c r="J828" t="str">
        <f t="shared" si="50"/>
        <v>2021</v>
      </c>
      <c r="K828" s="1">
        <f t="shared" si="51"/>
        <v>44469</v>
      </c>
    </row>
    <row r="829" spans="1:11" x14ac:dyDescent="0.55000000000000004">
      <c r="A829" t="s">
        <v>151</v>
      </c>
      <c r="B829">
        <v>3</v>
      </c>
      <c r="C829" t="s">
        <v>70</v>
      </c>
      <c r="D829">
        <v>783792.8000000004</v>
      </c>
      <c r="E829">
        <v>119982461.07804987</v>
      </c>
      <c r="F829">
        <v>153.07931009068955</v>
      </c>
      <c r="G829">
        <v>0.10223794326423707</v>
      </c>
      <c r="H829" t="str">
        <f t="shared" si="48"/>
        <v>30</v>
      </c>
      <c r="I829" t="str">
        <f t="shared" si="49"/>
        <v>09</v>
      </c>
      <c r="J829" t="str">
        <f t="shared" si="50"/>
        <v>2021</v>
      </c>
      <c r="K829" s="1">
        <f t="shared" si="51"/>
        <v>44469</v>
      </c>
    </row>
    <row r="830" spans="1:11" hidden="1" x14ac:dyDescent="0.55000000000000004">
      <c r="A830" t="s">
        <v>151</v>
      </c>
      <c r="B830">
        <v>4</v>
      </c>
      <c r="C830" t="s">
        <v>72</v>
      </c>
      <c r="D830">
        <v>396917.52</v>
      </c>
      <c r="E830">
        <v>59933064.509399995</v>
      </c>
      <c r="F830">
        <v>150.99626871950625</v>
      </c>
      <c r="G830">
        <v>5.1773926591749335E-2</v>
      </c>
      <c r="H830" t="str">
        <f t="shared" si="48"/>
        <v>30</v>
      </c>
      <c r="I830" t="str">
        <f t="shared" si="49"/>
        <v>09</v>
      </c>
      <c r="J830" t="str">
        <f t="shared" si="50"/>
        <v>2021</v>
      </c>
      <c r="K830" s="1">
        <f t="shared" si="51"/>
        <v>44469</v>
      </c>
    </row>
    <row r="831" spans="1:11" hidden="1" x14ac:dyDescent="0.55000000000000004">
      <c r="A831" t="s">
        <v>151</v>
      </c>
      <c r="B831">
        <v>5</v>
      </c>
      <c r="C831" t="s">
        <v>71</v>
      </c>
      <c r="D831">
        <v>390054.21000000008</v>
      </c>
      <c r="E831">
        <v>58284574.15869996</v>
      </c>
      <c r="F831">
        <v>149.42685571500419</v>
      </c>
      <c r="G831">
        <v>5.0878676343999084E-2</v>
      </c>
      <c r="H831" t="str">
        <f t="shared" si="48"/>
        <v>30</v>
      </c>
      <c r="I831" t="str">
        <f t="shared" si="49"/>
        <v>09</v>
      </c>
      <c r="J831" t="str">
        <f t="shared" si="50"/>
        <v>2021</v>
      </c>
      <c r="K831" s="1">
        <f t="shared" si="51"/>
        <v>44469</v>
      </c>
    </row>
    <row r="832" spans="1:11" hidden="1" x14ac:dyDescent="0.55000000000000004">
      <c r="A832" t="s">
        <v>151</v>
      </c>
      <c r="B832">
        <v>6</v>
      </c>
      <c r="C832" t="s">
        <v>75</v>
      </c>
      <c r="D832">
        <v>318662.72000000009</v>
      </c>
      <c r="E832">
        <v>51724220.139099993</v>
      </c>
      <c r="F832">
        <v>162.31650862422808</v>
      </c>
      <c r="G832">
        <v>4.1566369438182461E-2</v>
      </c>
      <c r="H832" t="str">
        <f t="shared" si="48"/>
        <v>30</v>
      </c>
      <c r="I832" t="str">
        <f t="shared" si="49"/>
        <v>09</v>
      </c>
      <c r="J832" t="str">
        <f t="shared" si="50"/>
        <v>2021</v>
      </c>
      <c r="K832" s="1">
        <f t="shared" si="51"/>
        <v>44469</v>
      </c>
    </row>
    <row r="833" spans="1:11" hidden="1" x14ac:dyDescent="0.55000000000000004">
      <c r="A833" t="s">
        <v>151</v>
      </c>
      <c r="B833">
        <v>7</v>
      </c>
      <c r="C833" t="s">
        <v>73</v>
      </c>
      <c r="D833">
        <v>269582.41000000003</v>
      </c>
      <c r="E833">
        <v>41200703.999400005</v>
      </c>
      <c r="F833">
        <v>152.8315738382189</v>
      </c>
      <c r="G833">
        <v>3.5164333148526357E-2</v>
      </c>
      <c r="H833" t="str">
        <f t="shared" si="48"/>
        <v>30</v>
      </c>
      <c r="I833" t="str">
        <f t="shared" si="49"/>
        <v>09</v>
      </c>
      <c r="J833" t="str">
        <f t="shared" si="50"/>
        <v>2021</v>
      </c>
      <c r="K833" s="1">
        <f t="shared" si="51"/>
        <v>44469</v>
      </c>
    </row>
    <row r="834" spans="1:11" hidden="1" x14ac:dyDescent="0.55000000000000004">
      <c r="A834" t="s">
        <v>151</v>
      </c>
      <c r="B834">
        <v>8</v>
      </c>
      <c r="C834" t="s">
        <v>76</v>
      </c>
      <c r="D834">
        <v>224199.78000000003</v>
      </c>
      <c r="E834">
        <v>32039978.049700003</v>
      </c>
      <c r="F834">
        <v>142.90816007803397</v>
      </c>
      <c r="G834">
        <v>2.9244622287286162E-2</v>
      </c>
      <c r="H834" t="str">
        <f t="shared" ref="H834:H897" si="52">LEFT(A834,2)</f>
        <v>30</v>
      </c>
      <c r="I834" t="str">
        <f t="shared" ref="I834:I897" si="53">MID(A834,4,2)</f>
        <v>09</v>
      </c>
      <c r="J834" t="str">
        <f t="shared" ref="J834:J897" si="54">MID(A834,7,4)</f>
        <v>2021</v>
      </c>
      <c r="K834" s="1">
        <f t="shared" ref="K834:K897" si="55">DATE(J834,I834,H834)</f>
        <v>44469</v>
      </c>
    </row>
    <row r="835" spans="1:11" hidden="1" x14ac:dyDescent="0.55000000000000004">
      <c r="A835" t="s">
        <v>151</v>
      </c>
      <c r="B835">
        <v>9</v>
      </c>
      <c r="C835" t="s">
        <v>77</v>
      </c>
      <c r="D835">
        <v>215681.96999999974</v>
      </c>
      <c r="E835">
        <v>32813462.295099974</v>
      </c>
      <c r="F835">
        <v>152.13817963133411</v>
      </c>
      <c r="G835">
        <v>2.8133559037514563E-2</v>
      </c>
      <c r="H835" t="str">
        <f t="shared" si="52"/>
        <v>30</v>
      </c>
      <c r="I835" t="str">
        <f t="shared" si="53"/>
        <v>09</v>
      </c>
      <c r="J835" t="str">
        <f t="shared" si="54"/>
        <v>2021</v>
      </c>
      <c r="K835" s="1">
        <f t="shared" si="55"/>
        <v>44469</v>
      </c>
    </row>
    <row r="836" spans="1:11" hidden="1" x14ac:dyDescent="0.55000000000000004">
      <c r="A836" t="s">
        <v>151</v>
      </c>
      <c r="B836">
        <v>10</v>
      </c>
      <c r="C836" t="s">
        <v>74</v>
      </c>
      <c r="D836">
        <v>187150.80000000005</v>
      </c>
      <c r="E836">
        <v>30088355.796000008</v>
      </c>
      <c r="F836">
        <v>160.77065017087824</v>
      </c>
      <c r="G836">
        <v>2.4411952842966374E-2</v>
      </c>
      <c r="H836" t="str">
        <f t="shared" si="52"/>
        <v>30</v>
      </c>
      <c r="I836" t="str">
        <f t="shared" si="53"/>
        <v>09</v>
      </c>
      <c r="J836" t="str">
        <f t="shared" si="54"/>
        <v>2021</v>
      </c>
      <c r="K836" s="1">
        <f t="shared" si="55"/>
        <v>44469</v>
      </c>
    </row>
    <row r="837" spans="1:11" hidden="1" x14ac:dyDescent="0.55000000000000004">
      <c r="A837" t="s">
        <v>151</v>
      </c>
      <c r="B837">
        <v>11</v>
      </c>
      <c r="C837" t="s">
        <v>86</v>
      </c>
      <c r="D837">
        <v>152154.56</v>
      </c>
      <c r="E837">
        <v>12147954.08</v>
      </c>
      <c r="F837">
        <v>79.839566293642463</v>
      </c>
      <c r="G837">
        <v>1.9847042831568431E-2</v>
      </c>
      <c r="H837" t="str">
        <f t="shared" si="52"/>
        <v>30</v>
      </c>
      <c r="I837" t="str">
        <f t="shared" si="53"/>
        <v>09</v>
      </c>
      <c r="J837" t="str">
        <f t="shared" si="54"/>
        <v>2021</v>
      </c>
      <c r="K837" s="1">
        <f t="shared" si="55"/>
        <v>44469</v>
      </c>
    </row>
    <row r="838" spans="1:11" hidden="1" x14ac:dyDescent="0.55000000000000004">
      <c r="A838" t="s">
        <v>151</v>
      </c>
      <c r="B838">
        <v>12</v>
      </c>
      <c r="C838" t="s">
        <v>78</v>
      </c>
      <c r="D838">
        <v>147419.58000000002</v>
      </c>
      <c r="E838">
        <v>25499366.006999999</v>
      </c>
      <c r="F838">
        <v>172.97136518093455</v>
      </c>
      <c r="G838">
        <v>1.9229411977346123E-2</v>
      </c>
      <c r="H838" t="str">
        <f t="shared" si="52"/>
        <v>30</v>
      </c>
      <c r="I838" t="str">
        <f t="shared" si="53"/>
        <v>09</v>
      </c>
      <c r="J838" t="str">
        <f t="shared" si="54"/>
        <v>2021</v>
      </c>
      <c r="K838" s="1">
        <f t="shared" si="55"/>
        <v>44469</v>
      </c>
    </row>
    <row r="839" spans="1:11" hidden="1" x14ac:dyDescent="0.55000000000000004">
      <c r="A839" t="s">
        <v>151</v>
      </c>
      <c r="B839">
        <v>13</v>
      </c>
      <c r="C839" t="s">
        <v>80</v>
      </c>
      <c r="D839">
        <v>117971.9</v>
      </c>
      <c r="E839">
        <v>17470847.080000006</v>
      </c>
      <c r="F839">
        <v>148.0932923857292</v>
      </c>
      <c r="G839">
        <v>1.5388256206199194E-2</v>
      </c>
      <c r="H839" t="str">
        <f t="shared" si="52"/>
        <v>30</v>
      </c>
      <c r="I839" t="str">
        <f t="shared" si="53"/>
        <v>09</v>
      </c>
      <c r="J839" t="str">
        <f t="shared" si="54"/>
        <v>2021</v>
      </c>
      <c r="K839" s="1">
        <f t="shared" si="55"/>
        <v>44469</v>
      </c>
    </row>
    <row r="840" spans="1:11" hidden="1" x14ac:dyDescent="0.55000000000000004">
      <c r="A840" t="s">
        <v>151</v>
      </c>
      <c r="B840">
        <v>14</v>
      </c>
      <c r="C840" t="s">
        <v>84</v>
      </c>
      <c r="D840">
        <v>113407.06999999999</v>
      </c>
      <c r="E840">
        <v>9664193.0800000001</v>
      </c>
      <c r="F840">
        <v>85.216848297024171</v>
      </c>
      <c r="G840">
        <v>1.479281972024157E-2</v>
      </c>
      <c r="H840" t="str">
        <f t="shared" si="52"/>
        <v>30</v>
      </c>
      <c r="I840" t="str">
        <f t="shared" si="53"/>
        <v>09</v>
      </c>
      <c r="J840" t="str">
        <f t="shared" si="54"/>
        <v>2021</v>
      </c>
      <c r="K840" s="1">
        <f t="shared" si="55"/>
        <v>44469</v>
      </c>
    </row>
    <row r="841" spans="1:11" hidden="1" x14ac:dyDescent="0.55000000000000004">
      <c r="A841" t="s">
        <v>151</v>
      </c>
      <c r="B841">
        <v>15</v>
      </c>
      <c r="C841" t="s">
        <v>81</v>
      </c>
      <c r="D841">
        <v>104382.16999999995</v>
      </c>
      <c r="E841">
        <v>16367253.6877</v>
      </c>
      <c r="F841">
        <v>156.8012399790118</v>
      </c>
      <c r="G841">
        <v>1.3615611644120664E-2</v>
      </c>
      <c r="H841" t="str">
        <f t="shared" si="52"/>
        <v>30</v>
      </c>
      <c r="I841" t="str">
        <f t="shared" si="53"/>
        <v>09</v>
      </c>
      <c r="J841" t="str">
        <f t="shared" si="54"/>
        <v>2021</v>
      </c>
      <c r="K841" s="1">
        <f t="shared" si="55"/>
        <v>44469</v>
      </c>
    </row>
    <row r="842" spans="1:11" hidden="1" x14ac:dyDescent="0.55000000000000004">
      <c r="A842" t="s">
        <v>151</v>
      </c>
      <c r="B842">
        <v>16</v>
      </c>
      <c r="C842" t="s">
        <v>82</v>
      </c>
      <c r="D842">
        <v>81701.69</v>
      </c>
      <c r="E842">
        <v>12325201.663200008</v>
      </c>
      <c r="F842">
        <v>150.856140958651</v>
      </c>
      <c r="G842">
        <v>1.0657169531044789E-2</v>
      </c>
      <c r="H842" t="str">
        <f t="shared" si="52"/>
        <v>30</v>
      </c>
      <c r="I842" t="str">
        <f t="shared" si="53"/>
        <v>09</v>
      </c>
      <c r="J842" t="str">
        <f t="shared" si="54"/>
        <v>2021</v>
      </c>
      <c r="K842" s="1">
        <f t="shared" si="55"/>
        <v>44469</v>
      </c>
    </row>
    <row r="843" spans="1:11" hidden="1" x14ac:dyDescent="0.55000000000000004">
      <c r="A843" t="s">
        <v>151</v>
      </c>
      <c r="B843">
        <v>17</v>
      </c>
      <c r="C843" t="s">
        <v>83</v>
      </c>
      <c r="D843">
        <v>55364.140000000007</v>
      </c>
      <c r="E843">
        <v>7807933.3966999995</v>
      </c>
      <c r="F843">
        <v>141.02871274980518</v>
      </c>
      <c r="G843">
        <v>7.2216991584935159E-3</v>
      </c>
      <c r="H843" t="str">
        <f t="shared" si="52"/>
        <v>30</v>
      </c>
      <c r="I843" t="str">
        <f t="shared" si="53"/>
        <v>09</v>
      </c>
      <c r="J843" t="str">
        <f t="shared" si="54"/>
        <v>2021</v>
      </c>
      <c r="K843" s="1">
        <f t="shared" si="55"/>
        <v>44469</v>
      </c>
    </row>
    <row r="844" spans="1:11" hidden="1" x14ac:dyDescent="0.55000000000000004">
      <c r="A844" t="s">
        <v>151</v>
      </c>
      <c r="B844">
        <v>18</v>
      </c>
      <c r="C844" t="s">
        <v>79</v>
      </c>
      <c r="D844">
        <v>46442.409999999996</v>
      </c>
      <c r="E844">
        <v>7112406.4233999988</v>
      </c>
      <c r="F844">
        <v>153.14464566761285</v>
      </c>
      <c r="G844">
        <v>6.057948578545802E-3</v>
      </c>
      <c r="H844" t="str">
        <f t="shared" si="52"/>
        <v>30</v>
      </c>
      <c r="I844" t="str">
        <f t="shared" si="53"/>
        <v>09</v>
      </c>
      <c r="J844" t="str">
        <f t="shared" si="54"/>
        <v>2021</v>
      </c>
      <c r="K844" s="1">
        <f t="shared" si="55"/>
        <v>44469</v>
      </c>
    </row>
    <row r="845" spans="1:11" hidden="1" x14ac:dyDescent="0.55000000000000004">
      <c r="A845" t="s">
        <v>151</v>
      </c>
      <c r="B845">
        <v>19</v>
      </c>
      <c r="C845" t="s">
        <v>85</v>
      </c>
      <c r="D845">
        <v>34545</v>
      </c>
      <c r="E845">
        <v>5126532.9000000004</v>
      </c>
      <c r="F845">
        <v>148.40158923143727</v>
      </c>
      <c r="G845">
        <v>4.5060502597919607E-3</v>
      </c>
      <c r="H845" t="str">
        <f t="shared" si="52"/>
        <v>30</v>
      </c>
      <c r="I845" t="str">
        <f t="shared" si="53"/>
        <v>09</v>
      </c>
      <c r="J845" t="str">
        <f t="shared" si="54"/>
        <v>2021</v>
      </c>
      <c r="K845" s="1">
        <f t="shared" si="55"/>
        <v>44469</v>
      </c>
    </row>
    <row r="846" spans="1:11" hidden="1" x14ac:dyDescent="0.55000000000000004">
      <c r="A846" t="s">
        <v>151</v>
      </c>
      <c r="B846">
        <v>20</v>
      </c>
      <c r="C846" t="s">
        <v>91</v>
      </c>
      <c r="D846">
        <v>32917.5</v>
      </c>
      <c r="E846">
        <v>4934887.4249999998</v>
      </c>
      <c r="F846">
        <v>149.91683526999316</v>
      </c>
      <c r="G846">
        <v>4.2937591381300294E-3</v>
      </c>
      <c r="H846" t="str">
        <f t="shared" si="52"/>
        <v>30</v>
      </c>
      <c r="I846" t="str">
        <f t="shared" si="53"/>
        <v>09</v>
      </c>
      <c r="J846" t="str">
        <f t="shared" si="54"/>
        <v>2021</v>
      </c>
      <c r="K846" s="1">
        <f t="shared" si="55"/>
        <v>44469</v>
      </c>
    </row>
    <row r="847" spans="1:11" hidden="1" x14ac:dyDescent="0.55000000000000004">
      <c r="A847" t="s">
        <v>151</v>
      </c>
      <c r="B847">
        <v>21</v>
      </c>
      <c r="C847" t="s">
        <v>87</v>
      </c>
      <c r="D847">
        <v>25237.5</v>
      </c>
      <c r="E847">
        <v>3830782.74</v>
      </c>
      <c r="F847">
        <v>151.78931114413078</v>
      </c>
      <c r="G847">
        <v>3.2919798359096713E-3</v>
      </c>
      <c r="H847" t="str">
        <f t="shared" si="52"/>
        <v>30</v>
      </c>
      <c r="I847" t="str">
        <f t="shared" si="53"/>
        <v>09</v>
      </c>
      <c r="J847" t="str">
        <f t="shared" si="54"/>
        <v>2021</v>
      </c>
      <c r="K847" s="1">
        <f t="shared" si="55"/>
        <v>44469</v>
      </c>
    </row>
    <row r="848" spans="1:11" hidden="1" x14ac:dyDescent="0.55000000000000004">
      <c r="A848" t="s">
        <v>151</v>
      </c>
      <c r="B848">
        <v>22</v>
      </c>
      <c r="C848" t="s">
        <v>100</v>
      </c>
      <c r="D848">
        <v>23642.650000000009</v>
      </c>
      <c r="E848">
        <v>3919378.1448999993</v>
      </c>
      <c r="F848">
        <v>165.77575461718538</v>
      </c>
      <c r="G848">
        <v>3.0839475806823109E-3</v>
      </c>
      <c r="H848" t="str">
        <f t="shared" si="52"/>
        <v>30</v>
      </c>
      <c r="I848" t="str">
        <f t="shared" si="53"/>
        <v>09</v>
      </c>
      <c r="J848" t="str">
        <f t="shared" si="54"/>
        <v>2021</v>
      </c>
      <c r="K848" s="1">
        <f t="shared" si="55"/>
        <v>44469</v>
      </c>
    </row>
    <row r="849" spans="1:11" hidden="1" x14ac:dyDescent="0.55000000000000004">
      <c r="A849" t="s">
        <v>151</v>
      </c>
      <c r="B849">
        <v>23</v>
      </c>
      <c r="C849" t="s">
        <v>96</v>
      </c>
      <c r="D849">
        <v>21896.61</v>
      </c>
      <c r="E849">
        <v>3627560.8994999998</v>
      </c>
      <c r="F849">
        <v>165.66769465684413</v>
      </c>
      <c r="G849">
        <v>2.8561940998426179E-3</v>
      </c>
      <c r="H849" t="str">
        <f t="shared" si="52"/>
        <v>30</v>
      </c>
      <c r="I849" t="str">
        <f t="shared" si="53"/>
        <v>09</v>
      </c>
      <c r="J849" t="str">
        <f t="shared" si="54"/>
        <v>2021</v>
      </c>
      <c r="K849" s="1">
        <f t="shared" si="55"/>
        <v>44469</v>
      </c>
    </row>
    <row r="850" spans="1:11" hidden="1" x14ac:dyDescent="0.55000000000000004">
      <c r="A850" t="s">
        <v>151</v>
      </c>
      <c r="B850">
        <v>24</v>
      </c>
      <c r="C850" t="s">
        <v>94</v>
      </c>
      <c r="D850">
        <v>17235</v>
      </c>
      <c r="E850">
        <v>1803795</v>
      </c>
      <c r="F850">
        <v>104.65883376849435</v>
      </c>
      <c r="G850">
        <v>2.2481336293968574E-3</v>
      </c>
      <c r="H850" t="str">
        <f t="shared" si="52"/>
        <v>30</v>
      </c>
      <c r="I850" t="str">
        <f t="shared" si="53"/>
        <v>09</v>
      </c>
      <c r="J850" t="str">
        <f t="shared" si="54"/>
        <v>2021</v>
      </c>
      <c r="K850" s="1">
        <f t="shared" si="55"/>
        <v>44469</v>
      </c>
    </row>
    <row r="851" spans="1:11" hidden="1" x14ac:dyDescent="0.55000000000000004">
      <c r="A851" t="s">
        <v>151</v>
      </c>
      <c r="B851">
        <v>25</v>
      </c>
      <c r="C851" t="s">
        <v>98</v>
      </c>
      <c r="D851">
        <v>14945.82</v>
      </c>
      <c r="E851">
        <v>2331772.7445</v>
      </c>
      <c r="F851">
        <v>156.015042633994</v>
      </c>
      <c r="G851">
        <v>1.9495329597280034E-3</v>
      </c>
      <c r="H851" t="str">
        <f t="shared" si="52"/>
        <v>30</v>
      </c>
      <c r="I851" t="str">
        <f t="shared" si="53"/>
        <v>09</v>
      </c>
      <c r="J851" t="str">
        <f t="shared" si="54"/>
        <v>2021</v>
      </c>
      <c r="K851" s="1">
        <f t="shared" si="55"/>
        <v>44469</v>
      </c>
    </row>
    <row r="852" spans="1:11" hidden="1" x14ac:dyDescent="0.55000000000000004">
      <c r="A852" t="s">
        <v>151</v>
      </c>
      <c r="B852">
        <v>26</v>
      </c>
      <c r="C852" t="s">
        <v>95</v>
      </c>
      <c r="D852">
        <v>14624.880000000003</v>
      </c>
      <c r="E852">
        <v>2323495.4647999993</v>
      </c>
      <c r="F852">
        <v>158.87278834424617</v>
      </c>
      <c r="G852">
        <v>1.907669541856311E-3</v>
      </c>
      <c r="H852" t="str">
        <f t="shared" si="52"/>
        <v>30</v>
      </c>
      <c r="I852" t="str">
        <f t="shared" si="53"/>
        <v>09</v>
      </c>
      <c r="J852" t="str">
        <f t="shared" si="54"/>
        <v>2021</v>
      </c>
      <c r="K852" s="1">
        <f t="shared" si="55"/>
        <v>44469</v>
      </c>
    </row>
    <row r="853" spans="1:11" hidden="1" x14ac:dyDescent="0.55000000000000004">
      <c r="A853" t="s">
        <v>151</v>
      </c>
      <c r="B853">
        <v>27</v>
      </c>
      <c r="C853" t="s">
        <v>90</v>
      </c>
      <c r="D853">
        <v>13510.95</v>
      </c>
      <c r="E853">
        <v>2187342.537</v>
      </c>
      <c r="F853">
        <v>161.89405904100008</v>
      </c>
      <c r="G853">
        <v>1.7623684978299665E-3</v>
      </c>
      <c r="H853" t="str">
        <f t="shared" si="52"/>
        <v>30</v>
      </c>
      <c r="I853" t="str">
        <f t="shared" si="53"/>
        <v>09</v>
      </c>
      <c r="J853" t="str">
        <f t="shared" si="54"/>
        <v>2021</v>
      </c>
      <c r="K853" s="1">
        <f t="shared" si="55"/>
        <v>44469</v>
      </c>
    </row>
    <row r="854" spans="1:11" hidden="1" x14ac:dyDescent="0.55000000000000004">
      <c r="A854" t="s">
        <v>151</v>
      </c>
      <c r="B854">
        <v>28</v>
      </c>
      <c r="C854" t="s">
        <v>93</v>
      </c>
      <c r="D854">
        <v>13333.419999999998</v>
      </c>
      <c r="E854">
        <v>2461711.2278000005</v>
      </c>
      <c r="F854">
        <v>184.62714200857701</v>
      </c>
      <c r="G854">
        <v>1.7392114822670521E-3</v>
      </c>
      <c r="H854" t="str">
        <f t="shared" si="52"/>
        <v>30</v>
      </c>
      <c r="I854" t="str">
        <f t="shared" si="53"/>
        <v>09</v>
      </c>
      <c r="J854" t="str">
        <f t="shared" si="54"/>
        <v>2021</v>
      </c>
      <c r="K854" s="1">
        <f t="shared" si="55"/>
        <v>44469</v>
      </c>
    </row>
    <row r="855" spans="1:11" hidden="1" x14ac:dyDescent="0.55000000000000004">
      <c r="A855" t="s">
        <v>151</v>
      </c>
      <c r="B855">
        <v>29</v>
      </c>
      <c r="C855" t="s">
        <v>107</v>
      </c>
      <c r="D855">
        <v>13039.5</v>
      </c>
      <c r="E855">
        <v>1099970.625</v>
      </c>
      <c r="F855">
        <v>84.356810077073504</v>
      </c>
      <c r="G855">
        <v>1.7008725535549939E-3</v>
      </c>
      <c r="H855" t="str">
        <f t="shared" si="52"/>
        <v>30</v>
      </c>
      <c r="I855" t="str">
        <f t="shared" si="53"/>
        <v>09</v>
      </c>
      <c r="J855" t="str">
        <f t="shared" si="54"/>
        <v>2021</v>
      </c>
      <c r="K855" s="1">
        <f t="shared" si="55"/>
        <v>44469</v>
      </c>
    </row>
    <row r="856" spans="1:11" hidden="1" x14ac:dyDescent="0.55000000000000004">
      <c r="A856" t="s">
        <v>151</v>
      </c>
      <c r="B856">
        <v>30</v>
      </c>
      <c r="C856" t="s">
        <v>99</v>
      </c>
      <c r="D856">
        <v>12555</v>
      </c>
      <c r="E856">
        <v>1927260.84</v>
      </c>
      <c r="F856">
        <v>153.50544324970133</v>
      </c>
      <c r="G856">
        <v>1.6376743671063269E-3</v>
      </c>
      <c r="H856" t="str">
        <f t="shared" si="52"/>
        <v>30</v>
      </c>
      <c r="I856" t="str">
        <f t="shared" si="53"/>
        <v>09</v>
      </c>
      <c r="J856" t="str">
        <f t="shared" si="54"/>
        <v>2021</v>
      </c>
      <c r="K856" s="1">
        <f t="shared" si="55"/>
        <v>44469</v>
      </c>
    </row>
    <row r="857" spans="1:11" hidden="1" x14ac:dyDescent="0.55000000000000004">
      <c r="A857" t="s">
        <v>151</v>
      </c>
      <c r="B857">
        <v>31</v>
      </c>
      <c r="C857" t="s">
        <v>97</v>
      </c>
      <c r="D857">
        <v>11212.5</v>
      </c>
      <c r="E857">
        <v>1756294.5</v>
      </c>
      <c r="F857">
        <v>156.6371906354515</v>
      </c>
      <c r="G857">
        <v>1.4625586492377292E-3</v>
      </c>
      <c r="H857" t="str">
        <f t="shared" si="52"/>
        <v>30</v>
      </c>
      <c r="I857" t="str">
        <f t="shared" si="53"/>
        <v>09</v>
      </c>
      <c r="J857" t="str">
        <f t="shared" si="54"/>
        <v>2021</v>
      </c>
      <c r="K857" s="1">
        <f t="shared" si="55"/>
        <v>44469</v>
      </c>
    </row>
    <row r="858" spans="1:11" hidden="1" x14ac:dyDescent="0.55000000000000004">
      <c r="A858" t="s">
        <v>151</v>
      </c>
      <c r="B858">
        <v>32</v>
      </c>
      <c r="C858" t="s">
        <v>102</v>
      </c>
      <c r="D858">
        <v>10941</v>
      </c>
      <c r="E858">
        <v>1931282.325</v>
      </c>
      <c r="F858">
        <v>176.51789827255277</v>
      </c>
      <c r="G858">
        <v>1.4271441856240799E-3</v>
      </c>
      <c r="H858" t="str">
        <f t="shared" si="52"/>
        <v>30</v>
      </c>
      <c r="I858" t="str">
        <f t="shared" si="53"/>
        <v>09</v>
      </c>
      <c r="J858" t="str">
        <f t="shared" si="54"/>
        <v>2021</v>
      </c>
      <c r="K858" s="1">
        <f t="shared" si="55"/>
        <v>44469</v>
      </c>
    </row>
    <row r="859" spans="1:11" hidden="1" x14ac:dyDescent="0.55000000000000004">
      <c r="A859" t="s">
        <v>151</v>
      </c>
      <c r="B859">
        <v>33</v>
      </c>
      <c r="C859" t="s">
        <v>105</v>
      </c>
      <c r="D859">
        <v>9579.75</v>
      </c>
      <c r="E859">
        <v>1503881.6700000004</v>
      </c>
      <c r="F859">
        <v>156.98548187583188</v>
      </c>
      <c r="G859">
        <v>1.2495827175059207E-3</v>
      </c>
      <c r="H859" t="str">
        <f t="shared" si="52"/>
        <v>30</v>
      </c>
      <c r="I859" t="str">
        <f t="shared" si="53"/>
        <v>09</v>
      </c>
      <c r="J859" t="str">
        <f t="shared" si="54"/>
        <v>2021</v>
      </c>
      <c r="K859" s="1">
        <f t="shared" si="55"/>
        <v>44469</v>
      </c>
    </row>
    <row r="860" spans="1:11" hidden="1" x14ac:dyDescent="0.55000000000000004">
      <c r="A860" t="s">
        <v>151</v>
      </c>
      <c r="B860">
        <v>34</v>
      </c>
      <c r="C860" t="s">
        <v>88</v>
      </c>
      <c r="D860">
        <v>9080.44</v>
      </c>
      <c r="E860">
        <v>966423.05498400005</v>
      </c>
      <c r="F860">
        <v>106.42909979956919</v>
      </c>
      <c r="G860">
        <v>1.1844527144601335E-3</v>
      </c>
      <c r="H860" t="str">
        <f t="shared" si="52"/>
        <v>30</v>
      </c>
      <c r="I860" t="str">
        <f t="shared" si="53"/>
        <v>09</v>
      </c>
      <c r="J860" t="str">
        <f t="shared" si="54"/>
        <v>2021</v>
      </c>
      <c r="K860" s="1">
        <f t="shared" si="55"/>
        <v>44469</v>
      </c>
    </row>
    <row r="861" spans="1:11" hidden="1" x14ac:dyDescent="0.55000000000000004">
      <c r="A861" t="s">
        <v>151</v>
      </c>
      <c r="B861">
        <v>35</v>
      </c>
      <c r="C861" t="s">
        <v>89</v>
      </c>
      <c r="D861">
        <v>6750</v>
      </c>
      <c r="E861">
        <v>630731.25</v>
      </c>
      <c r="F861">
        <v>93.441666666666663</v>
      </c>
      <c r="G861">
        <v>8.8047008984211124E-4</v>
      </c>
      <c r="H861" t="str">
        <f t="shared" si="52"/>
        <v>30</v>
      </c>
      <c r="I861" t="str">
        <f t="shared" si="53"/>
        <v>09</v>
      </c>
      <c r="J861" t="str">
        <f t="shared" si="54"/>
        <v>2021</v>
      </c>
      <c r="K861" s="1">
        <f t="shared" si="55"/>
        <v>44469</v>
      </c>
    </row>
    <row r="862" spans="1:11" hidden="1" x14ac:dyDescent="0.55000000000000004">
      <c r="A862" t="s">
        <v>151</v>
      </c>
      <c r="B862">
        <v>36</v>
      </c>
      <c r="C862" t="s">
        <v>120</v>
      </c>
      <c r="D862">
        <v>6345.6900000000005</v>
      </c>
      <c r="E862">
        <v>500201.23320000002</v>
      </c>
      <c r="F862">
        <v>78.825349678285576</v>
      </c>
      <c r="G862">
        <v>8.2773188806076854E-4</v>
      </c>
      <c r="H862" t="str">
        <f t="shared" si="52"/>
        <v>30</v>
      </c>
      <c r="I862" t="str">
        <f t="shared" si="53"/>
        <v>09</v>
      </c>
      <c r="J862" t="str">
        <f t="shared" si="54"/>
        <v>2021</v>
      </c>
      <c r="K862" s="1">
        <f t="shared" si="55"/>
        <v>44469</v>
      </c>
    </row>
    <row r="863" spans="1:11" hidden="1" x14ac:dyDescent="0.55000000000000004">
      <c r="A863" t="s">
        <v>151</v>
      </c>
      <c r="B863">
        <v>37</v>
      </c>
      <c r="C863" t="s">
        <v>103</v>
      </c>
      <c r="D863">
        <v>5069.59</v>
      </c>
      <c r="E863">
        <v>823781.35</v>
      </c>
      <c r="F863">
        <v>162.49466919415573</v>
      </c>
      <c r="G863">
        <v>6.6127738707595098E-4</v>
      </c>
      <c r="H863" t="str">
        <f t="shared" si="52"/>
        <v>30</v>
      </c>
      <c r="I863" t="str">
        <f t="shared" si="53"/>
        <v>09</v>
      </c>
      <c r="J863" t="str">
        <f t="shared" si="54"/>
        <v>2021</v>
      </c>
      <c r="K863" s="1">
        <f t="shared" si="55"/>
        <v>44469</v>
      </c>
    </row>
    <row r="864" spans="1:11" hidden="1" x14ac:dyDescent="0.55000000000000004">
      <c r="A864" t="s">
        <v>151</v>
      </c>
      <c r="B864">
        <v>38</v>
      </c>
      <c r="C864" t="s">
        <v>152</v>
      </c>
      <c r="D864">
        <v>3915</v>
      </c>
      <c r="E864">
        <v>612697.5</v>
      </c>
      <c r="F864">
        <v>156.5</v>
      </c>
      <c r="G864">
        <v>5.1067265210842454E-4</v>
      </c>
      <c r="H864" t="str">
        <f t="shared" si="52"/>
        <v>30</v>
      </c>
      <c r="I864" t="str">
        <f t="shared" si="53"/>
        <v>09</v>
      </c>
      <c r="J864" t="str">
        <f t="shared" si="54"/>
        <v>2021</v>
      </c>
      <c r="K864" s="1">
        <f t="shared" si="55"/>
        <v>44469</v>
      </c>
    </row>
    <row r="865" spans="1:11" hidden="1" x14ac:dyDescent="0.55000000000000004">
      <c r="A865" t="s">
        <v>151</v>
      </c>
      <c r="B865">
        <v>39</v>
      </c>
      <c r="C865" t="s">
        <v>122</v>
      </c>
      <c r="D865">
        <v>3901.2799999999997</v>
      </c>
      <c r="E865">
        <v>611904.59950000001</v>
      </c>
      <c r="F865">
        <v>156.84713722162985</v>
      </c>
      <c r="G865">
        <v>5.0888301512581207E-4</v>
      </c>
      <c r="H865" t="str">
        <f t="shared" si="52"/>
        <v>30</v>
      </c>
      <c r="I865" t="str">
        <f t="shared" si="53"/>
        <v>09</v>
      </c>
      <c r="J865" t="str">
        <f t="shared" si="54"/>
        <v>2021</v>
      </c>
      <c r="K865" s="1">
        <f t="shared" si="55"/>
        <v>44469</v>
      </c>
    </row>
    <row r="866" spans="1:11" hidden="1" x14ac:dyDescent="0.55000000000000004">
      <c r="A866" t="s">
        <v>151</v>
      </c>
      <c r="B866">
        <v>40</v>
      </c>
      <c r="C866" t="s">
        <v>109</v>
      </c>
      <c r="D866">
        <v>2686.05</v>
      </c>
      <c r="E866">
        <v>507873.12899999996</v>
      </c>
      <c r="F866">
        <v>189.07806221030879</v>
      </c>
      <c r="G866">
        <v>3.503683977511708E-4</v>
      </c>
      <c r="H866" t="str">
        <f t="shared" si="52"/>
        <v>30</v>
      </c>
      <c r="I866" t="str">
        <f t="shared" si="53"/>
        <v>09</v>
      </c>
      <c r="J866" t="str">
        <f t="shared" si="54"/>
        <v>2021</v>
      </c>
      <c r="K866" s="1">
        <f t="shared" si="55"/>
        <v>44469</v>
      </c>
    </row>
    <row r="867" spans="1:11" hidden="1" x14ac:dyDescent="0.55000000000000004">
      <c r="A867" t="s">
        <v>151</v>
      </c>
      <c r="B867">
        <v>41</v>
      </c>
      <c r="C867" t="s">
        <v>140</v>
      </c>
      <c r="D867">
        <v>2565</v>
      </c>
      <c r="E867">
        <v>385006.5</v>
      </c>
      <c r="F867">
        <v>150.1</v>
      </c>
      <c r="G867">
        <v>3.3457863414000226E-4</v>
      </c>
      <c r="H867" t="str">
        <f t="shared" si="52"/>
        <v>30</v>
      </c>
      <c r="I867" t="str">
        <f t="shared" si="53"/>
        <v>09</v>
      </c>
      <c r="J867" t="str">
        <f t="shared" si="54"/>
        <v>2021</v>
      </c>
      <c r="K867" s="1">
        <f t="shared" si="55"/>
        <v>44469</v>
      </c>
    </row>
    <row r="868" spans="1:11" hidden="1" x14ac:dyDescent="0.55000000000000004">
      <c r="A868" t="s">
        <v>151</v>
      </c>
      <c r="B868">
        <v>42</v>
      </c>
      <c r="C868" t="s">
        <v>101</v>
      </c>
      <c r="D868">
        <v>2288.7299999999996</v>
      </c>
      <c r="E868">
        <v>412114.60170000006</v>
      </c>
      <c r="F868">
        <v>180.06256819284064</v>
      </c>
      <c r="G868">
        <v>2.9854197166286441E-4</v>
      </c>
      <c r="H868" t="str">
        <f t="shared" si="52"/>
        <v>30</v>
      </c>
      <c r="I868" t="str">
        <f t="shared" si="53"/>
        <v>09</v>
      </c>
      <c r="J868" t="str">
        <f t="shared" si="54"/>
        <v>2021</v>
      </c>
      <c r="K868" s="1">
        <f t="shared" si="55"/>
        <v>44469</v>
      </c>
    </row>
    <row r="869" spans="1:11" hidden="1" x14ac:dyDescent="0.55000000000000004">
      <c r="A869" t="s">
        <v>151</v>
      </c>
      <c r="B869">
        <v>43</v>
      </c>
      <c r="C869" t="s">
        <v>104</v>
      </c>
      <c r="D869">
        <v>2142</v>
      </c>
      <c r="E869">
        <v>329698.42499999999</v>
      </c>
      <c r="F869">
        <v>153.92083333333332</v>
      </c>
      <c r="G869">
        <v>2.7940250850989662E-4</v>
      </c>
      <c r="H869" t="str">
        <f t="shared" si="52"/>
        <v>30</v>
      </c>
      <c r="I869" t="str">
        <f t="shared" si="53"/>
        <v>09</v>
      </c>
      <c r="J869" t="str">
        <f t="shared" si="54"/>
        <v>2021</v>
      </c>
      <c r="K869" s="1">
        <f t="shared" si="55"/>
        <v>44469</v>
      </c>
    </row>
    <row r="870" spans="1:11" hidden="1" x14ac:dyDescent="0.55000000000000004">
      <c r="A870" t="s">
        <v>151</v>
      </c>
      <c r="B870">
        <v>44</v>
      </c>
      <c r="C870" t="s">
        <v>119</v>
      </c>
      <c r="D870">
        <v>1812</v>
      </c>
      <c r="E870">
        <v>304560</v>
      </c>
      <c r="F870">
        <v>168.07947019867549</v>
      </c>
      <c r="G870">
        <v>2.3635730411761564E-4</v>
      </c>
      <c r="H870" t="str">
        <f t="shared" si="52"/>
        <v>30</v>
      </c>
      <c r="I870" t="str">
        <f t="shared" si="53"/>
        <v>09</v>
      </c>
      <c r="J870" t="str">
        <f t="shared" si="54"/>
        <v>2021</v>
      </c>
      <c r="K870" s="1">
        <f t="shared" si="55"/>
        <v>44469</v>
      </c>
    </row>
    <row r="871" spans="1:11" hidden="1" x14ac:dyDescent="0.55000000000000004">
      <c r="A871" t="s">
        <v>151</v>
      </c>
      <c r="B871">
        <v>45</v>
      </c>
      <c r="C871" t="s">
        <v>149</v>
      </c>
      <c r="D871">
        <v>1650</v>
      </c>
      <c r="E871">
        <v>167475</v>
      </c>
      <c r="F871">
        <v>101.5</v>
      </c>
      <c r="G871">
        <v>2.1522602196140497E-4</v>
      </c>
      <c r="H871" t="str">
        <f t="shared" si="52"/>
        <v>30</v>
      </c>
      <c r="I871" t="str">
        <f t="shared" si="53"/>
        <v>09</v>
      </c>
      <c r="J871" t="str">
        <f t="shared" si="54"/>
        <v>2021</v>
      </c>
      <c r="K871" s="1">
        <f t="shared" si="55"/>
        <v>44469</v>
      </c>
    </row>
    <row r="872" spans="1:11" hidden="1" x14ac:dyDescent="0.55000000000000004">
      <c r="A872" t="s">
        <v>151</v>
      </c>
      <c r="B872">
        <v>46</v>
      </c>
      <c r="C872" t="s">
        <v>112</v>
      </c>
      <c r="D872">
        <v>1319.37</v>
      </c>
      <c r="E872">
        <v>213380.1</v>
      </c>
      <c r="F872">
        <v>161.7287796448305</v>
      </c>
      <c r="G872">
        <v>1.720986403607387E-4</v>
      </c>
      <c r="H872" t="str">
        <f t="shared" si="52"/>
        <v>30</v>
      </c>
      <c r="I872" t="str">
        <f t="shared" si="53"/>
        <v>09</v>
      </c>
      <c r="J872" t="str">
        <f t="shared" si="54"/>
        <v>2021</v>
      </c>
      <c r="K872" s="1">
        <f t="shared" si="55"/>
        <v>44469</v>
      </c>
    </row>
    <row r="873" spans="1:11" hidden="1" x14ac:dyDescent="0.55000000000000004">
      <c r="A873" t="s">
        <v>151</v>
      </c>
      <c r="B873">
        <v>47</v>
      </c>
      <c r="C873" t="s">
        <v>146</v>
      </c>
      <c r="D873">
        <v>792.4</v>
      </c>
      <c r="E873">
        <v>115811</v>
      </c>
      <c r="F873">
        <v>146.15219586067644</v>
      </c>
      <c r="G873">
        <v>1.0336066654679836E-4</v>
      </c>
      <c r="H873" t="str">
        <f t="shared" si="52"/>
        <v>30</v>
      </c>
      <c r="I873" t="str">
        <f t="shared" si="53"/>
        <v>09</v>
      </c>
      <c r="J873" t="str">
        <f t="shared" si="54"/>
        <v>2021</v>
      </c>
      <c r="K873" s="1">
        <f t="shared" si="55"/>
        <v>44469</v>
      </c>
    </row>
    <row r="874" spans="1:11" hidden="1" x14ac:dyDescent="0.55000000000000004">
      <c r="A874" t="s">
        <v>151</v>
      </c>
      <c r="B874">
        <v>48</v>
      </c>
      <c r="C874" t="s">
        <v>121</v>
      </c>
      <c r="D874">
        <v>427.5</v>
      </c>
      <c r="E874">
        <v>63761.625</v>
      </c>
      <c r="F874">
        <v>149.15</v>
      </c>
      <c r="G874">
        <v>5.5763105690000379E-5</v>
      </c>
      <c r="H874" t="str">
        <f t="shared" si="52"/>
        <v>30</v>
      </c>
      <c r="I874" t="str">
        <f t="shared" si="53"/>
        <v>09</v>
      </c>
      <c r="J874" t="str">
        <f t="shared" si="54"/>
        <v>2021</v>
      </c>
      <c r="K874" s="1">
        <f t="shared" si="55"/>
        <v>44469</v>
      </c>
    </row>
    <row r="875" spans="1:11" hidden="1" x14ac:dyDescent="0.55000000000000004">
      <c r="A875" t="s">
        <v>151</v>
      </c>
      <c r="B875">
        <v>49</v>
      </c>
      <c r="C875" t="s">
        <v>113</v>
      </c>
      <c r="D875">
        <v>412.5</v>
      </c>
      <c r="E875">
        <v>74002.5</v>
      </c>
      <c r="F875">
        <v>179.4</v>
      </c>
      <c r="G875">
        <v>5.3806505490351243E-5</v>
      </c>
      <c r="H875" t="str">
        <f t="shared" si="52"/>
        <v>30</v>
      </c>
      <c r="I875" t="str">
        <f t="shared" si="53"/>
        <v>09</v>
      </c>
      <c r="J875" t="str">
        <f t="shared" si="54"/>
        <v>2021</v>
      </c>
      <c r="K875" s="1">
        <f t="shared" si="55"/>
        <v>44469</v>
      </c>
    </row>
    <row r="876" spans="1:11" hidden="1" x14ac:dyDescent="0.55000000000000004">
      <c r="A876" t="s">
        <v>151</v>
      </c>
      <c r="B876">
        <v>50</v>
      </c>
      <c r="C876" t="s">
        <v>106</v>
      </c>
      <c r="D876">
        <v>412.5</v>
      </c>
      <c r="E876">
        <v>37537.5</v>
      </c>
      <c r="F876">
        <v>91</v>
      </c>
      <c r="G876">
        <v>5.3806505490351243E-5</v>
      </c>
      <c r="H876" t="str">
        <f t="shared" si="52"/>
        <v>30</v>
      </c>
      <c r="I876" t="str">
        <f t="shared" si="53"/>
        <v>09</v>
      </c>
      <c r="J876" t="str">
        <f t="shared" si="54"/>
        <v>2021</v>
      </c>
      <c r="K876" s="1">
        <f t="shared" si="55"/>
        <v>44469</v>
      </c>
    </row>
    <row r="877" spans="1:11" hidden="1" x14ac:dyDescent="0.55000000000000004">
      <c r="A877" t="s">
        <v>151</v>
      </c>
      <c r="B877">
        <v>51</v>
      </c>
      <c r="C877" t="s">
        <v>138</v>
      </c>
      <c r="D877">
        <v>412.5</v>
      </c>
      <c r="E877">
        <v>70620</v>
      </c>
      <c r="F877">
        <v>171.2</v>
      </c>
      <c r="G877">
        <v>5.3806505490351243E-5</v>
      </c>
      <c r="H877" t="str">
        <f t="shared" si="52"/>
        <v>30</v>
      </c>
      <c r="I877" t="str">
        <f t="shared" si="53"/>
        <v>09</v>
      </c>
      <c r="J877" t="str">
        <f t="shared" si="54"/>
        <v>2021</v>
      </c>
      <c r="K877" s="1">
        <f t="shared" si="55"/>
        <v>44469</v>
      </c>
    </row>
    <row r="878" spans="1:11" hidden="1" x14ac:dyDescent="0.55000000000000004">
      <c r="A878" t="s">
        <v>151</v>
      </c>
      <c r="B878">
        <v>52</v>
      </c>
      <c r="C878" t="s">
        <v>115</v>
      </c>
      <c r="D878">
        <v>393</v>
      </c>
      <c r="E878">
        <v>82348.244999999995</v>
      </c>
      <c r="F878">
        <v>209.53751908396944</v>
      </c>
      <c r="G878">
        <v>5.1262925230807366E-5</v>
      </c>
      <c r="H878" t="str">
        <f t="shared" si="52"/>
        <v>30</v>
      </c>
      <c r="I878" t="str">
        <f t="shared" si="53"/>
        <v>09</v>
      </c>
      <c r="J878" t="str">
        <f t="shared" si="54"/>
        <v>2021</v>
      </c>
      <c r="K878" s="1">
        <f t="shared" si="55"/>
        <v>44469</v>
      </c>
    </row>
    <row r="879" spans="1:11" hidden="1" x14ac:dyDescent="0.55000000000000004">
      <c r="A879" t="s">
        <v>151</v>
      </c>
      <c r="B879">
        <v>53</v>
      </c>
      <c r="C879" t="s">
        <v>143</v>
      </c>
      <c r="D879">
        <v>300</v>
      </c>
      <c r="E879">
        <v>32495.999999999996</v>
      </c>
      <c r="F879">
        <v>108.32</v>
      </c>
      <c r="G879">
        <v>3.913200399298272E-5</v>
      </c>
      <c r="H879" t="str">
        <f t="shared" si="52"/>
        <v>30</v>
      </c>
      <c r="I879" t="str">
        <f t="shared" si="53"/>
        <v>09</v>
      </c>
      <c r="J879" t="str">
        <f t="shared" si="54"/>
        <v>2021</v>
      </c>
      <c r="K879" s="1">
        <f t="shared" si="55"/>
        <v>44469</v>
      </c>
    </row>
    <row r="880" spans="1:11" hidden="1" x14ac:dyDescent="0.55000000000000004">
      <c r="A880" t="s">
        <v>151</v>
      </c>
      <c r="B880">
        <v>54</v>
      </c>
      <c r="C880" t="s">
        <v>114</v>
      </c>
      <c r="D880">
        <v>293.23</v>
      </c>
      <c r="E880">
        <v>38894.460500000001</v>
      </c>
      <c r="F880">
        <v>132.64147767963715</v>
      </c>
      <c r="G880">
        <v>3.8248925102874415E-5</v>
      </c>
      <c r="H880" t="str">
        <f t="shared" si="52"/>
        <v>30</v>
      </c>
      <c r="I880" t="str">
        <f t="shared" si="53"/>
        <v>09</v>
      </c>
      <c r="J880" t="str">
        <f t="shared" si="54"/>
        <v>2021</v>
      </c>
      <c r="K880" s="1">
        <f t="shared" si="55"/>
        <v>44469</v>
      </c>
    </row>
    <row r="881" spans="1:11" hidden="1" x14ac:dyDescent="0.55000000000000004">
      <c r="A881" t="s">
        <v>151</v>
      </c>
      <c r="B881">
        <v>55</v>
      </c>
      <c r="C881" t="s">
        <v>134</v>
      </c>
      <c r="D881">
        <v>113.95</v>
      </c>
      <c r="E881">
        <v>37382.7232</v>
      </c>
      <c r="F881">
        <v>328.06251162790699</v>
      </c>
      <c r="G881">
        <v>1.4863639516667937E-5</v>
      </c>
      <c r="H881" t="str">
        <f t="shared" si="52"/>
        <v>30</v>
      </c>
      <c r="I881" t="str">
        <f t="shared" si="53"/>
        <v>09</v>
      </c>
      <c r="J881" t="str">
        <f t="shared" si="54"/>
        <v>2021</v>
      </c>
      <c r="K881" s="1">
        <f t="shared" si="55"/>
        <v>44469</v>
      </c>
    </row>
    <row r="882" spans="1:11" hidden="1" x14ac:dyDescent="0.55000000000000004">
      <c r="A882" t="s">
        <v>151</v>
      </c>
      <c r="B882">
        <v>56</v>
      </c>
      <c r="C882" t="s">
        <v>127</v>
      </c>
      <c r="D882">
        <v>87.39</v>
      </c>
      <c r="E882">
        <v>12360.4416</v>
      </c>
      <c r="F882">
        <v>141.44</v>
      </c>
      <c r="G882">
        <v>1.1399152763155867E-5</v>
      </c>
      <c r="H882" t="str">
        <f t="shared" si="52"/>
        <v>30</v>
      </c>
      <c r="I882" t="str">
        <f t="shared" si="53"/>
        <v>09</v>
      </c>
      <c r="J882" t="str">
        <f t="shared" si="54"/>
        <v>2021</v>
      </c>
      <c r="K882" s="1">
        <f t="shared" si="55"/>
        <v>44469</v>
      </c>
    </row>
    <row r="883" spans="1:11" hidden="1" x14ac:dyDescent="0.55000000000000004">
      <c r="A883" t="s">
        <v>151</v>
      </c>
      <c r="B883">
        <v>57</v>
      </c>
      <c r="C883" t="s">
        <v>110</v>
      </c>
      <c r="D883">
        <v>44.690000000000005</v>
      </c>
      <c r="E883">
        <v>23548.475599999998</v>
      </c>
      <c r="F883">
        <v>526.92941597672848</v>
      </c>
      <c r="G883">
        <v>5.8293641948213272E-6</v>
      </c>
      <c r="H883" t="str">
        <f t="shared" si="52"/>
        <v>30</v>
      </c>
      <c r="I883" t="str">
        <f t="shared" si="53"/>
        <v>09</v>
      </c>
      <c r="J883" t="str">
        <f t="shared" si="54"/>
        <v>2021</v>
      </c>
      <c r="K883" s="1">
        <f t="shared" si="55"/>
        <v>44469</v>
      </c>
    </row>
    <row r="884" spans="1:11" hidden="1" x14ac:dyDescent="0.55000000000000004">
      <c r="A884" t="s">
        <v>151</v>
      </c>
      <c r="B884">
        <v>58</v>
      </c>
      <c r="C884" t="s">
        <v>108</v>
      </c>
      <c r="D884">
        <v>41.73</v>
      </c>
      <c r="E884">
        <v>5864.97</v>
      </c>
      <c r="F884">
        <v>140.54565061107118</v>
      </c>
      <c r="G884">
        <v>5.4432617554238963E-6</v>
      </c>
      <c r="H884" t="str">
        <f t="shared" si="52"/>
        <v>30</v>
      </c>
      <c r="I884" t="str">
        <f t="shared" si="53"/>
        <v>09</v>
      </c>
      <c r="J884" t="str">
        <f t="shared" si="54"/>
        <v>2021</v>
      </c>
      <c r="K884" s="1">
        <f t="shared" si="55"/>
        <v>44469</v>
      </c>
    </row>
    <row r="885" spans="1:11" hidden="1" x14ac:dyDescent="0.55000000000000004">
      <c r="A885" t="s">
        <v>151</v>
      </c>
      <c r="B885">
        <v>59</v>
      </c>
      <c r="C885" t="s">
        <v>150</v>
      </c>
      <c r="D885">
        <v>9.99</v>
      </c>
      <c r="E885">
        <v>1562.4360000000001</v>
      </c>
      <c r="F885">
        <v>156.4</v>
      </c>
      <c r="G885">
        <v>1.3030957329663247E-6</v>
      </c>
      <c r="H885" t="str">
        <f t="shared" si="52"/>
        <v>30</v>
      </c>
      <c r="I885" t="str">
        <f t="shared" si="53"/>
        <v>09</v>
      </c>
      <c r="J885" t="str">
        <f t="shared" si="54"/>
        <v>2021</v>
      </c>
      <c r="K885" s="1">
        <f t="shared" si="55"/>
        <v>44469</v>
      </c>
    </row>
    <row r="886" spans="1:11" hidden="1" x14ac:dyDescent="0.55000000000000004">
      <c r="A886" t="s">
        <v>151</v>
      </c>
      <c r="C886" t="s">
        <v>117</v>
      </c>
      <c r="D886">
        <v>7666359.2300000014</v>
      </c>
      <c r="E886">
        <v>1165894867.3929832</v>
      </c>
      <c r="F886">
        <v>152.07934202073426</v>
      </c>
      <c r="G886">
        <v>1</v>
      </c>
      <c r="H886" t="str">
        <f t="shared" si="52"/>
        <v>30</v>
      </c>
      <c r="I886" t="str">
        <f t="shared" si="53"/>
        <v>09</v>
      </c>
      <c r="J886" t="str">
        <f t="shared" si="54"/>
        <v>2021</v>
      </c>
      <c r="K886" s="1">
        <f t="shared" si="55"/>
        <v>44469</v>
      </c>
    </row>
    <row r="887" spans="1:11" hidden="1" x14ac:dyDescent="0.55000000000000004">
      <c r="A887" t="s">
        <v>153</v>
      </c>
      <c r="B887">
        <v>1</v>
      </c>
      <c r="C887" t="s">
        <v>86</v>
      </c>
      <c r="D887">
        <v>50626.11</v>
      </c>
      <c r="E887">
        <v>6764077.3514999999</v>
      </c>
      <c r="F887">
        <v>133.60847498454848</v>
      </c>
      <c r="G887">
        <v>0.24797460012064163</v>
      </c>
      <c r="H887" t="str">
        <f t="shared" si="52"/>
        <v>18</v>
      </c>
      <c r="I887" t="str">
        <f t="shared" si="53"/>
        <v>11</v>
      </c>
      <c r="J887" t="str">
        <f t="shared" si="54"/>
        <v>2021</v>
      </c>
      <c r="K887" s="1">
        <f t="shared" si="55"/>
        <v>44518</v>
      </c>
    </row>
    <row r="888" spans="1:11" hidden="1" x14ac:dyDescent="0.55000000000000004">
      <c r="A888" t="s">
        <v>153</v>
      </c>
      <c r="B888">
        <v>2</v>
      </c>
      <c r="C888" t="s">
        <v>69</v>
      </c>
      <c r="D888">
        <v>43091.66</v>
      </c>
      <c r="E888">
        <v>8947691.5298600011</v>
      </c>
      <c r="F888">
        <v>207.64323142482792</v>
      </c>
      <c r="G888">
        <v>0.21106968631472275</v>
      </c>
      <c r="H888" t="str">
        <f t="shared" si="52"/>
        <v>18</v>
      </c>
      <c r="I888" t="str">
        <f t="shared" si="53"/>
        <v>11</v>
      </c>
      <c r="J888" t="str">
        <f t="shared" si="54"/>
        <v>2021</v>
      </c>
      <c r="K888" s="1">
        <f t="shared" si="55"/>
        <v>44518</v>
      </c>
    </row>
    <row r="889" spans="1:11" hidden="1" x14ac:dyDescent="0.55000000000000004">
      <c r="A889" t="s">
        <v>153</v>
      </c>
      <c r="B889">
        <v>3</v>
      </c>
      <c r="C889" t="s">
        <v>68</v>
      </c>
      <c r="D889">
        <v>22912.5</v>
      </c>
      <c r="E889">
        <v>4040510.1712500001</v>
      </c>
      <c r="F889">
        <v>176.34523387888709</v>
      </c>
      <c r="G889">
        <v>0.11222900644083064</v>
      </c>
      <c r="H889" t="str">
        <f t="shared" si="52"/>
        <v>18</v>
      </c>
      <c r="I889" t="str">
        <f t="shared" si="53"/>
        <v>11</v>
      </c>
      <c r="J889" t="str">
        <f t="shared" si="54"/>
        <v>2021</v>
      </c>
      <c r="K889" s="1">
        <f t="shared" si="55"/>
        <v>44518</v>
      </c>
    </row>
    <row r="890" spans="1:11" hidden="1" x14ac:dyDescent="0.55000000000000004">
      <c r="A890" t="s">
        <v>153</v>
      </c>
      <c r="B890">
        <v>4</v>
      </c>
      <c r="C890" t="s">
        <v>73</v>
      </c>
      <c r="D890">
        <v>16691.25</v>
      </c>
      <c r="E890">
        <v>3286713.9</v>
      </c>
      <c r="F890">
        <v>196.91238822736463</v>
      </c>
      <c r="G890">
        <v>8.1756351500513455E-2</v>
      </c>
      <c r="H890" t="str">
        <f t="shared" si="52"/>
        <v>18</v>
      </c>
      <c r="I890" t="str">
        <f t="shared" si="53"/>
        <v>11</v>
      </c>
      <c r="J890" t="str">
        <f t="shared" si="54"/>
        <v>2021</v>
      </c>
      <c r="K890" s="1">
        <f t="shared" si="55"/>
        <v>44518</v>
      </c>
    </row>
    <row r="891" spans="1:11" hidden="1" x14ac:dyDescent="0.55000000000000004">
      <c r="A891" t="s">
        <v>153</v>
      </c>
      <c r="B891">
        <v>5</v>
      </c>
      <c r="C891" t="s">
        <v>72</v>
      </c>
      <c r="D891">
        <v>12185.09</v>
      </c>
      <c r="E891">
        <v>2214230.9500000002</v>
      </c>
      <c r="F891">
        <v>181.7164214626236</v>
      </c>
      <c r="G891">
        <v>5.9684475465012599E-2</v>
      </c>
      <c r="H891" t="str">
        <f t="shared" si="52"/>
        <v>18</v>
      </c>
      <c r="I891" t="str">
        <f t="shared" si="53"/>
        <v>11</v>
      </c>
      <c r="J891" t="str">
        <f t="shared" si="54"/>
        <v>2021</v>
      </c>
      <c r="K891" s="1">
        <f t="shared" si="55"/>
        <v>44518</v>
      </c>
    </row>
    <row r="892" spans="1:11" hidden="1" x14ac:dyDescent="0.55000000000000004">
      <c r="A892" t="s">
        <v>153</v>
      </c>
      <c r="B892">
        <v>6</v>
      </c>
      <c r="C892" t="s">
        <v>84</v>
      </c>
      <c r="D892">
        <v>10875</v>
      </c>
      <c r="E892">
        <v>818496</v>
      </c>
      <c r="F892">
        <v>75.263999999999996</v>
      </c>
      <c r="G892">
        <v>5.3267449865533369E-2</v>
      </c>
      <c r="H892" t="str">
        <f t="shared" si="52"/>
        <v>18</v>
      </c>
      <c r="I892" t="str">
        <f t="shared" si="53"/>
        <v>11</v>
      </c>
      <c r="J892" t="str">
        <f t="shared" si="54"/>
        <v>2021</v>
      </c>
      <c r="K892" s="1">
        <f t="shared" si="55"/>
        <v>44518</v>
      </c>
    </row>
    <row r="893" spans="1:11" hidden="1" x14ac:dyDescent="0.55000000000000004">
      <c r="A893" t="s">
        <v>153</v>
      </c>
      <c r="B893">
        <v>7</v>
      </c>
      <c r="C893" t="s">
        <v>77</v>
      </c>
      <c r="D893">
        <v>9574.369999999999</v>
      </c>
      <c r="E893">
        <v>1561863.2668999999</v>
      </c>
      <c r="F893">
        <v>163.12961238180685</v>
      </c>
      <c r="G893">
        <v>4.6896760824741764E-2</v>
      </c>
      <c r="H893" t="str">
        <f t="shared" si="52"/>
        <v>18</v>
      </c>
      <c r="I893" t="str">
        <f t="shared" si="53"/>
        <v>11</v>
      </c>
      <c r="J893" t="str">
        <f t="shared" si="54"/>
        <v>2021</v>
      </c>
      <c r="K893" s="1">
        <f t="shared" si="55"/>
        <v>44518</v>
      </c>
    </row>
    <row r="894" spans="1:11" x14ac:dyDescent="0.55000000000000004">
      <c r="A894" t="s">
        <v>153</v>
      </c>
      <c r="B894">
        <v>8</v>
      </c>
      <c r="C894" t="s">
        <v>70</v>
      </c>
      <c r="D894">
        <v>9461.73</v>
      </c>
      <c r="E894">
        <v>1645526.52425</v>
      </c>
      <c r="F894">
        <v>173.91391682599271</v>
      </c>
      <c r="G894">
        <v>4.6345032498042574E-2</v>
      </c>
      <c r="H894" t="str">
        <f t="shared" si="52"/>
        <v>18</v>
      </c>
      <c r="I894" t="str">
        <f t="shared" si="53"/>
        <v>11</v>
      </c>
      <c r="J894" t="str">
        <f t="shared" si="54"/>
        <v>2021</v>
      </c>
      <c r="K894" s="1">
        <f t="shared" si="55"/>
        <v>44518</v>
      </c>
    </row>
    <row r="895" spans="1:11" hidden="1" x14ac:dyDescent="0.55000000000000004">
      <c r="A895" t="s">
        <v>153</v>
      </c>
      <c r="B895">
        <v>9</v>
      </c>
      <c r="C895" t="s">
        <v>80</v>
      </c>
      <c r="D895">
        <v>6100.76</v>
      </c>
      <c r="E895">
        <v>1146887.2949999999</v>
      </c>
      <c r="F895">
        <v>187.99088884007892</v>
      </c>
      <c r="G895">
        <v>2.988247608658863E-2</v>
      </c>
      <c r="H895" t="str">
        <f t="shared" si="52"/>
        <v>18</v>
      </c>
      <c r="I895" t="str">
        <f t="shared" si="53"/>
        <v>11</v>
      </c>
      <c r="J895" t="str">
        <f t="shared" si="54"/>
        <v>2021</v>
      </c>
      <c r="K895" s="1">
        <f t="shared" si="55"/>
        <v>44518</v>
      </c>
    </row>
    <row r="896" spans="1:11" hidden="1" x14ac:dyDescent="0.55000000000000004">
      <c r="A896" t="s">
        <v>153</v>
      </c>
      <c r="B896">
        <v>10</v>
      </c>
      <c r="C896" t="s">
        <v>81</v>
      </c>
      <c r="D896">
        <v>5105.88</v>
      </c>
      <c r="E896">
        <v>963226.00199999986</v>
      </c>
      <c r="F896">
        <v>188.65034078356715</v>
      </c>
      <c r="G896">
        <v>2.5009398337418807E-2</v>
      </c>
      <c r="H896" t="str">
        <f t="shared" si="52"/>
        <v>18</v>
      </c>
      <c r="I896" t="str">
        <f t="shared" si="53"/>
        <v>11</v>
      </c>
      <c r="J896" t="str">
        <f t="shared" si="54"/>
        <v>2021</v>
      </c>
      <c r="K896" s="1">
        <f t="shared" si="55"/>
        <v>44518</v>
      </c>
    </row>
    <row r="897" spans="1:11" hidden="1" x14ac:dyDescent="0.55000000000000004">
      <c r="A897" t="s">
        <v>153</v>
      </c>
      <c r="B897">
        <v>11</v>
      </c>
      <c r="C897" t="s">
        <v>91</v>
      </c>
      <c r="D897">
        <v>3322.5</v>
      </c>
      <c r="E897">
        <v>689980.5</v>
      </c>
      <c r="F897">
        <v>207.66907449209933</v>
      </c>
      <c r="G897">
        <v>1.627412433822847E-2</v>
      </c>
      <c r="H897" t="str">
        <f t="shared" si="52"/>
        <v>18</v>
      </c>
      <c r="I897" t="str">
        <f t="shared" si="53"/>
        <v>11</v>
      </c>
      <c r="J897" t="str">
        <f t="shared" si="54"/>
        <v>2021</v>
      </c>
      <c r="K897" s="1">
        <f t="shared" si="55"/>
        <v>44518</v>
      </c>
    </row>
    <row r="898" spans="1:11" hidden="1" x14ac:dyDescent="0.55000000000000004">
      <c r="A898" t="s">
        <v>153</v>
      </c>
      <c r="B898">
        <v>12</v>
      </c>
      <c r="C898" t="s">
        <v>83</v>
      </c>
      <c r="D898">
        <v>2887.5</v>
      </c>
      <c r="E898">
        <v>374385</v>
      </c>
      <c r="F898">
        <v>129.65714285714284</v>
      </c>
      <c r="G898">
        <v>1.4143426343607136E-2</v>
      </c>
      <c r="H898" t="str">
        <f t="shared" ref="H898:H961" si="56">LEFT(A898,2)</f>
        <v>18</v>
      </c>
      <c r="I898" t="str">
        <f t="shared" ref="I898:I961" si="57">MID(A898,4,2)</f>
        <v>11</v>
      </c>
      <c r="J898" t="str">
        <f t="shared" ref="J898:J961" si="58">MID(A898,7,4)</f>
        <v>2021</v>
      </c>
      <c r="K898" s="1">
        <f t="shared" ref="K898:K961" si="59">DATE(J898,I898,H898)</f>
        <v>44518</v>
      </c>
    </row>
    <row r="899" spans="1:11" hidden="1" x14ac:dyDescent="0.55000000000000004">
      <c r="A899" t="s">
        <v>153</v>
      </c>
      <c r="B899">
        <v>13</v>
      </c>
      <c r="C899" t="s">
        <v>71</v>
      </c>
      <c r="D899">
        <v>2541.21</v>
      </c>
      <c r="E899">
        <v>494883.8835</v>
      </c>
      <c r="F899">
        <v>194.74340314259743</v>
      </c>
      <c r="G899">
        <v>1.2447243795199269E-2</v>
      </c>
      <c r="H899" t="str">
        <f t="shared" si="56"/>
        <v>18</v>
      </c>
      <c r="I899" t="str">
        <f t="shared" si="57"/>
        <v>11</v>
      </c>
      <c r="J899" t="str">
        <f t="shared" si="58"/>
        <v>2021</v>
      </c>
      <c r="K899" s="1">
        <f t="shared" si="59"/>
        <v>44518</v>
      </c>
    </row>
    <row r="900" spans="1:11" hidden="1" x14ac:dyDescent="0.55000000000000004">
      <c r="A900" t="s">
        <v>153</v>
      </c>
      <c r="B900">
        <v>14</v>
      </c>
      <c r="C900" t="s">
        <v>87</v>
      </c>
      <c r="D900">
        <v>1800</v>
      </c>
      <c r="E900">
        <v>326565</v>
      </c>
      <c r="F900">
        <v>181.42500000000001</v>
      </c>
      <c r="G900">
        <v>8.8166813570537995E-3</v>
      </c>
      <c r="H900" t="str">
        <f t="shared" si="56"/>
        <v>18</v>
      </c>
      <c r="I900" t="str">
        <f t="shared" si="57"/>
        <v>11</v>
      </c>
      <c r="J900" t="str">
        <f t="shared" si="58"/>
        <v>2021</v>
      </c>
      <c r="K900" s="1">
        <f t="shared" si="59"/>
        <v>44518</v>
      </c>
    </row>
    <row r="901" spans="1:11" hidden="1" x14ac:dyDescent="0.55000000000000004">
      <c r="A901" t="s">
        <v>153</v>
      </c>
      <c r="B901">
        <v>15</v>
      </c>
      <c r="C901" t="s">
        <v>105</v>
      </c>
      <c r="D901">
        <v>1680</v>
      </c>
      <c r="E901">
        <v>283065</v>
      </c>
      <c r="F901">
        <v>168.49107142857142</v>
      </c>
      <c r="G901">
        <v>8.2289025999168798E-3</v>
      </c>
      <c r="H901" t="str">
        <f t="shared" si="56"/>
        <v>18</v>
      </c>
      <c r="I901" t="str">
        <f t="shared" si="57"/>
        <v>11</v>
      </c>
      <c r="J901" t="str">
        <f t="shared" si="58"/>
        <v>2021</v>
      </c>
      <c r="K901" s="1">
        <f t="shared" si="59"/>
        <v>44518</v>
      </c>
    </row>
    <row r="902" spans="1:11" hidden="1" x14ac:dyDescent="0.55000000000000004">
      <c r="A902" t="s">
        <v>153</v>
      </c>
      <c r="B902">
        <v>16</v>
      </c>
      <c r="C902" t="s">
        <v>75</v>
      </c>
      <c r="D902">
        <v>825</v>
      </c>
      <c r="E902">
        <v>148500</v>
      </c>
      <c r="F902">
        <v>180</v>
      </c>
      <c r="G902">
        <v>4.0409789553163249E-3</v>
      </c>
      <c r="H902" t="str">
        <f t="shared" si="56"/>
        <v>18</v>
      </c>
      <c r="I902" t="str">
        <f t="shared" si="57"/>
        <v>11</v>
      </c>
      <c r="J902" t="str">
        <f t="shared" si="58"/>
        <v>2021</v>
      </c>
      <c r="K902" s="1">
        <f t="shared" si="59"/>
        <v>44518</v>
      </c>
    </row>
    <row r="903" spans="1:11" hidden="1" x14ac:dyDescent="0.55000000000000004">
      <c r="A903" t="s">
        <v>153</v>
      </c>
      <c r="B903">
        <v>17</v>
      </c>
      <c r="C903" t="s">
        <v>95</v>
      </c>
      <c r="D903">
        <v>824.59999999999991</v>
      </c>
      <c r="E903">
        <v>219927.26340000003</v>
      </c>
      <c r="F903">
        <v>266.70781397040997</v>
      </c>
      <c r="G903">
        <v>4.0390196927925347E-3</v>
      </c>
      <c r="H903" t="str">
        <f t="shared" si="56"/>
        <v>18</v>
      </c>
      <c r="I903" t="str">
        <f t="shared" si="57"/>
        <v>11</v>
      </c>
      <c r="J903" t="str">
        <f t="shared" si="58"/>
        <v>2021</v>
      </c>
      <c r="K903" s="1">
        <f t="shared" si="59"/>
        <v>44518</v>
      </c>
    </row>
    <row r="904" spans="1:11" hidden="1" x14ac:dyDescent="0.55000000000000004">
      <c r="A904" t="s">
        <v>153</v>
      </c>
      <c r="B904">
        <v>18</v>
      </c>
      <c r="C904" t="s">
        <v>107</v>
      </c>
      <c r="D904">
        <v>750</v>
      </c>
      <c r="E904">
        <v>106425</v>
      </c>
      <c r="F904">
        <v>141.9</v>
      </c>
      <c r="G904">
        <v>3.6736172321057497E-3</v>
      </c>
      <c r="H904" t="str">
        <f t="shared" si="56"/>
        <v>18</v>
      </c>
      <c r="I904" t="str">
        <f t="shared" si="57"/>
        <v>11</v>
      </c>
      <c r="J904" t="str">
        <f t="shared" si="58"/>
        <v>2021</v>
      </c>
      <c r="K904" s="1">
        <f t="shared" si="59"/>
        <v>44518</v>
      </c>
    </row>
    <row r="905" spans="1:11" hidden="1" x14ac:dyDescent="0.55000000000000004">
      <c r="A905" t="s">
        <v>153</v>
      </c>
      <c r="B905">
        <v>19</v>
      </c>
      <c r="C905" t="s">
        <v>74</v>
      </c>
      <c r="D905">
        <v>717.4</v>
      </c>
      <c r="E905">
        <v>108757.84</v>
      </c>
      <c r="F905">
        <v>151.6</v>
      </c>
      <c r="G905">
        <v>3.5139373364168861E-3</v>
      </c>
      <c r="H905" t="str">
        <f t="shared" si="56"/>
        <v>18</v>
      </c>
      <c r="I905" t="str">
        <f t="shared" si="57"/>
        <v>11</v>
      </c>
      <c r="J905" t="str">
        <f t="shared" si="58"/>
        <v>2021</v>
      </c>
      <c r="K905" s="1">
        <f t="shared" si="59"/>
        <v>44518</v>
      </c>
    </row>
    <row r="906" spans="1:11" hidden="1" x14ac:dyDescent="0.55000000000000004">
      <c r="A906" t="s">
        <v>153</v>
      </c>
      <c r="B906">
        <v>20</v>
      </c>
      <c r="C906" t="s">
        <v>109</v>
      </c>
      <c r="D906">
        <v>523.5</v>
      </c>
      <c r="E906">
        <v>122281.065</v>
      </c>
      <c r="F906">
        <v>233.58369627507165</v>
      </c>
      <c r="G906">
        <v>2.5641848280098132E-3</v>
      </c>
      <c r="H906" t="str">
        <f t="shared" si="56"/>
        <v>18</v>
      </c>
      <c r="I906" t="str">
        <f t="shared" si="57"/>
        <v>11</v>
      </c>
      <c r="J906" t="str">
        <f t="shared" si="58"/>
        <v>2021</v>
      </c>
      <c r="K906" s="1">
        <f t="shared" si="59"/>
        <v>44518</v>
      </c>
    </row>
    <row r="907" spans="1:11" hidden="1" x14ac:dyDescent="0.55000000000000004">
      <c r="A907" t="s">
        <v>153</v>
      </c>
      <c r="B907">
        <v>21</v>
      </c>
      <c r="C907" t="s">
        <v>154</v>
      </c>
      <c r="D907">
        <v>427.5</v>
      </c>
      <c r="E907">
        <v>95717.25</v>
      </c>
      <c r="F907">
        <v>223.9</v>
      </c>
      <c r="G907">
        <v>2.0939618223002774E-3</v>
      </c>
      <c r="H907" t="str">
        <f t="shared" si="56"/>
        <v>18</v>
      </c>
      <c r="I907" t="str">
        <f t="shared" si="57"/>
        <v>11</v>
      </c>
      <c r="J907" t="str">
        <f t="shared" si="58"/>
        <v>2021</v>
      </c>
      <c r="K907" s="1">
        <f t="shared" si="59"/>
        <v>44518</v>
      </c>
    </row>
    <row r="908" spans="1:11" hidden="1" x14ac:dyDescent="0.55000000000000004">
      <c r="A908" t="s">
        <v>153</v>
      </c>
      <c r="B908">
        <v>22</v>
      </c>
      <c r="C908" t="s">
        <v>103</v>
      </c>
      <c r="D908">
        <v>412.5</v>
      </c>
      <c r="E908">
        <v>99331.773750000008</v>
      </c>
      <c r="F908">
        <v>240.80430000000001</v>
      </c>
      <c r="G908">
        <v>2.0204894776581625E-3</v>
      </c>
      <c r="H908" t="str">
        <f t="shared" si="56"/>
        <v>18</v>
      </c>
      <c r="I908" t="str">
        <f t="shared" si="57"/>
        <v>11</v>
      </c>
      <c r="J908" t="str">
        <f t="shared" si="58"/>
        <v>2021</v>
      </c>
      <c r="K908" s="1">
        <f t="shared" si="59"/>
        <v>44518</v>
      </c>
    </row>
    <row r="909" spans="1:11" hidden="1" x14ac:dyDescent="0.55000000000000004">
      <c r="A909" t="s">
        <v>153</v>
      </c>
      <c r="B909">
        <v>23</v>
      </c>
      <c r="C909" t="s">
        <v>155</v>
      </c>
      <c r="D909">
        <v>412.5</v>
      </c>
      <c r="E909">
        <v>64968.75</v>
      </c>
      <c r="F909">
        <v>157.5</v>
      </c>
      <c r="G909">
        <v>2.0204894776581625E-3</v>
      </c>
      <c r="H909" t="str">
        <f t="shared" si="56"/>
        <v>18</v>
      </c>
      <c r="I909" t="str">
        <f t="shared" si="57"/>
        <v>11</v>
      </c>
      <c r="J909" t="str">
        <f t="shared" si="58"/>
        <v>2021</v>
      </c>
      <c r="K909" s="1">
        <f t="shared" si="59"/>
        <v>44518</v>
      </c>
    </row>
    <row r="910" spans="1:11" hidden="1" x14ac:dyDescent="0.55000000000000004">
      <c r="A910" t="s">
        <v>153</v>
      </c>
      <c r="B910">
        <v>24</v>
      </c>
      <c r="C910" t="s">
        <v>76</v>
      </c>
      <c r="D910">
        <v>393.26</v>
      </c>
      <c r="E910">
        <v>82789.385400000014</v>
      </c>
      <c r="F910">
        <v>210.52073793419115</v>
      </c>
      <c r="G910">
        <v>1.926248950263876E-3</v>
      </c>
      <c r="H910" t="str">
        <f t="shared" si="56"/>
        <v>18</v>
      </c>
      <c r="I910" t="str">
        <f t="shared" si="57"/>
        <v>11</v>
      </c>
      <c r="J910" t="str">
        <f t="shared" si="58"/>
        <v>2021</v>
      </c>
      <c r="K910" s="1">
        <f t="shared" si="59"/>
        <v>44518</v>
      </c>
    </row>
    <row r="911" spans="1:11" hidden="1" x14ac:dyDescent="0.55000000000000004">
      <c r="A911" t="s">
        <v>153</v>
      </c>
      <c r="B911">
        <v>25</v>
      </c>
      <c r="C911" t="s">
        <v>93</v>
      </c>
      <c r="D911">
        <v>8.48</v>
      </c>
      <c r="E911">
        <v>16766.062400000003</v>
      </c>
      <c r="F911">
        <v>1977.13</v>
      </c>
      <c r="G911">
        <v>4.1536365504342345E-5</v>
      </c>
      <c r="H911" t="str">
        <f t="shared" si="56"/>
        <v>18</v>
      </c>
      <c r="I911" t="str">
        <f t="shared" si="57"/>
        <v>11</v>
      </c>
      <c r="J911" t="str">
        <f t="shared" si="58"/>
        <v>2021</v>
      </c>
      <c r="K911" s="1">
        <f t="shared" si="59"/>
        <v>44518</v>
      </c>
    </row>
    <row r="912" spans="1:11" hidden="1" x14ac:dyDescent="0.55000000000000004">
      <c r="A912" t="s">
        <v>153</v>
      </c>
      <c r="B912">
        <v>26</v>
      </c>
      <c r="C912" t="s">
        <v>100</v>
      </c>
      <c r="D912">
        <v>8.15</v>
      </c>
      <c r="E912">
        <v>17113.288499999999</v>
      </c>
      <c r="F912">
        <v>2099.79</v>
      </c>
      <c r="G912">
        <v>3.9919973922215812E-5</v>
      </c>
      <c r="H912" t="str">
        <f t="shared" si="56"/>
        <v>18</v>
      </c>
      <c r="I912" t="str">
        <f t="shared" si="57"/>
        <v>11</v>
      </c>
      <c r="J912" t="str">
        <f t="shared" si="58"/>
        <v>2021</v>
      </c>
      <c r="K912" s="1">
        <f t="shared" si="59"/>
        <v>44518</v>
      </c>
    </row>
    <row r="913" spans="1:11" hidden="1" x14ac:dyDescent="0.55000000000000004">
      <c r="A913" t="s">
        <v>153</v>
      </c>
      <c r="C913" t="s">
        <v>117</v>
      </c>
      <c r="D913">
        <v>204158.44999999998</v>
      </c>
      <c r="E913">
        <v>34640680.052710004</v>
      </c>
      <c r="F913">
        <v>169.67546556466317</v>
      </c>
      <c r="G913">
        <v>1</v>
      </c>
      <c r="H913" t="str">
        <f t="shared" si="56"/>
        <v>18</v>
      </c>
      <c r="I913" t="str">
        <f t="shared" si="57"/>
        <v>11</v>
      </c>
      <c r="J913" t="str">
        <f t="shared" si="58"/>
        <v>2021</v>
      </c>
      <c r="K913" s="1">
        <f t="shared" si="59"/>
        <v>44518</v>
      </c>
    </row>
    <row r="914" spans="1:11" hidden="1" x14ac:dyDescent="0.55000000000000004">
      <c r="A914" t="s">
        <v>156</v>
      </c>
      <c r="B914">
        <v>1</v>
      </c>
      <c r="C914" t="s">
        <v>69</v>
      </c>
      <c r="D914">
        <v>160766.29999999999</v>
      </c>
      <c r="E914">
        <v>35277904.25677</v>
      </c>
      <c r="F914">
        <v>219.43594059681664</v>
      </c>
      <c r="G914">
        <v>0.21582517857538172</v>
      </c>
      <c r="H914" t="str">
        <f t="shared" si="56"/>
        <v>30</v>
      </c>
      <c r="I914" t="str">
        <f t="shared" si="57"/>
        <v>12</v>
      </c>
      <c r="J914" t="str">
        <f t="shared" si="58"/>
        <v>2021</v>
      </c>
      <c r="K914" s="1">
        <f t="shared" si="59"/>
        <v>44560</v>
      </c>
    </row>
    <row r="915" spans="1:11" hidden="1" x14ac:dyDescent="0.55000000000000004">
      <c r="A915" t="s">
        <v>156</v>
      </c>
      <c r="B915">
        <v>2</v>
      </c>
      <c r="C915" t="s">
        <v>68</v>
      </c>
      <c r="D915">
        <v>143779.5</v>
      </c>
      <c r="E915">
        <v>31179994.001250003</v>
      </c>
      <c r="F915">
        <v>216.85980269266483</v>
      </c>
      <c r="G915">
        <v>0.19302077775615348</v>
      </c>
      <c r="H915" t="str">
        <f t="shared" si="56"/>
        <v>30</v>
      </c>
      <c r="I915" t="str">
        <f t="shared" si="57"/>
        <v>12</v>
      </c>
      <c r="J915" t="str">
        <f t="shared" si="58"/>
        <v>2021</v>
      </c>
      <c r="K915" s="1">
        <f t="shared" si="59"/>
        <v>44560</v>
      </c>
    </row>
    <row r="916" spans="1:11" hidden="1" x14ac:dyDescent="0.55000000000000004">
      <c r="A916" t="s">
        <v>156</v>
      </c>
      <c r="B916">
        <v>3</v>
      </c>
      <c r="C916" t="s">
        <v>86</v>
      </c>
      <c r="D916">
        <v>86987.55</v>
      </c>
      <c r="E916">
        <v>11773452.0045</v>
      </c>
      <c r="F916">
        <v>135.34640307147401</v>
      </c>
      <c r="G916">
        <v>0.11677884925251715</v>
      </c>
      <c r="H916" t="str">
        <f t="shared" si="56"/>
        <v>30</v>
      </c>
      <c r="I916" t="str">
        <f t="shared" si="57"/>
        <v>12</v>
      </c>
      <c r="J916" t="str">
        <f t="shared" si="58"/>
        <v>2021</v>
      </c>
      <c r="K916" s="1">
        <f t="shared" si="59"/>
        <v>44560</v>
      </c>
    </row>
    <row r="917" spans="1:11" x14ac:dyDescent="0.55000000000000004">
      <c r="A917" t="s">
        <v>156</v>
      </c>
      <c r="B917">
        <v>4</v>
      </c>
      <c r="C917" t="s">
        <v>70</v>
      </c>
      <c r="D917">
        <v>63398.909999999996</v>
      </c>
      <c r="E917">
        <v>14245164.18275</v>
      </c>
      <c r="F917">
        <v>224.69099520401849</v>
      </c>
      <c r="G917">
        <v>8.5111625211468783E-2</v>
      </c>
      <c r="H917" t="str">
        <f t="shared" si="56"/>
        <v>30</v>
      </c>
      <c r="I917" t="str">
        <f t="shared" si="57"/>
        <v>12</v>
      </c>
      <c r="J917" t="str">
        <f t="shared" si="58"/>
        <v>2021</v>
      </c>
      <c r="K917" s="1">
        <f t="shared" si="59"/>
        <v>44560</v>
      </c>
    </row>
    <row r="918" spans="1:11" hidden="1" x14ac:dyDescent="0.55000000000000004">
      <c r="A918" t="s">
        <v>156</v>
      </c>
      <c r="B918">
        <v>5</v>
      </c>
      <c r="C918" t="s">
        <v>73</v>
      </c>
      <c r="D918">
        <v>50867.25</v>
      </c>
      <c r="E918">
        <v>11123130.225</v>
      </c>
      <c r="F918">
        <v>218.66977721421935</v>
      </c>
      <c r="G918">
        <v>6.8288150656503177E-2</v>
      </c>
      <c r="H918" t="str">
        <f t="shared" si="56"/>
        <v>30</v>
      </c>
      <c r="I918" t="str">
        <f t="shared" si="57"/>
        <v>12</v>
      </c>
      <c r="J918" t="str">
        <f t="shared" si="58"/>
        <v>2021</v>
      </c>
      <c r="K918" s="1">
        <f t="shared" si="59"/>
        <v>44560</v>
      </c>
    </row>
    <row r="919" spans="1:11" hidden="1" x14ac:dyDescent="0.55000000000000004">
      <c r="A919" t="s">
        <v>156</v>
      </c>
      <c r="B919">
        <v>6</v>
      </c>
      <c r="C919" t="s">
        <v>77</v>
      </c>
      <c r="D919">
        <v>30151.37</v>
      </c>
      <c r="E919">
        <v>5876695.5419000005</v>
      </c>
      <c r="F919">
        <v>194.90641857733166</v>
      </c>
      <c r="G919">
        <v>4.0477542958582788E-2</v>
      </c>
      <c r="H919" t="str">
        <f t="shared" si="56"/>
        <v>30</v>
      </c>
      <c r="I919" t="str">
        <f t="shared" si="57"/>
        <v>12</v>
      </c>
      <c r="J919" t="str">
        <f t="shared" si="58"/>
        <v>2021</v>
      </c>
      <c r="K919" s="1">
        <f t="shared" si="59"/>
        <v>44560</v>
      </c>
    </row>
    <row r="920" spans="1:11" hidden="1" x14ac:dyDescent="0.55000000000000004">
      <c r="A920" t="s">
        <v>156</v>
      </c>
      <c r="B920">
        <v>7</v>
      </c>
      <c r="C920" t="s">
        <v>72</v>
      </c>
      <c r="D920">
        <v>24725.09</v>
      </c>
      <c r="E920">
        <v>4811847.3250000002</v>
      </c>
      <c r="F920">
        <v>194.61394579352392</v>
      </c>
      <c r="G920">
        <v>3.3192882865018258E-2</v>
      </c>
      <c r="H920" t="str">
        <f t="shared" si="56"/>
        <v>30</v>
      </c>
      <c r="I920" t="str">
        <f t="shared" si="57"/>
        <v>12</v>
      </c>
      <c r="J920" t="str">
        <f t="shared" si="58"/>
        <v>2021</v>
      </c>
      <c r="K920" s="1">
        <f t="shared" si="59"/>
        <v>44560</v>
      </c>
    </row>
    <row r="921" spans="1:11" hidden="1" x14ac:dyDescent="0.55000000000000004">
      <c r="A921" t="s">
        <v>156</v>
      </c>
      <c r="B921">
        <v>8</v>
      </c>
      <c r="C921" t="s">
        <v>75</v>
      </c>
      <c r="D921">
        <v>22154.370000000003</v>
      </c>
      <c r="E921">
        <v>4945406.5470000003</v>
      </c>
      <c r="F921">
        <v>223.22487829714859</v>
      </c>
      <c r="G921">
        <v>2.9741748497508998E-2</v>
      </c>
      <c r="H921" t="str">
        <f t="shared" si="56"/>
        <v>30</v>
      </c>
      <c r="I921" t="str">
        <f t="shared" si="57"/>
        <v>12</v>
      </c>
      <c r="J921" t="str">
        <f t="shared" si="58"/>
        <v>2021</v>
      </c>
      <c r="K921" s="1">
        <f t="shared" si="59"/>
        <v>44560</v>
      </c>
    </row>
    <row r="922" spans="1:11" hidden="1" x14ac:dyDescent="0.55000000000000004">
      <c r="A922" t="s">
        <v>156</v>
      </c>
      <c r="B922">
        <v>9</v>
      </c>
      <c r="C922" t="s">
        <v>71</v>
      </c>
      <c r="D922">
        <v>18920.559999999998</v>
      </c>
      <c r="E922">
        <v>4101116.9335000003</v>
      </c>
      <c r="F922">
        <v>216.75452172134445</v>
      </c>
      <c r="G922">
        <v>2.540043056751461E-2</v>
      </c>
      <c r="H922" t="str">
        <f t="shared" si="56"/>
        <v>30</v>
      </c>
      <c r="I922" t="str">
        <f t="shared" si="57"/>
        <v>12</v>
      </c>
      <c r="J922" t="str">
        <f t="shared" si="58"/>
        <v>2021</v>
      </c>
      <c r="K922" s="1">
        <f t="shared" si="59"/>
        <v>44560</v>
      </c>
    </row>
    <row r="923" spans="1:11" hidden="1" x14ac:dyDescent="0.55000000000000004">
      <c r="A923" t="s">
        <v>156</v>
      </c>
      <c r="B923">
        <v>10</v>
      </c>
      <c r="C923" t="s">
        <v>76</v>
      </c>
      <c r="D923">
        <v>18857.41</v>
      </c>
      <c r="E923">
        <v>3526505.1354</v>
      </c>
      <c r="F923">
        <v>187.00898667420392</v>
      </c>
      <c r="G923">
        <v>2.531565309843661E-2</v>
      </c>
      <c r="H923" t="str">
        <f t="shared" si="56"/>
        <v>30</v>
      </c>
      <c r="I923" t="str">
        <f t="shared" si="57"/>
        <v>12</v>
      </c>
      <c r="J923" t="str">
        <f t="shared" si="58"/>
        <v>2021</v>
      </c>
      <c r="K923" s="1">
        <f t="shared" si="59"/>
        <v>44560</v>
      </c>
    </row>
    <row r="924" spans="1:11" hidden="1" x14ac:dyDescent="0.55000000000000004">
      <c r="A924" t="s">
        <v>156</v>
      </c>
      <c r="B924">
        <v>11</v>
      </c>
      <c r="C924" t="s">
        <v>74</v>
      </c>
      <c r="D924">
        <v>15153.4</v>
      </c>
      <c r="E924">
        <v>3340441.84</v>
      </c>
      <c r="F924">
        <v>220.44173848773212</v>
      </c>
      <c r="G924">
        <v>2.034310213660568E-2</v>
      </c>
      <c r="H924" t="str">
        <f t="shared" si="56"/>
        <v>30</v>
      </c>
      <c r="I924" t="str">
        <f t="shared" si="57"/>
        <v>12</v>
      </c>
      <c r="J924" t="str">
        <f t="shared" si="58"/>
        <v>2021</v>
      </c>
      <c r="K924" s="1">
        <f t="shared" si="59"/>
        <v>44560</v>
      </c>
    </row>
    <row r="925" spans="1:11" hidden="1" x14ac:dyDescent="0.55000000000000004">
      <c r="A925" t="s">
        <v>156</v>
      </c>
      <c r="B925">
        <v>12</v>
      </c>
      <c r="C925" t="s">
        <v>84</v>
      </c>
      <c r="D925">
        <v>14790</v>
      </c>
      <c r="E925">
        <v>1507514.25</v>
      </c>
      <c r="F925">
        <v>101.92794117647058</v>
      </c>
      <c r="G925">
        <v>1.9855245727057821E-2</v>
      </c>
      <c r="H925" t="str">
        <f t="shared" si="56"/>
        <v>30</v>
      </c>
      <c r="I925" t="str">
        <f t="shared" si="57"/>
        <v>12</v>
      </c>
      <c r="J925" t="str">
        <f t="shared" si="58"/>
        <v>2021</v>
      </c>
      <c r="K925" s="1">
        <f t="shared" si="59"/>
        <v>44560</v>
      </c>
    </row>
    <row r="926" spans="1:11" hidden="1" x14ac:dyDescent="0.55000000000000004">
      <c r="A926" t="s">
        <v>156</v>
      </c>
      <c r="B926">
        <v>13</v>
      </c>
      <c r="C926" t="s">
        <v>81</v>
      </c>
      <c r="D926">
        <v>13734.739999999998</v>
      </c>
      <c r="E926">
        <v>3087049.8713999996</v>
      </c>
      <c r="F926">
        <v>224.76216305514339</v>
      </c>
      <c r="G926">
        <v>1.8438582670537534E-2</v>
      </c>
      <c r="H926" t="str">
        <f t="shared" si="56"/>
        <v>30</v>
      </c>
      <c r="I926" t="str">
        <f t="shared" si="57"/>
        <v>12</v>
      </c>
      <c r="J926" t="str">
        <f t="shared" si="58"/>
        <v>2021</v>
      </c>
      <c r="K926" s="1">
        <f t="shared" si="59"/>
        <v>44560</v>
      </c>
    </row>
    <row r="927" spans="1:11" hidden="1" x14ac:dyDescent="0.55000000000000004">
      <c r="A927" t="s">
        <v>156</v>
      </c>
      <c r="B927">
        <v>14</v>
      </c>
      <c r="C927" t="s">
        <v>80</v>
      </c>
      <c r="D927">
        <v>13510.54</v>
      </c>
      <c r="E927">
        <v>2800799.3990000002</v>
      </c>
      <c r="F927">
        <v>207.30477086778174</v>
      </c>
      <c r="G927">
        <v>1.8137599161950225E-2</v>
      </c>
      <c r="H927" t="str">
        <f t="shared" si="56"/>
        <v>30</v>
      </c>
      <c r="I927" t="str">
        <f t="shared" si="57"/>
        <v>12</v>
      </c>
      <c r="J927" t="str">
        <f t="shared" si="58"/>
        <v>2021</v>
      </c>
      <c r="K927" s="1">
        <f t="shared" si="59"/>
        <v>44560</v>
      </c>
    </row>
    <row r="928" spans="1:11" hidden="1" x14ac:dyDescent="0.55000000000000004">
      <c r="A928" t="s">
        <v>156</v>
      </c>
      <c r="B928">
        <v>15</v>
      </c>
      <c r="C928" t="s">
        <v>78</v>
      </c>
      <c r="D928">
        <v>7800</v>
      </c>
      <c r="E928">
        <v>1961172.75</v>
      </c>
      <c r="F928">
        <v>251.43240384615385</v>
      </c>
      <c r="G928">
        <v>1.0471326346927046E-2</v>
      </c>
      <c r="H928" t="str">
        <f t="shared" si="56"/>
        <v>30</v>
      </c>
      <c r="I928" t="str">
        <f t="shared" si="57"/>
        <v>12</v>
      </c>
      <c r="J928" t="str">
        <f t="shared" si="58"/>
        <v>2021</v>
      </c>
      <c r="K928" s="1">
        <f t="shared" si="59"/>
        <v>44560</v>
      </c>
    </row>
    <row r="929" spans="1:11" hidden="1" x14ac:dyDescent="0.55000000000000004">
      <c r="A929" t="s">
        <v>156</v>
      </c>
      <c r="B929">
        <v>16</v>
      </c>
      <c r="C929" t="s">
        <v>94</v>
      </c>
      <c r="D929">
        <v>7793.52</v>
      </c>
      <c r="E929">
        <v>933109.34400000016</v>
      </c>
      <c r="F929">
        <v>119.72887013826873</v>
      </c>
      <c r="G929">
        <v>1.0462627091192677E-2</v>
      </c>
      <c r="H929" t="str">
        <f t="shared" si="56"/>
        <v>30</v>
      </c>
      <c r="I929" t="str">
        <f t="shared" si="57"/>
        <v>12</v>
      </c>
      <c r="J929" t="str">
        <f t="shared" si="58"/>
        <v>2021</v>
      </c>
      <c r="K929" s="1">
        <f t="shared" si="59"/>
        <v>44560</v>
      </c>
    </row>
    <row r="930" spans="1:11" hidden="1" x14ac:dyDescent="0.55000000000000004">
      <c r="A930" t="s">
        <v>156</v>
      </c>
      <c r="B930">
        <v>17</v>
      </c>
      <c r="C930" t="s">
        <v>79</v>
      </c>
      <c r="D930">
        <v>6791.37</v>
      </c>
      <c r="E930">
        <v>1455974.6559000001</v>
      </c>
      <c r="F930">
        <v>214.38600104249954</v>
      </c>
      <c r="G930">
        <v>9.1172630272730679E-3</v>
      </c>
      <c r="H930" t="str">
        <f t="shared" si="56"/>
        <v>30</v>
      </c>
      <c r="I930" t="str">
        <f t="shared" si="57"/>
        <v>12</v>
      </c>
      <c r="J930" t="str">
        <f t="shared" si="58"/>
        <v>2021</v>
      </c>
      <c r="K930" s="1">
        <f t="shared" si="59"/>
        <v>44560</v>
      </c>
    </row>
    <row r="931" spans="1:11" hidden="1" x14ac:dyDescent="0.55000000000000004">
      <c r="A931" t="s">
        <v>156</v>
      </c>
      <c r="B931">
        <v>18</v>
      </c>
      <c r="C931" t="s">
        <v>83</v>
      </c>
      <c r="D931">
        <v>6734.03</v>
      </c>
      <c r="E931">
        <v>1037063.044</v>
      </c>
      <c r="F931">
        <v>154.00332995249502</v>
      </c>
      <c r="G931">
        <v>9.0402853538457863E-3</v>
      </c>
      <c r="H931" t="str">
        <f t="shared" si="56"/>
        <v>30</v>
      </c>
      <c r="I931" t="str">
        <f t="shared" si="57"/>
        <v>12</v>
      </c>
      <c r="J931" t="str">
        <f t="shared" si="58"/>
        <v>2021</v>
      </c>
      <c r="K931" s="1">
        <f t="shared" si="59"/>
        <v>44560</v>
      </c>
    </row>
    <row r="932" spans="1:11" hidden="1" x14ac:dyDescent="0.55000000000000004">
      <c r="A932" t="s">
        <v>156</v>
      </c>
      <c r="B932">
        <v>19</v>
      </c>
      <c r="C932" t="s">
        <v>91</v>
      </c>
      <c r="D932">
        <v>6200.87</v>
      </c>
      <c r="E932">
        <v>1126308.8715000001</v>
      </c>
      <c r="F932">
        <v>181.6372334043449</v>
      </c>
      <c r="G932">
        <v>8.3245299237012186E-3</v>
      </c>
      <c r="H932" t="str">
        <f t="shared" si="56"/>
        <v>30</v>
      </c>
      <c r="I932" t="str">
        <f t="shared" si="57"/>
        <v>12</v>
      </c>
      <c r="J932" t="str">
        <f t="shared" si="58"/>
        <v>2021</v>
      </c>
      <c r="K932" s="1">
        <f t="shared" si="59"/>
        <v>44560</v>
      </c>
    </row>
    <row r="933" spans="1:11" hidden="1" x14ac:dyDescent="0.55000000000000004">
      <c r="A933" t="s">
        <v>156</v>
      </c>
      <c r="B933">
        <v>20</v>
      </c>
      <c r="C933" t="s">
        <v>82</v>
      </c>
      <c r="D933">
        <v>5287.5</v>
      </c>
      <c r="E933">
        <v>1159877.25</v>
      </c>
      <c r="F933">
        <v>219.36212765957447</v>
      </c>
      <c r="G933">
        <v>7.0983510332534305E-3</v>
      </c>
      <c r="H933" t="str">
        <f t="shared" si="56"/>
        <v>30</v>
      </c>
      <c r="I933" t="str">
        <f t="shared" si="57"/>
        <v>12</v>
      </c>
      <c r="J933" t="str">
        <f t="shared" si="58"/>
        <v>2021</v>
      </c>
      <c r="K933" s="1">
        <f t="shared" si="59"/>
        <v>44560</v>
      </c>
    </row>
    <row r="934" spans="1:11" hidden="1" x14ac:dyDescent="0.55000000000000004">
      <c r="A934" t="s">
        <v>156</v>
      </c>
      <c r="B934">
        <v>21</v>
      </c>
      <c r="C934" t="s">
        <v>107</v>
      </c>
      <c r="D934">
        <v>3750</v>
      </c>
      <c r="E934">
        <v>614925</v>
      </c>
      <c r="F934">
        <v>163.98</v>
      </c>
      <c r="G934">
        <v>5.0342915129456952E-3</v>
      </c>
      <c r="H934" t="str">
        <f t="shared" si="56"/>
        <v>30</v>
      </c>
      <c r="I934" t="str">
        <f t="shared" si="57"/>
        <v>12</v>
      </c>
      <c r="J934" t="str">
        <f t="shared" si="58"/>
        <v>2021</v>
      </c>
      <c r="K934" s="1">
        <f t="shared" si="59"/>
        <v>44560</v>
      </c>
    </row>
    <row r="935" spans="1:11" hidden="1" x14ac:dyDescent="0.55000000000000004">
      <c r="A935" t="s">
        <v>156</v>
      </c>
      <c r="B935">
        <v>22</v>
      </c>
      <c r="C935" t="s">
        <v>95</v>
      </c>
      <c r="D935">
        <v>3198.55</v>
      </c>
      <c r="E935">
        <v>635061.57900000014</v>
      </c>
      <c r="F935">
        <v>198.54670991543045</v>
      </c>
      <c r="G935">
        <v>4.2939821649953212E-3</v>
      </c>
      <c r="H935" t="str">
        <f t="shared" si="56"/>
        <v>30</v>
      </c>
      <c r="I935" t="str">
        <f t="shared" si="57"/>
        <v>12</v>
      </c>
      <c r="J935" t="str">
        <f t="shared" si="58"/>
        <v>2021</v>
      </c>
      <c r="K935" s="1">
        <f t="shared" si="59"/>
        <v>44560</v>
      </c>
    </row>
    <row r="936" spans="1:11" hidden="1" x14ac:dyDescent="0.55000000000000004">
      <c r="A936" t="s">
        <v>156</v>
      </c>
      <c r="B936">
        <v>23</v>
      </c>
      <c r="C936" t="s">
        <v>102</v>
      </c>
      <c r="D936">
        <v>2654.35</v>
      </c>
      <c r="E936">
        <v>511712.45500000002</v>
      </c>
      <c r="F936">
        <v>192.78258519034793</v>
      </c>
      <c r="G936">
        <v>3.5634057806366417E-3</v>
      </c>
      <c r="H936" t="str">
        <f t="shared" si="56"/>
        <v>30</v>
      </c>
      <c r="I936" t="str">
        <f t="shared" si="57"/>
        <v>12</v>
      </c>
      <c r="J936" t="str">
        <f t="shared" si="58"/>
        <v>2021</v>
      </c>
      <c r="K936" s="1">
        <f t="shared" si="59"/>
        <v>44560</v>
      </c>
    </row>
    <row r="937" spans="1:11" hidden="1" x14ac:dyDescent="0.55000000000000004">
      <c r="A937" t="s">
        <v>156</v>
      </c>
      <c r="B937">
        <v>24</v>
      </c>
      <c r="C937" t="s">
        <v>105</v>
      </c>
      <c r="D937">
        <v>2512.5</v>
      </c>
      <c r="E937">
        <v>417667.125</v>
      </c>
      <c r="F937">
        <v>166.23567164179104</v>
      </c>
      <c r="G937">
        <v>3.372975313673616E-3</v>
      </c>
      <c r="H937" t="str">
        <f t="shared" si="56"/>
        <v>30</v>
      </c>
      <c r="I937" t="str">
        <f t="shared" si="57"/>
        <v>12</v>
      </c>
      <c r="J937" t="str">
        <f t="shared" si="58"/>
        <v>2021</v>
      </c>
      <c r="K937" s="1">
        <f t="shared" si="59"/>
        <v>44560</v>
      </c>
    </row>
    <row r="938" spans="1:11" hidden="1" x14ac:dyDescent="0.55000000000000004">
      <c r="A938" t="s">
        <v>156</v>
      </c>
      <c r="B938">
        <v>25</v>
      </c>
      <c r="C938" t="s">
        <v>103</v>
      </c>
      <c r="D938">
        <v>2475</v>
      </c>
      <c r="E938">
        <v>588640.55249999999</v>
      </c>
      <c r="F938">
        <v>237.83456666666666</v>
      </c>
      <c r="G938">
        <v>3.3226323985441589E-3</v>
      </c>
      <c r="H938" t="str">
        <f t="shared" si="56"/>
        <v>30</v>
      </c>
      <c r="I938" t="str">
        <f t="shared" si="57"/>
        <v>12</v>
      </c>
      <c r="J938" t="str">
        <f t="shared" si="58"/>
        <v>2021</v>
      </c>
      <c r="K938" s="1">
        <f t="shared" si="59"/>
        <v>44560</v>
      </c>
    </row>
    <row r="939" spans="1:11" hidden="1" x14ac:dyDescent="0.55000000000000004">
      <c r="A939" t="s">
        <v>156</v>
      </c>
      <c r="B939">
        <v>26</v>
      </c>
      <c r="C939" t="s">
        <v>87</v>
      </c>
      <c r="D939">
        <v>2250</v>
      </c>
      <c r="E939">
        <v>416835</v>
      </c>
      <c r="F939">
        <v>185.26</v>
      </c>
      <c r="G939">
        <v>3.0205749077674171E-3</v>
      </c>
      <c r="H939" t="str">
        <f t="shared" si="56"/>
        <v>30</v>
      </c>
      <c r="I939" t="str">
        <f t="shared" si="57"/>
        <v>12</v>
      </c>
      <c r="J939" t="str">
        <f t="shared" si="58"/>
        <v>2021</v>
      </c>
      <c r="K939" s="1">
        <f t="shared" si="59"/>
        <v>44560</v>
      </c>
    </row>
    <row r="940" spans="1:11" hidden="1" x14ac:dyDescent="0.55000000000000004">
      <c r="A940" t="s">
        <v>156</v>
      </c>
      <c r="B940">
        <v>27</v>
      </c>
      <c r="C940" t="s">
        <v>85</v>
      </c>
      <c r="D940">
        <v>1800</v>
      </c>
      <c r="E940">
        <v>380340</v>
      </c>
      <c r="F940">
        <v>211.3</v>
      </c>
      <c r="G940">
        <v>2.4164599262139338E-3</v>
      </c>
      <c r="H940" t="str">
        <f t="shared" si="56"/>
        <v>30</v>
      </c>
      <c r="I940" t="str">
        <f t="shared" si="57"/>
        <v>12</v>
      </c>
      <c r="J940" t="str">
        <f t="shared" si="58"/>
        <v>2021</v>
      </c>
      <c r="K940" s="1">
        <f t="shared" si="59"/>
        <v>44560</v>
      </c>
    </row>
    <row r="941" spans="1:11" hidden="1" x14ac:dyDescent="0.55000000000000004">
      <c r="A941" t="s">
        <v>156</v>
      </c>
      <c r="B941">
        <v>28</v>
      </c>
      <c r="C941" t="s">
        <v>100</v>
      </c>
      <c r="D941">
        <v>1658.15</v>
      </c>
      <c r="E941">
        <v>314608.28850000002</v>
      </c>
      <c r="F941">
        <v>189.73451647920876</v>
      </c>
      <c r="G941">
        <v>2.2260294592509082E-3</v>
      </c>
      <c r="H941" t="str">
        <f t="shared" si="56"/>
        <v>30</v>
      </c>
      <c r="I941" t="str">
        <f t="shared" si="57"/>
        <v>12</v>
      </c>
      <c r="J941" t="str">
        <f t="shared" si="58"/>
        <v>2021</v>
      </c>
      <c r="K941" s="1">
        <f t="shared" si="59"/>
        <v>44560</v>
      </c>
    </row>
    <row r="942" spans="1:11" hidden="1" x14ac:dyDescent="0.55000000000000004">
      <c r="A942" t="s">
        <v>156</v>
      </c>
      <c r="B942">
        <v>29</v>
      </c>
      <c r="C942" t="s">
        <v>96</v>
      </c>
      <c r="D942">
        <v>1650</v>
      </c>
      <c r="E942">
        <v>351553.125</v>
      </c>
      <c r="F942">
        <v>213.0625</v>
      </c>
      <c r="G942">
        <v>2.2150882656961058E-3</v>
      </c>
      <c r="H942" t="str">
        <f t="shared" si="56"/>
        <v>30</v>
      </c>
      <c r="I942" t="str">
        <f t="shared" si="57"/>
        <v>12</v>
      </c>
      <c r="J942" t="str">
        <f t="shared" si="58"/>
        <v>2021</v>
      </c>
      <c r="K942" s="1">
        <f t="shared" si="59"/>
        <v>44560</v>
      </c>
    </row>
    <row r="943" spans="1:11" hidden="1" x14ac:dyDescent="0.55000000000000004">
      <c r="A943" t="s">
        <v>156</v>
      </c>
      <c r="B943">
        <v>30</v>
      </c>
      <c r="C943" t="s">
        <v>149</v>
      </c>
      <c r="D943">
        <v>1017.39</v>
      </c>
      <c r="E943">
        <v>192634.89</v>
      </c>
      <c r="F943">
        <v>189.34222864388289</v>
      </c>
      <c r="G943">
        <v>1.3658234246282188E-3</v>
      </c>
      <c r="H943" t="str">
        <f t="shared" si="56"/>
        <v>30</v>
      </c>
      <c r="I943" t="str">
        <f t="shared" si="57"/>
        <v>12</v>
      </c>
      <c r="J943" t="str">
        <f t="shared" si="58"/>
        <v>2021</v>
      </c>
      <c r="K943" s="1">
        <f t="shared" si="59"/>
        <v>44560</v>
      </c>
    </row>
    <row r="944" spans="1:11" hidden="1" x14ac:dyDescent="0.55000000000000004">
      <c r="A944" t="s">
        <v>156</v>
      </c>
      <c r="B944">
        <v>31</v>
      </c>
      <c r="C944" t="s">
        <v>109</v>
      </c>
      <c r="D944">
        <v>557.61</v>
      </c>
      <c r="E944">
        <v>127615.86900000001</v>
      </c>
      <c r="F944">
        <v>228.86223166729434</v>
      </c>
      <c r="G944">
        <v>7.4857901080897316E-4</v>
      </c>
      <c r="H944" t="str">
        <f t="shared" si="56"/>
        <v>30</v>
      </c>
      <c r="I944" t="str">
        <f t="shared" si="57"/>
        <v>12</v>
      </c>
      <c r="J944" t="str">
        <f t="shared" si="58"/>
        <v>2021</v>
      </c>
      <c r="K944" s="1">
        <f t="shared" si="59"/>
        <v>44560</v>
      </c>
    </row>
    <row r="945" spans="1:11" hidden="1" x14ac:dyDescent="0.55000000000000004">
      <c r="A945" t="s">
        <v>156</v>
      </c>
      <c r="B945">
        <v>32</v>
      </c>
      <c r="C945" t="s">
        <v>99</v>
      </c>
      <c r="D945">
        <v>450</v>
      </c>
      <c r="E945">
        <v>113895</v>
      </c>
      <c r="F945">
        <v>253.1</v>
      </c>
      <c r="G945">
        <v>6.0411498155348345E-4</v>
      </c>
      <c r="H945" t="str">
        <f t="shared" si="56"/>
        <v>30</v>
      </c>
      <c r="I945" t="str">
        <f t="shared" si="57"/>
        <v>12</v>
      </c>
      <c r="J945" t="str">
        <f t="shared" si="58"/>
        <v>2021</v>
      </c>
      <c r="K945" s="1">
        <f t="shared" si="59"/>
        <v>44560</v>
      </c>
    </row>
    <row r="946" spans="1:11" hidden="1" x14ac:dyDescent="0.55000000000000004">
      <c r="A946" t="s">
        <v>156</v>
      </c>
      <c r="B946">
        <v>33</v>
      </c>
      <c r="C946" t="s">
        <v>97</v>
      </c>
      <c r="D946">
        <v>427.5</v>
      </c>
      <c r="E946">
        <v>94905</v>
      </c>
      <c r="F946">
        <v>222</v>
      </c>
      <c r="G946">
        <v>5.7390923247580927E-4</v>
      </c>
      <c r="H946" t="str">
        <f t="shared" si="56"/>
        <v>30</v>
      </c>
      <c r="I946" t="str">
        <f t="shared" si="57"/>
        <v>12</v>
      </c>
      <c r="J946" t="str">
        <f t="shared" si="58"/>
        <v>2021</v>
      </c>
      <c r="K946" s="1">
        <f t="shared" si="59"/>
        <v>44560</v>
      </c>
    </row>
    <row r="947" spans="1:11" hidden="1" x14ac:dyDescent="0.55000000000000004">
      <c r="A947" t="s">
        <v>156</v>
      </c>
      <c r="B947">
        <v>34</v>
      </c>
      <c r="C947" t="s">
        <v>154</v>
      </c>
      <c r="D947">
        <v>427.5</v>
      </c>
      <c r="E947">
        <v>95717.25</v>
      </c>
      <c r="F947">
        <v>223.9</v>
      </c>
      <c r="G947">
        <v>5.7390923247580927E-4</v>
      </c>
      <c r="H947" t="str">
        <f t="shared" si="56"/>
        <v>30</v>
      </c>
      <c r="I947" t="str">
        <f t="shared" si="57"/>
        <v>12</v>
      </c>
      <c r="J947" t="str">
        <f t="shared" si="58"/>
        <v>2021</v>
      </c>
      <c r="K947" s="1">
        <f t="shared" si="59"/>
        <v>44560</v>
      </c>
    </row>
    <row r="948" spans="1:11" hidden="1" x14ac:dyDescent="0.55000000000000004">
      <c r="A948" t="s">
        <v>156</v>
      </c>
      <c r="B948">
        <v>35</v>
      </c>
      <c r="C948" t="s">
        <v>138</v>
      </c>
      <c r="D948">
        <v>412.5</v>
      </c>
      <c r="E948">
        <v>94998.75</v>
      </c>
      <c r="F948">
        <v>230.3</v>
      </c>
      <c r="G948">
        <v>5.5377206642402645E-4</v>
      </c>
      <c r="H948" t="str">
        <f t="shared" si="56"/>
        <v>30</v>
      </c>
      <c r="I948" t="str">
        <f t="shared" si="57"/>
        <v>12</v>
      </c>
      <c r="J948" t="str">
        <f t="shared" si="58"/>
        <v>2021</v>
      </c>
      <c r="K948" s="1">
        <f t="shared" si="59"/>
        <v>44560</v>
      </c>
    </row>
    <row r="949" spans="1:11" hidden="1" x14ac:dyDescent="0.55000000000000004">
      <c r="A949" t="s">
        <v>156</v>
      </c>
      <c r="B949">
        <v>36</v>
      </c>
      <c r="C949" t="s">
        <v>111</v>
      </c>
      <c r="D949">
        <v>412.5</v>
      </c>
      <c r="E949">
        <v>97968.75</v>
      </c>
      <c r="F949">
        <v>237.5</v>
      </c>
      <c r="G949">
        <v>5.5377206642402645E-4</v>
      </c>
      <c r="H949" t="str">
        <f t="shared" si="56"/>
        <v>30</v>
      </c>
      <c r="I949" t="str">
        <f t="shared" si="57"/>
        <v>12</v>
      </c>
      <c r="J949" t="str">
        <f t="shared" si="58"/>
        <v>2021</v>
      </c>
      <c r="K949" s="1">
        <f t="shared" si="59"/>
        <v>44560</v>
      </c>
    </row>
    <row r="950" spans="1:11" hidden="1" x14ac:dyDescent="0.55000000000000004">
      <c r="A950" t="s">
        <v>156</v>
      </c>
      <c r="B950">
        <v>37</v>
      </c>
      <c r="C950" t="s">
        <v>119</v>
      </c>
      <c r="D950">
        <v>412.5</v>
      </c>
      <c r="E950">
        <v>91698.75</v>
      </c>
      <c r="F950">
        <v>222.3</v>
      </c>
      <c r="G950">
        <v>5.5377206642402645E-4</v>
      </c>
      <c r="H950" t="str">
        <f t="shared" si="56"/>
        <v>30</v>
      </c>
      <c r="I950" t="str">
        <f t="shared" si="57"/>
        <v>12</v>
      </c>
      <c r="J950" t="str">
        <f t="shared" si="58"/>
        <v>2021</v>
      </c>
      <c r="K950" s="1">
        <f t="shared" si="59"/>
        <v>44560</v>
      </c>
    </row>
    <row r="951" spans="1:11" hidden="1" x14ac:dyDescent="0.55000000000000004">
      <c r="A951" t="s">
        <v>156</v>
      </c>
      <c r="B951">
        <v>38</v>
      </c>
      <c r="C951" t="s">
        <v>155</v>
      </c>
      <c r="D951">
        <v>412.5</v>
      </c>
      <c r="E951">
        <v>64968.75</v>
      </c>
      <c r="F951">
        <v>157.5</v>
      </c>
      <c r="G951">
        <v>5.5377206642402645E-4</v>
      </c>
      <c r="H951" t="str">
        <f t="shared" si="56"/>
        <v>30</v>
      </c>
      <c r="I951" t="str">
        <f t="shared" si="57"/>
        <v>12</v>
      </c>
      <c r="J951" t="str">
        <f t="shared" si="58"/>
        <v>2021</v>
      </c>
      <c r="K951" s="1">
        <f t="shared" si="59"/>
        <v>44560</v>
      </c>
    </row>
    <row r="952" spans="1:11" hidden="1" x14ac:dyDescent="0.55000000000000004">
      <c r="A952" t="s">
        <v>156</v>
      </c>
      <c r="B952">
        <v>39</v>
      </c>
      <c r="C952" t="s">
        <v>93</v>
      </c>
      <c r="D952">
        <v>8.48</v>
      </c>
      <c r="E952">
        <v>16766.062400000003</v>
      </c>
      <c r="F952">
        <v>1977.13</v>
      </c>
      <c r="G952">
        <v>1.13842112079412E-5</v>
      </c>
      <c r="H952" t="str">
        <f t="shared" si="56"/>
        <v>30</v>
      </c>
      <c r="I952" t="str">
        <f t="shared" si="57"/>
        <v>12</v>
      </c>
      <c r="J952" t="str">
        <f t="shared" si="58"/>
        <v>2021</v>
      </c>
      <c r="K952" s="1">
        <f t="shared" si="59"/>
        <v>44560</v>
      </c>
    </row>
    <row r="953" spans="1:11" hidden="1" x14ac:dyDescent="0.55000000000000004">
      <c r="A953" t="s">
        <v>156</v>
      </c>
      <c r="C953" t="s">
        <v>117</v>
      </c>
      <c r="D953">
        <v>744891.30999999982</v>
      </c>
      <c r="E953">
        <v>150493039.62527001</v>
      </c>
      <c r="F953">
        <v>202.03355523810586</v>
      </c>
      <c r="G953">
        <v>1</v>
      </c>
      <c r="H953" t="str">
        <f t="shared" si="56"/>
        <v>30</v>
      </c>
      <c r="I953" t="str">
        <f t="shared" si="57"/>
        <v>12</v>
      </c>
      <c r="J953" t="str">
        <f t="shared" si="58"/>
        <v>2021</v>
      </c>
      <c r="K953" s="1">
        <f t="shared" si="59"/>
        <v>44560</v>
      </c>
    </row>
    <row r="954" spans="1:11" hidden="1" x14ac:dyDescent="0.55000000000000004">
      <c r="A954" t="s">
        <v>157</v>
      </c>
      <c r="B954">
        <v>1</v>
      </c>
      <c r="C954" t="s">
        <v>69</v>
      </c>
      <c r="D954">
        <v>690047.64000000211</v>
      </c>
      <c r="E954">
        <v>166020077.49923986</v>
      </c>
      <c r="F954">
        <v>240.59219664781313</v>
      </c>
      <c r="G954">
        <v>0.25195452552313241</v>
      </c>
      <c r="H954" t="str">
        <f t="shared" si="56"/>
        <v>17</v>
      </c>
      <c r="I954" t="str">
        <f t="shared" si="57"/>
        <v>03</v>
      </c>
      <c r="J954" t="str">
        <f t="shared" si="58"/>
        <v>2022</v>
      </c>
      <c r="K954" s="1">
        <f t="shared" si="59"/>
        <v>44637</v>
      </c>
    </row>
    <row r="955" spans="1:11" hidden="1" x14ac:dyDescent="0.55000000000000004">
      <c r="A955" t="s">
        <v>157</v>
      </c>
      <c r="B955">
        <v>2</v>
      </c>
      <c r="C955" t="s">
        <v>68</v>
      </c>
      <c r="D955">
        <v>574669.11</v>
      </c>
      <c r="E955">
        <v>140196561.56550005</v>
      </c>
      <c r="F955">
        <v>243.96049679005725</v>
      </c>
      <c r="G955">
        <v>0.20982679245573588</v>
      </c>
      <c r="H955" t="str">
        <f t="shared" si="56"/>
        <v>17</v>
      </c>
      <c r="I955" t="str">
        <f t="shared" si="57"/>
        <v>03</v>
      </c>
      <c r="J955" t="str">
        <f t="shared" si="58"/>
        <v>2022</v>
      </c>
      <c r="K955" s="1">
        <f t="shared" si="59"/>
        <v>44637</v>
      </c>
    </row>
    <row r="956" spans="1:11" x14ac:dyDescent="0.55000000000000004">
      <c r="A956" t="s">
        <v>157</v>
      </c>
      <c r="B956">
        <v>3</v>
      </c>
      <c r="C956" t="s">
        <v>70</v>
      </c>
      <c r="D956">
        <v>238934.44999999995</v>
      </c>
      <c r="E956">
        <v>55733443.757699989</v>
      </c>
      <c r="F956">
        <v>233.2583005828586</v>
      </c>
      <c r="G956">
        <v>8.7241246098429398E-2</v>
      </c>
      <c r="H956" t="str">
        <f t="shared" si="56"/>
        <v>17</v>
      </c>
      <c r="I956" t="str">
        <f t="shared" si="57"/>
        <v>03</v>
      </c>
      <c r="J956" t="str">
        <f t="shared" si="58"/>
        <v>2022</v>
      </c>
      <c r="K956" s="1">
        <f t="shared" si="59"/>
        <v>44637</v>
      </c>
    </row>
    <row r="957" spans="1:11" hidden="1" x14ac:dyDescent="0.55000000000000004">
      <c r="A957" t="s">
        <v>157</v>
      </c>
      <c r="B957">
        <v>4</v>
      </c>
      <c r="C957" t="s">
        <v>71</v>
      </c>
      <c r="D957">
        <v>195750.61999999994</v>
      </c>
      <c r="E957">
        <v>45986439.246799983</v>
      </c>
      <c r="F957">
        <v>234.92359435081227</v>
      </c>
      <c r="G957">
        <v>7.1473695037865548E-2</v>
      </c>
      <c r="H957" t="str">
        <f t="shared" si="56"/>
        <v>17</v>
      </c>
      <c r="I957" t="str">
        <f t="shared" si="57"/>
        <v>03</v>
      </c>
      <c r="J957" t="str">
        <f t="shared" si="58"/>
        <v>2022</v>
      </c>
      <c r="K957" s="1">
        <f t="shared" si="59"/>
        <v>44637</v>
      </c>
    </row>
    <row r="958" spans="1:11" hidden="1" x14ac:dyDescent="0.55000000000000004">
      <c r="A958" t="s">
        <v>157</v>
      </c>
      <c r="B958">
        <v>5</v>
      </c>
      <c r="C958" t="s">
        <v>86</v>
      </c>
      <c r="D958">
        <v>117439.79000000002</v>
      </c>
      <c r="E958">
        <v>17238808.452500001</v>
      </c>
      <c r="F958">
        <v>146.78848159129029</v>
      </c>
      <c r="G958">
        <v>4.2880353256459551E-2</v>
      </c>
      <c r="H958" t="str">
        <f t="shared" si="56"/>
        <v>17</v>
      </c>
      <c r="I958" t="str">
        <f t="shared" si="57"/>
        <v>03</v>
      </c>
      <c r="J958" t="str">
        <f t="shared" si="58"/>
        <v>2022</v>
      </c>
      <c r="K958" s="1">
        <f t="shared" si="59"/>
        <v>44637</v>
      </c>
    </row>
    <row r="959" spans="1:11" hidden="1" x14ac:dyDescent="0.55000000000000004">
      <c r="A959" t="s">
        <v>157</v>
      </c>
      <c r="B959">
        <v>6</v>
      </c>
      <c r="C959" t="s">
        <v>75</v>
      </c>
      <c r="D959">
        <v>111753.72999999997</v>
      </c>
      <c r="E959">
        <v>27112521.502600007</v>
      </c>
      <c r="F959">
        <v>242.60954424161068</v>
      </c>
      <c r="G959">
        <v>4.0804223339696015E-2</v>
      </c>
      <c r="H959" t="str">
        <f t="shared" si="56"/>
        <v>17</v>
      </c>
      <c r="I959" t="str">
        <f t="shared" si="57"/>
        <v>03</v>
      </c>
      <c r="J959" t="str">
        <f t="shared" si="58"/>
        <v>2022</v>
      </c>
      <c r="K959" s="1">
        <f t="shared" si="59"/>
        <v>44637</v>
      </c>
    </row>
    <row r="960" spans="1:11" hidden="1" x14ac:dyDescent="0.55000000000000004">
      <c r="A960" t="s">
        <v>157</v>
      </c>
      <c r="B960">
        <v>7</v>
      </c>
      <c r="C960" t="s">
        <v>73</v>
      </c>
      <c r="D960">
        <v>108328.81999999999</v>
      </c>
      <c r="E960">
        <v>24946386.846049998</v>
      </c>
      <c r="F960">
        <v>230.28393410036222</v>
      </c>
      <c r="G960">
        <v>3.9553698703441303E-2</v>
      </c>
      <c r="H960" t="str">
        <f t="shared" si="56"/>
        <v>17</v>
      </c>
      <c r="I960" t="str">
        <f t="shared" si="57"/>
        <v>03</v>
      </c>
      <c r="J960" t="str">
        <f t="shared" si="58"/>
        <v>2022</v>
      </c>
      <c r="K960" s="1">
        <f t="shared" si="59"/>
        <v>44637</v>
      </c>
    </row>
    <row r="961" spans="1:11" hidden="1" x14ac:dyDescent="0.55000000000000004">
      <c r="A961" t="s">
        <v>157</v>
      </c>
      <c r="B961">
        <v>8</v>
      </c>
      <c r="C961" t="s">
        <v>72</v>
      </c>
      <c r="D961">
        <v>104052.59</v>
      </c>
      <c r="E961">
        <v>23667390.197499998</v>
      </c>
      <c r="F961">
        <v>227.45604119513027</v>
      </c>
      <c r="G961">
        <v>3.7992334765325701E-2</v>
      </c>
      <c r="H961" t="str">
        <f t="shared" si="56"/>
        <v>17</v>
      </c>
      <c r="I961" t="str">
        <f t="shared" si="57"/>
        <v>03</v>
      </c>
      <c r="J961" t="str">
        <f t="shared" si="58"/>
        <v>2022</v>
      </c>
      <c r="K961" s="1">
        <f t="shared" si="59"/>
        <v>44637</v>
      </c>
    </row>
    <row r="962" spans="1:11" hidden="1" x14ac:dyDescent="0.55000000000000004">
      <c r="A962" t="s">
        <v>157</v>
      </c>
      <c r="B962">
        <v>9</v>
      </c>
      <c r="C962" t="s">
        <v>77</v>
      </c>
      <c r="D962">
        <v>102754.84000000001</v>
      </c>
      <c r="E962">
        <v>22992569.909899995</v>
      </c>
      <c r="F962">
        <v>223.76142972827355</v>
      </c>
      <c r="G962">
        <v>3.7518492139767788E-2</v>
      </c>
      <c r="H962" t="str">
        <f t="shared" ref="H962:H1025" si="60">LEFT(A962,2)</f>
        <v>17</v>
      </c>
      <c r="I962" t="str">
        <f t="shared" ref="I962:I1025" si="61">MID(A962,4,2)</f>
        <v>03</v>
      </c>
      <c r="J962" t="str">
        <f t="shared" ref="J962:J1025" si="62">MID(A962,7,4)</f>
        <v>2022</v>
      </c>
      <c r="K962" s="1">
        <f t="shared" ref="K962:K1025" si="63">DATE(J962,I962,H962)</f>
        <v>44637</v>
      </c>
    </row>
    <row r="963" spans="1:11" hidden="1" x14ac:dyDescent="0.55000000000000004">
      <c r="A963" t="s">
        <v>157</v>
      </c>
      <c r="B963">
        <v>10</v>
      </c>
      <c r="C963" t="s">
        <v>76</v>
      </c>
      <c r="D963">
        <v>69159.91</v>
      </c>
      <c r="E963">
        <v>15183836.885400001</v>
      </c>
      <c r="F963">
        <v>219.54679937264234</v>
      </c>
      <c r="G963">
        <v>2.5252100433634538E-2</v>
      </c>
      <c r="H963" t="str">
        <f t="shared" si="60"/>
        <v>17</v>
      </c>
      <c r="I963" t="str">
        <f t="shared" si="61"/>
        <v>03</v>
      </c>
      <c r="J963" t="str">
        <f t="shared" si="62"/>
        <v>2022</v>
      </c>
      <c r="K963" s="1">
        <f t="shared" si="63"/>
        <v>44637</v>
      </c>
    </row>
    <row r="964" spans="1:11" hidden="1" x14ac:dyDescent="0.55000000000000004">
      <c r="A964" t="s">
        <v>157</v>
      </c>
      <c r="B964">
        <v>11</v>
      </c>
      <c r="C964" t="s">
        <v>74</v>
      </c>
      <c r="D964">
        <v>69146.48000000001</v>
      </c>
      <c r="E964">
        <v>16808666.045400001</v>
      </c>
      <c r="F964">
        <v>243.08780498154061</v>
      </c>
      <c r="G964">
        <v>2.5247196787738763E-2</v>
      </c>
      <c r="H964" t="str">
        <f t="shared" si="60"/>
        <v>17</v>
      </c>
      <c r="I964" t="str">
        <f t="shared" si="61"/>
        <v>03</v>
      </c>
      <c r="J964" t="str">
        <f t="shared" si="62"/>
        <v>2022</v>
      </c>
      <c r="K964" s="1">
        <f t="shared" si="63"/>
        <v>44637</v>
      </c>
    </row>
    <row r="965" spans="1:11" hidden="1" x14ac:dyDescent="0.55000000000000004">
      <c r="A965" t="s">
        <v>157</v>
      </c>
      <c r="B965">
        <v>12</v>
      </c>
      <c r="C965" t="s">
        <v>78</v>
      </c>
      <c r="D965">
        <v>45787.5</v>
      </c>
      <c r="E965">
        <v>12148324.5</v>
      </c>
      <c r="F965">
        <v>265.31967239967241</v>
      </c>
      <c r="G965">
        <v>1.6718219393360132E-2</v>
      </c>
      <c r="H965" t="str">
        <f t="shared" si="60"/>
        <v>17</v>
      </c>
      <c r="I965" t="str">
        <f t="shared" si="61"/>
        <v>03</v>
      </c>
      <c r="J965" t="str">
        <f t="shared" si="62"/>
        <v>2022</v>
      </c>
      <c r="K965" s="1">
        <f t="shared" si="63"/>
        <v>44637</v>
      </c>
    </row>
    <row r="966" spans="1:11" hidden="1" x14ac:dyDescent="0.55000000000000004">
      <c r="A966" t="s">
        <v>157</v>
      </c>
      <c r="B966">
        <v>13</v>
      </c>
      <c r="C966" t="s">
        <v>80</v>
      </c>
      <c r="D966">
        <v>39179.279999999999</v>
      </c>
      <c r="E966">
        <v>8820083.567499999</v>
      </c>
      <c r="F966">
        <v>225.12112441831496</v>
      </c>
      <c r="G966">
        <v>1.4305384629295915E-2</v>
      </c>
      <c r="H966" t="str">
        <f t="shared" si="60"/>
        <v>17</v>
      </c>
      <c r="I966" t="str">
        <f t="shared" si="61"/>
        <v>03</v>
      </c>
      <c r="J966" t="str">
        <f t="shared" si="62"/>
        <v>2022</v>
      </c>
      <c r="K966" s="1">
        <f t="shared" si="63"/>
        <v>44637</v>
      </c>
    </row>
    <row r="967" spans="1:11" hidden="1" x14ac:dyDescent="0.55000000000000004">
      <c r="A967" t="s">
        <v>157</v>
      </c>
      <c r="B967">
        <v>14</v>
      </c>
      <c r="C967" t="s">
        <v>81</v>
      </c>
      <c r="D967">
        <v>37858.68</v>
      </c>
      <c r="E967">
        <v>9049780.6262999997</v>
      </c>
      <c r="F967">
        <v>239.04110302577902</v>
      </c>
      <c r="G967">
        <v>1.3823198868315923E-2</v>
      </c>
      <c r="H967" t="str">
        <f t="shared" si="60"/>
        <v>17</v>
      </c>
      <c r="I967" t="str">
        <f t="shared" si="61"/>
        <v>03</v>
      </c>
      <c r="J967" t="str">
        <f t="shared" si="62"/>
        <v>2022</v>
      </c>
      <c r="K967" s="1">
        <f t="shared" si="63"/>
        <v>44637</v>
      </c>
    </row>
    <row r="968" spans="1:11" hidden="1" x14ac:dyDescent="0.55000000000000004">
      <c r="A968" t="s">
        <v>157</v>
      </c>
      <c r="B968">
        <v>15</v>
      </c>
      <c r="C968" t="s">
        <v>79</v>
      </c>
      <c r="D968">
        <v>33603.869999999995</v>
      </c>
      <c r="E968">
        <v>7978535.6558999997</v>
      </c>
      <c r="F968">
        <v>237.42907158907593</v>
      </c>
      <c r="G968">
        <v>1.2269655935046741E-2</v>
      </c>
      <c r="H968" t="str">
        <f t="shared" si="60"/>
        <v>17</v>
      </c>
      <c r="I968" t="str">
        <f t="shared" si="61"/>
        <v>03</v>
      </c>
      <c r="J968" t="str">
        <f t="shared" si="62"/>
        <v>2022</v>
      </c>
      <c r="K968" s="1">
        <f t="shared" si="63"/>
        <v>44637</v>
      </c>
    </row>
    <row r="969" spans="1:11" hidden="1" x14ac:dyDescent="0.55000000000000004">
      <c r="A969" t="s">
        <v>157</v>
      </c>
      <c r="B969">
        <v>16</v>
      </c>
      <c r="C969" t="s">
        <v>82</v>
      </c>
      <c r="D969">
        <v>32437.5</v>
      </c>
      <c r="E969">
        <v>7699801.5299999993</v>
      </c>
      <c r="F969">
        <v>237.37345757225432</v>
      </c>
      <c r="G969">
        <v>1.1843783599718685E-2</v>
      </c>
      <c r="H969" t="str">
        <f t="shared" si="60"/>
        <v>17</v>
      </c>
      <c r="I969" t="str">
        <f t="shared" si="61"/>
        <v>03</v>
      </c>
      <c r="J969" t="str">
        <f t="shared" si="62"/>
        <v>2022</v>
      </c>
      <c r="K969" s="1">
        <f t="shared" si="63"/>
        <v>44637</v>
      </c>
    </row>
    <row r="970" spans="1:11" hidden="1" x14ac:dyDescent="0.55000000000000004">
      <c r="A970" t="s">
        <v>157</v>
      </c>
      <c r="B970">
        <v>17</v>
      </c>
      <c r="C970" t="s">
        <v>84</v>
      </c>
      <c r="D970">
        <v>20880</v>
      </c>
      <c r="E970">
        <v>2270221.5</v>
      </c>
      <c r="F970">
        <v>108.72708333333334</v>
      </c>
      <c r="G970">
        <v>7.6238366570212292E-3</v>
      </c>
      <c r="H970" t="str">
        <f t="shared" si="60"/>
        <v>17</v>
      </c>
      <c r="I970" t="str">
        <f t="shared" si="61"/>
        <v>03</v>
      </c>
      <c r="J970" t="str">
        <f t="shared" si="62"/>
        <v>2022</v>
      </c>
      <c r="K970" s="1">
        <f t="shared" si="63"/>
        <v>44637</v>
      </c>
    </row>
    <row r="971" spans="1:11" hidden="1" x14ac:dyDescent="0.55000000000000004">
      <c r="A971" t="s">
        <v>157</v>
      </c>
      <c r="B971">
        <v>18</v>
      </c>
      <c r="C971" t="s">
        <v>89</v>
      </c>
      <c r="D971">
        <v>18065.259999999998</v>
      </c>
      <c r="E971">
        <v>3141855.6090000002</v>
      </c>
      <c r="F971">
        <v>173.91698813081021</v>
      </c>
      <c r="G971">
        <v>6.5961011210066726E-3</v>
      </c>
      <c r="H971" t="str">
        <f t="shared" si="60"/>
        <v>17</v>
      </c>
      <c r="I971" t="str">
        <f t="shared" si="61"/>
        <v>03</v>
      </c>
      <c r="J971" t="str">
        <f t="shared" si="62"/>
        <v>2022</v>
      </c>
      <c r="K971" s="1">
        <f t="shared" si="63"/>
        <v>44637</v>
      </c>
    </row>
    <row r="972" spans="1:11" hidden="1" x14ac:dyDescent="0.55000000000000004">
      <c r="A972" t="s">
        <v>157</v>
      </c>
      <c r="B972">
        <v>19</v>
      </c>
      <c r="C972" t="s">
        <v>83</v>
      </c>
      <c r="D972">
        <v>17332.25</v>
      </c>
      <c r="E972">
        <v>3622288.4739999999</v>
      </c>
      <c r="F972">
        <v>208.99124314500426</v>
      </c>
      <c r="G972">
        <v>6.328459908939473E-3</v>
      </c>
      <c r="H972" t="str">
        <f t="shared" si="60"/>
        <v>17</v>
      </c>
      <c r="I972" t="str">
        <f t="shared" si="61"/>
        <v>03</v>
      </c>
      <c r="J972" t="str">
        <f t="shared" si="62"/>
        <v>2022</v>
      </c>
      <c r="K972" s="1">
        <f t="shared" si="63"/>
        <v>44637</v>
      </c>
    </row>
    <row r="973" spans="1:11" hidden="1" x14ac:dyDescent="0.55000000000000004">
      <c r="A973" t="s">
        <v>157</v>
      </c>
      <c r="B973">
        <v>20</v>
      </c>
      <c r="C973" t="s">
        <v>94</v>
      </c>
      <c r="D973">
        <v>11252.76</v>
      </c>
      <c r="E973">
        <v>1428526.8800000001</v>
      </c>
      <c r="F973">
        <v>126.9490222843107</v>
      </c>
      <c r="G973">
        <v>4.1086783611428259E-3</v>
      </c>
      <c r="H973" t="str">
        <f t="shared" si="60"/>
        <v>17</v>
      </c>
      <c r="I973" t="str">
        <f t="shared" si="61"/>
        <v>03</v>
      </c>
      <c r="J973" t="str">
        <f t="shared" si="62"/>
        <v>2022</v>
      </c>
      <c r="K973" s="1">
        <f t="shared" si="63"/>
        <v>44637</v>
      </c>
    </row>
    <row r="974" spans="1:11" hidden="1" x14ac:dyDescent="0.55000000000000004">
      <c r="A974" t="s">
        <v>157</v>
      </c>
      <c r="B974">
        <v>21</v>
      </c>
      <c r="C974" t="s">
        <v>107</v>
      </c>
      <c r="D974">
        <v>11250</v>
      </c>
      <c r="E974">
        <v>1875225</v>
      </c>
      <c r="F974">
        <v>166.68666666666667</v>
      </c>
      <c r="G974">
        <v>4.1076706126191966E-3</v>
      </c>
      <c r="H974" t="str">
        <f t="shared" si="60"/>
        <v>17</v>
      </c>
      <c r="I974" t="str">
        <f t="shared" si="61"/>
        <v>03</v>
      </c>
      <c r="J974" t="str">
        <f t="shared" si="62"/>
        <v>2022</v>
      </c>
      <c r="K974" s="1">
        <f t="shared" si="63"/>
        <v>44637</v>
      </c>
    </row>
    <row r="975" spans="1:11" hidden="1" x14ac:dyDescent="0.55000000000000004">
      <c r="A975" t="s">
        <v>157</v>
      </c>
      <c r="B975">
        <v>22</v>
      </c>
      <c r="C975" t="s">
        <v>91</v>
      </c>
      <c r="D975">
        <v>10108.369999999999</v>
      </c>
      <c r="E975">
        <v>2082746.5215</v>
      </c>
      <c r="F975">
        <v>206.04177740822706</v>
      </c>
      <c r="G975">
        <v>3.6908315013761341E-3</v>
      </c>
      <c r="H975" t="str">
        <f t="shared" si="60"/>
        <v>17</v>
      </c>
      <c r="I975" t="str">
        <f t="shared" si="61"/>
        <v>03</v>
      </c>
      <c r="J975" t="str">
        <f t="shared" si="62"/>
        <v>2022</v>
      </c>
      <c r="K975" s="1">
        <f t="shared" si="63"/>
        <v>44637</v>
      </c>
    </row>
    <row r="976" spans="1:11" hidden="1" x14ac:dyDescent="0.55000000000000004">
      <c r="A976" t="s">
        <v>157</v>
      </c>
      <c r="B976">
        <v>23</v>
      </c>
      <c r="C976" t="s">
        <v>98</v>
      </c>
      <c r="D976">
        <v>8295</v>
      </c>
      <c r="E976">
        <v>1924439.25</v>
      </c>
      <c r="F976">
        <v>231.99990958408679</v>
      </c>
      <c r="G976">
        <v>3.0287224650378877E-3</v>
      </c>
      <c r="H976" t="str">
        <f t="shared" si="60"/>
        <v>17</v>
      </c>
      <c r="I976" t="str">
        <f t="shared" si="61"/>
        <v>03</v>
      </c>
      <c r="J976" t="str">
        <f t="shared" si="62"/>
        <v>2022</v>
      </c>
      <c r="K976" s="1">
        <f t="shared" si="63"/>
        <v>44637</v>
      </c>
    </row>
    <row r="977" spans="1:11" hidden="1" x14ac:dyDescent="0.55000000000000004">
      <c r="A977" t="s">
        <v>157</v>
      </c>
      <c r="B977">
        <v>24</v>
      </c>
      <c r="C977" t="s">
        <v>102</v>
      </c>
      <c r="D977">
        <v>7941.85</v>
      </c>
      <c r="E977">
        <v>1771611.2050000001</v>
      </c>
      <c r="F977">
        <v>223.07286148693314</v>
      </c>
      <c r="G977">
        <v>2.8997781204293128E-3</v>
      </c>
      <c r="H977" t="str">
        <f t="shared" si="60"/>
        <v>17</v>
      </c>
      <c r="I977" t="str">
        <f t="shared" si="61"/>
        <v>03</v>
      </c>
      <c r="J977" t="str">
        <f t="shared" si="62"/>
        <v>2022</v>
      </c>
      <c r="K977" s="1">
        <f t="shared" si="63"/>
        <v>44637</v>
      </c>
    </row>
    <row r="978" spans="1:11" hidden="1" x14ac:dyDescent="0.55000000000000004">
      <c r="A978" t="s">
        <v>157</v>
      </c>
      <c r="B978">
        <v>25</v>
      </c>
      <c r="C978" t="s">
        <v>103</v>
      </c>
      <c r="D978">
        <v>7837.5</v>
      </c>
      <c r="E978">
        <v>1925855.18625</v>
      </c>
      <c r="F978">
        <v>245.72314976076555</v>
      </c>
      <c r="G978">
        <v>2.8616771934580404E-3</v>
      </c>
      <c r="H978" t="str">
        <f t="shared" si="60"/>
        <v>17</v>
      </c>
      <c r="I978" t="str">
        <f t="shared" si="61"/>
        <v>03</v>
      </c>
      <c r="J978" t="str">
        <f t="shared" si="62"/>
        <v>2022</v>
      </c>
      <c r="K978" s="1">
        <f t="shared" si="63"/>
        <v>44637</v>
      </c>
    </row>
    <row r="979" spans="1:11" hidden="1" x14ac:dyDescent="0.55000000000000004">
      <c r="A979" t="s">
        <v>157</v>
      </c>
      <c r="B979">
        <v>26</v>
      </c>
      <c r="C979" t="s">
        <v>96</v>
      </c>
      <c r="D979">
        <v>7012.5</v>
      </c>
      <c r="E979">
        <v>1508698.125</v>
      </c>
      <c r="F979">
        <v>215.14411764705883</v>
      </c>
      <c r="G979">
        <v>2.5604480151992996E-3</v>
      </c>
      <c r="H979" t="str">
        <f t="shared" si="60"/>
        <v>17</v>
      </c>
      <c r="I979" t="str">
        <f t="shared" si="61"/>
        <v>03</v>
      </c>
      <c r="J979" t="str">
        <f t="shared" si="62"/>
        <v>2022</v>
      </c>
      <c r="K979" s="1">
        <f t="shared" si="63"/>
        <v>44637</v>
      </c>
    </row>
    <row r="980" spans="1:11" hidden="1" x14ac:dyDescent="0.55000000000000004">
      <c r="A980" t="s">
        <v>157</v>
      </c>
      <c r="B980">
        <v>27</v>
      </c>
      <c r="C980" t="s">
        <v>95</v>
      </c>
      <c r="D980">
        <v>6347.8900000000012</v>
      </c>
      <c r="E980">
        <v>1454177.8162000002</v>
      </c>
      <c r="F980">
        <v>229.08050016619694</v>
      </c>
      <c r="G980">
        <v>2.3177814404568248E-3</v>
      </c>
      <c r="H980" t="str">
        <f t="shared" si="60"/>
        <v>17</v>
      </c>
      <c r="I980" t="str">
        <f t="shared" si="61"/>
        <v>03</v>
      </c>
      <c r="J980" t="str">
        <f t="shared" si="62"/>
        <v>2022</v>
      </c>
      <c r="K980" s="1">
        <f t="shared" si="63"/>
        <v>44637</v>
      </c>
    </row>
    <row r="981" spans="1:11" hidden="1" x14ac:dyDescent="0.55000000000000004">
      <c r="A981" t="s">
        <v>157</v>
      </c>
      <c r="B981">
        <v>28</v>
      </c>
      <c r="C981" t="s">
        <v>87</v>
      </c>
      <c r="D981">
        <v>5662.5</v>
      </c>
      <c r="E981">
        <v>1258175.76</v>
      </c>
      <c r="F981">
        <v>222.19439470198677</v>
      </c>
      <c r="G981">
        <v>2.0675275416849959E-3</v>
      </c>
      <c r="H981" t="str">
        <f t="shared" si="60"/>
        <v>17</v>
      </c>
      <c r="I981" t="str">
        <f t="shared" si="61"/>
        <v>03</v>
      </c>
      <c r="J981" t="str">
        <f t="shared" si="62"/>
        <v>2022</v>
      </c>
      <c r="K981" s="1">
        <f t="shared" si="63"/>
        <v>44637</v>
      </c>
    </row>
    <row r="982" spans="1:11" hidden="1" x14ac:dyDescent="0.55000000000000004">
      <c r="A982" t="s">
        <v>157</v>
      </c>
      <c r="B982">
        <v>29</v>
      </c>
      <c r="C982" t="s">
        <v>99</v>
      </c>
      <c r="D982">
        <v>4800</v>
      </c>
      <c r="E982">
        <v>1152664.5</v>
      </c>
      <c r="F982">
        <v>240.13843750000001</v>
      </c>
      <c r="G982">
        <v>1.7526061280508573E-3</v>
      </c>
      <c r="H982" t="str">
        <f t="shared" si="60"/>
        <v>17</v>
      </c>
      <c r="I982" t="str">
        <f t="shared" si="61"/>
        <v>03</v>
      </c>
      <c r="J982" t="str">
        <f t="shared" si="62"/>
        <v>2022</v>
      </c>
      <c r="K982" s="1">
        <f t="shared" si="63"/>
        <v>44637</v>
      </c>
    </row>
    <row r="983" spans="1:11" hidden="1" x14ac:dyDescent="0.55000000000000004">
      <c r="A983" t="s">
        <v>157</v>
      </c>
      <c r="B983">
        <v>30</v>
      </c>
      <c r="C983" t="s">
        <v>97</v>
      </c>
      <c r="D983">
        <v>4567.5</v>
      </c>
      <c r="E983">
        <v>1157595</v>
      </c>
      <c r="F983">
        <v>253.44170771756978</v>
      </c>
      <c r="G983">
        <v>1.6677142687233941E-3</v>
      </c>
      <c r="H983" t="str">
        <f t="shared" si="60"/>
        <v>17</v>
      </c>
      <c r="I983" t="str">
        <f t="shared" si="61"/>
        <v>03</v>
      </c>
      <c r="J983" t="str">
        <f t="shared" si="62"/>
        <v>2022</v>
      </c>
      <c r="K983" s="1">
        <f t="shared" si="63"/>
        <v>44637</v>
      </c>
    </row>
    <row r="984" spans="1:11" hidden="1" x14ac:dyDescent="0.55000000000000004">
      <c r="A984" t="s">
        <v>157</v>
      </c>
      <c r="B984">
        <v>31</v>
      </c>
      <c r="C984" t="s">
        <v>90</v>
      </c>
      <c r="D984">
        <v>4245</v>
      </c>
      <c r="E984">
        <v>1064618.865</v>
      </c>
      <c r="F984">
        <v>250.79360777385159</v>
      </c>
      <c r="G984">
        <v>1.549961044494977E-3</v>
      </c>
      <c r="H984" t="str">
        <f t="shared" si="60"/>
        <v>17</v>
      </c>
      <c r="I984" t="str">
        <f t="shared" si="61"/>
        <v>03</v>
      </c>
      <c r="J984" t="str">
        <f t="shared" si="62"/>
        <v>2022</v>
      </c>
      <c r="K984" s="1">
        <f t="shared" si="63"/>
        <v>44637</v>
      </c>
    </row>
    <row r="985" spans="1:11" hidden="1" x14ac:dyDescent="0.55000000000000004">
      <c r="A985" t="s">
        <v>157</v>
      </c>
      <c r="B985">
        <v>32</v>
      </c>
      <c r="C985" t="s">
        <v>85</v>
      </c>
      <c r="D985">
        <v>4050</v>
      </c>
      <c r="E985">
        <v>943839</v>
      </c>
      <c r="F985">
        <v>233.04666666666665</v>
      </c>
      <c r="G985">
        <v>1.4787614205429109E-3</v>
      </c>
      <c r="H985" t="str">
        <f t="shared" si="60"/>
        <v>17</v>
      </c>
      <c r="I985" t="str">
        <f t="shared" si="61"/>
        <v>03</v>
      </c>
      <c r="J985" t="str">
        <f t="shared" si="62"/>
        <v>2022</v>
      </c>
      <c r="K985" s="1">
        <f t="shared" si="63"/>
        <v>44637</v>
      </c>
    </row>
    <row r="986" spans="1:11" hidden="1" x14ac:dyDescent="0.55000000000000004">
      <c r="A986" t="s">
        <v>157</v>
      </c>
      <c r="B986">
        <v>33</v>
      </c>
      <c r="C986" t="s">
        <v>105</v>
      </c>
      <c r="D986">
        <v>3757.5</v>
      </c>
      <c r="E986">
        <v>706281</v>
      </c>
      <c r="F986">
        <v>187.96566866267466</v>
      </c>
      <c r="G986">
        <v>1.3719619846148119E-3</v>
      </c>
      <c r="H986" t="str">
        <f t="shared" si="60"/>
        <v>17</v>
      </c>
      <c r="I986" t="str">
        <f t="shared" si="61"/>
        <v>03</v>
      </c>
      <c r="J986" t="str">
        <f t="shared" si="62"/>
        <v>2022</v>
      </c>
      <c r="K986" s="1">
        <f t="shared" si="63"/>
        <v>44637</v>
      </c>
    </row>
    <row r="987" spans="1:11" hidden="1" x14ac:dyDescent="0.55000000000000004">
      <c r="A987" t="s">
        <v>157</v>
      </c>
      <c r="B987">
        <v>34</v>
      </c>
      <c r="C987" t="s">
        <v>149</v>
      </c>
      <c r="D987">
        <v>3267.39</v>
      </c>
      <c r="E987">
        <v>557059.89</v>
      </c>
      <c r="F987">
        <v>170.49078622386676</v>
      </c>
      <c r="G987">
        <v>1.1930099451525188E-3</v>
      </c>
      <c r="H987" t="str">
        <f t="shared" si="60"/>
        <v>17</v>
      </c>
      <c r="I987" t="str">
        <f t="shared" si="61"/>
        <v>03</v>
      </c>
      <c r="J987" t="str">
        <f t="shared" si="62"/>
        <v>2022</v>
      </c>
      <c r="K987" s="1">
        <f t="shared" si="63"/>
        <v>44637</v>
      </c>
    </row>
    <row r="988" spans="1:11" hidden="1" x14ac:dyDescent="0.55000000000000004">
      <c r="A988" t="s">
        <v>157</v>
      </c>
      <c r="B988">
        <v>35</v>
      </c>
      <c r="C988" t="s">
        <v>93</v>
      </c>
      <c r="D988">
        <v>2258.48</v>
      </c>
      <c r="E988">
        <v>555136.8824</v>
      </c>
      <c r="F988">
        <v>245.80110623073926</v>
      </c>
      <c r="G988">
        <v>8.2463039335006262E-4</v>
      </c>
      <c r="H988" t="str">
        <f t="shared" si="60"/>
        <v>17</v>
      </c>
      <c r="I988" t="str">
        <f t="shared" si="61"/>
        <v>03</v>
      </c>
      <c r="J988" t="str">
        <f t="shared" si="62"/>
        <v>2022</v>
      </c>
      <c r="K988" s="1">
        <f t="shared" si="63"/>
        <v>44637</v>
      </c>
    </row>
    <row r="989" spans="1:11" hidden="1" x14ac:dyDescent="0.55000000000000004">
      <c r="A989" t="s">
        <v>157</v>
      </c>
      <c r="B989">
        <v>36</v>
      </c>
      <c r="C989" t="s">
        <v>100</v>
      </c>
      <c r="D989">
        <v>2070.65</v>
      </c>
      <c r="E989">
        <v>407049.53850000002</v>
      </c>
      <c r="F989">
        <v>196.58056093497211</v>
      </c>
      <c r="G989">
        <v>7.5604872480177247E-4</v>
      </c>
      <c r="H989" t="str">
        <f t="shared" si="60"/>
        <v>17</v>
      </c>
      <c r="I989" t="str">
        <f t="shared" si="61"/>
        <v>03</v>
      </c>
      <c r="J989" t="str">
        <f t="shared" si="62"/>
        <v>2022</v>
      </c>
      <c r="K989" s="1">
        <f t="shared" si="63"/>
        <v>44637</v>
      </c>
    </row>
    <row r="990" spans="1:11" hidden="1" x14ac:dyDescent="0.55000000000000004">
      <c r="A990" t="s">
        <v>157</v>
      </c>
      <c r="B990">
        <v>37</v>
      </c>
      <c r="C990" t="s">
        <v>101</v>
      </c>
      <c r="D990">
        <v>1244.02</v>
      </c>
      <c r="E990">
        <v>333522.24304999999</v>
      </c>
      <c r="F990">
        <v>268.10038668992462</v>
      </c>
      <c r="G990">
        <v>4.5422439071204739E-4</v>
      </c>
      <c r="H990" t="str">
        <f t="shared" si="60"/>
        <v>17</v>
      </c>
      <c r="I990" t="str">
        <f t="shared" si="61"/>
        <v>03</v>
      </c>
      <c r="J990" t="str">
        <f t="shared" si="62"/>
        <v>2022</v>
      </c>
      <c r="K990" s="1">
        <f t="shared" si="63"/>
        <v>44637</v>
      </c>
    </row>
    <row r="991" spans="1:11" hidden="1" x14ac:dyDescent="0.55000000000000004">
      <c r="A991" t="s">
        <v>157</v>
      </c>
      <c r="B991">
        <v>38</v>
      </c>
      <c r="C991" t="s">
        <v>120</v>
      </c>
      <c r="D991">
        <v>825</v>
      </c>
      <c r="E991">
        <v>143722.5</v>
      </c>
      <c r="F991">
        <v>174.20909090909092</v>
      </c>
      <c r="G991">
        <v>3.0122917825874113E-4</v>
      </c>
      <c r="H991" t="str">
        <f t="shared" si="60"/>
        <v>17</v>
      </c>
      <c r="I991" t="str">
        <f t="shared" si="61"/>
        <v>03</v>
      </c>
      <c r="J991" t="str">
        <f t="shared" si="62"/>
        <v>2022</v>
      </c>
      <c r="K991" s="1">
        <f t="shared" si="63"/>
        <v>44637</v>
      </c>
    </row>
    <row r="992" spans="1:11" hidden="1" x14ac:dyDescent="0.55000000000000004">
      <c r="A992" t="s">
        <v>157</v>
      </c>
      <c r="B992">
        <v>39</v>
      </c>
      <c r="C992" t="s">
        <v>104</v>
      </c>
      <c r="D992">
        <v>825</v>
      </c>
      <c r="E992">
        <v>202331.25</v>
      </c>
      <c r="F992">
        <v>245.25</v>
      </c>
      <c r="G992">
        <v>3.0122917825874113E-4</v>
      </c>
      <c r="H992" t="str">
        <f t="shared" si="60"/>
        <v>17</v>
      </c>
      <c r="I992" t="str">
        <f t="shared" si="61"/>
        <v>03</v>
      </c>
      <c r="J992" t="str">
        <f t="shared" si="62"/>
        <v>2022</v>
      </c>
      <c r="K992" s="1">
        <f t="shared" si="63"/>
        <v>44637</v>
      </c>
    </row>
    <row r="993" spans="1:11" hidden="1" x14ac:dyDescent="0.55000000000000004">
      <c r="A993" t="s">
        <v>157</v>
      </c>
      <c r="B993">
        <v>40</v>
      </c>
      <c r="C993" t="s">
        <v>109</v>
      </c>
      <c r="D993">
        <v>557.61</v>
      </c>
      <c r="E993">
        <v>127615.86900000001</v>
      </c>
      <c r="F993">
        <v>228.86223166729434</v>
      </c>
      <c r="G993">
        <v>2.0359806313800804E-4</v>
      </c>
      <c r="H993" t="str">
        <f t="shared" si="60"/>
        <v>17</v>
      </c>
      <c r="I993" t="str">
        <f t="shared" si="61"/>
        <v>03</v>
      </c>
      <c r="J993" t="str">
        <f t="shared" si="62"/>
        <v>2022</v>
      </c>
      <c r="K993" s="1">
        <f t="shared" si="63"/>
        <v>44637</v>
      </c>
    </row>
    <row r="994" spans="1:11" hidden="1" x14ac:dyDescent="0.55000000000000004">
      <c r="A994" t="s">
        <v>157</v>
      </c>
      <c r="B994">
        <v>41</v>
      </c>
      <c r="C994" t="s">
        <v>111</v>
      </c>
      <c r="D994">
        <v>412.5</v>
      </c>
      <c r="E994">
        <v>97968.75</v>
      </c>
      <c r="F994">
        <v>237.5</v>
      </c>
      <c r="G994">
        <v>1.5061458912937056E-4</v>
      </c>
      <c r="H994" t="str">
        <f t="shared" si="60"/>
        <v>17</v>
      </c>
      <c r="I994" t="str">
        <f t="shared" si="61"/>
        <v>03</v>
      </c>
      <c r="J994" t="str">
        <f t="shared" si="62"/>
        <v>2022</v>
      </c>
      <c r="K994" s="1">
        <f t="shared" si="63"/>
        <v>44637</v>
      </c>
    </row>
    <row r="995" spans="1:11" hidden="1" x14ac:dyDescent="0.55000000000000004">
      <c r="A995" t="s">
        <v>157</v>
      </c>
      <c r="B995">
        <v>42</v>
      </c>
      <c r="C995" t="s">
        <v>122</v>
      </c>
      <c r="D995">
        <v>412.5</v>
      </c>
      <c r="E995">
        <v>96256.875</v>
      </c>
      <c r="F995">
        <v>233.35</v>
      </c>
      <c r="G995">
        <v>1.5061458912937056E-4</v>
      </c>
      <c r="H995" t="str">
        <f t="shared" si="60"/>
        <v>17</v>
      </c>
      <c r="I995" t="str">
        <f t="shared" si="61"/>
        <v>03</v>
      </c>
      <c r="J995" t="str">
        <f t="shared" si="62"/>
        <v>2022</v>
      </c>
      <c r="K995" s="1">
        <f t="shared" si="63"/>
        <v>44637</v>
      </c>
    </row>
    <row r="996" spans="1:11" hidden="1" x14ac:dyDescent="0.55000000000000004">
      <c r="A996" t="s">
        <v>157</v>
      </c>
      <c r="B996">
        <v>43</v>
      </c>
      <c r="C996" t="s">
        <v>155</v>
      </c>
      <c r="D996">
        <v>412.5</v>
      </c>
      <c r="E996">
        <v>64968.75</v>
      </c>
      <c r="F996">
        <v>157.5</v>
      </c>
      <c r="G996">
        <v>1.5061458912937056E-4</v>
      </c>
      <c r="H996" t="str">
        <f t="shared" si="60"/>
        <v>17</v>
      </c>
      <c r="I996" t="str">
        <f t="shared" si="61"/>
        <v>03</v>
      </c>
      <c r="J996" t="str">
        <f t="shared" si="62"/>
        <v>2022</v>
      </c>
      <c r="K996" s="1">
        <f t="shared" si="63"/>
        <v>44637</v>
      </c>
    </row>
    <row r="997" spans="1:11" hidden="1" x14ac:dyDescent="0.55000000000000004">
      <c r="A997" t="s">
        <v>157</v>
      </c>
      <c r="B997">
        <v>44</v>
      </c>
      <c r="C997" t="s">
        <v>110</v>
      </c>
      <c r="D997">
        <v>412.5</v>
      </c>
      <c r="E997">
        <v>108763.875</v>
      </c>
      <c r="F997">
        <v>263.67</v>
      </c>
      <c r="G997">
        <v>1.5061458912937056E-4</v>
      </c>
      <c r="H997" t="str">
        <f t="shared" si="60"/>
        <v>17</v>
      </c>
      <c r="I997" t="str">
        <f t="shared" si="61"/>
        <v>03</v>
      </c>
      <c r="J997" t="str">
        <f t="shared" si="62"/>
        <v>2022</v>
      </c>
      <c r="K997" s="1">
        <f t="shared" si="63"/>
        <v>44637</v>
      </c>
    </row>
    <row r="998" spans="1:11" hidden="1" x14ac:dyDescent="0.55000000000000004">
      <c r="A998" t="s">
        <v>157</v>
      </c>
      <c r="B998">
        <v>45</v>
      </c>
      <c r="C998" t="s">
        <v>119</v>
      </c>
      <c r="D998">
        <v>412.5</v>
      </c>
      <c r="E998">
        <v>91698.75</v>
      </c>
      <c r="F998">
        <v>222.3</v>
      </c>
      <c r="G998">
        <v>1.5061458912937056E-4</v>
      </c>
      <c r="H998" t="str">
        <f t="shared" si="60"/>
        <v>17</v>
      </c>
      <c r="I998" t="str">
        <f t="shared" si="61"/>
        <v>03</v>
      </c>
      <c r="J998" t="str">
        <f t="shared" si="62"/>
        <v>2022</v>
      </c>
      <c r="K998" s="1">
        <f t="shared" si="63"/>
        <v>44637</v>
      </c>
    </row>
    <row r="999" spans="1:11" hidden="1" x14ac:dyDescent="0.55000000000000004">
      <c r="A999" t="s">
        <v>157</v>
      </c>
      <c r="B999">
        <v>46</v>
      </c>
      <c r="C999" t="s">
        <v>113</v>
      </c>
      <c r="D999">
        <v>412.5</v>
      </c>
      <c r="E999">
        <v>95493.75</v>
      </c>
      <c r="F999">
        <v>231.5</v>
      </c>
      <c r="G999">
        <v>1.5061458912937056E-4</v>
      </c>
      <c r="H999" t="str">
        <f t="shared" si="60"/>
        <v>17</v>
      </c>
      <c r="I999" t="str">
        <f t="shared" si="61"/>
        <v>03</v>
      </c>
      <c r="J999" t="str">
        <f t="shared" si="62"/>
        <v>2022</v>
      </c>
      <c r="K999" s="1">
        <f t="shared" si="63"/>
        <v>44637</v>
      </c>
    </row>
    <row r="1000" spans="1:11" hidden="1" x14ac:dyDescent="0.55000000000000004">
      <c r="A1000" t="s">
        <v>157</v>
      </c>
      <c r="B1000">
        <v>47</v>
      </c>
      <c r="C1000" t="s">
        <v>138</v>
      </c>
      <c r="D1000">
        <v>412.5</v>
      </c>
      <c r="E1000">
        <v>94998.75</v>
      </c>
      <c r="F1000">
        <v>230.3</v>
      </c>
      <c r="G1000">
        <v>1.5061458912937056E-4</v>
      </c>
      <c r="H1000" t="str">
        <f t="shared" si="60"/>
        <v>17</v>
      </c>
      <c r="I1000" t="str">
        <f t="shared" si="61"/>
        <v>03</v>
      </c>
      <c r="J1000" t="str">
        <f t="shared" si="62"/>
        <v>2022</v>
      </c>
      <c r="K1000" s="1">
        <f t="shared" si="63"/>
        <v>44637</v>
      </c>
    </row>
    <row r="1001" spans="1:11" hidden="1" x14ac:dyDescent="0.55000000000000004">
      <c r="A1001" t="s">
        <v>157</v>
      </c>
      <c r="B1001">
        <v>48</v>
      </c>
      <c r="C1001" t="s">
        <v>108</v>
      </c>
      <c r="D1001">
        <v>412.17</v>
      </c>
      <c r="E1001">
        <v>118931.34000000001</v>
      </c>
      <c r="F1001">
        <v>288.54923939151325</v>
      </c>
      <c r="G1001">
        <v>1.5049409745806707E-4</v>
      </c>
      <c r="H1001" t="str">
        <f t="shared" si="60"/>
        <v>17</v>
      </c>
      <c r="I1001" t="str">
        <f t="shared" si="61"/>
        <v>03</v>
      </c>
      <c r="J1001" t="str">
        <f t="shared" si="62"/>
        <v>2022</v>
      </c>
      <c r="K1001" s="1">
        <f t="shared" si="63"/>
        <v>44637</v>
      </c>
    </row>
    <row r="1002" spans="1:11" hidden="1" x14ac:dyDescent="0.55000000000000004">
      <c r="A1002" t="s">
        <v>157</v>
      </c>
      <c r="B1002">
        <v>49</v>
      </c>
      <c r="C1002" t="s">
        <v>112</v>
      </c>
      <c r="D1002">
        <v>120</v>
      </c>
      <c r="E1002">
        <v>27516</v>
      </c>
      <c r="F1002">
        <v>229.3</v>
      </c>
      <c r="G1002">
        <v>4.3815153201271432E-5</v>
      </c>
      <c r="H1002" t="str">
        <f t="shared" si="60"/>
        <v>17</v>
      </c>
      <c r="I1002" t="str">
        <f t="shared" si="61"/>
        <v>03</v>
      </c>
      <c r="J1002" t="str">
        <f t="shared" si="62"/>
        <v>2022</v>
      </c>
      <c r="K1002" s="1">
        <f t="shared" si="63"/>
        <v>44637</v>
      </c>
    </row>
    <row r="1003" spans="1:11" hidden="1" x14ac:dyDescent="0.55000000000000004">
      <c r="A1003" t="s">
        <v>157</v>
      </c>
      <c r="C1003" t="s">
        <v>117</v>
      </c>
      <c r="D1003">
        <v>2738778.5100000021</v>
      </c>
      <c r="E1003">
        <v>633995082.49318981</v>
      </c>
      <c r="F1003">
        <v>231.48826390243192</v>
      </c>
      <c r="G1003">
        <v>1</v>
      </c>
      <c r="H1003" t="str">
        <f t="shared" si="60"/>
        <v>17</v>
      </c>
      <c r="I1003" t="str">
        <f t="shared" si="61"/>
        <v>03</v>
      </c>
      <c r="J1003" t="str">
        <f t="shared" si="62"/>
        <v>2022</v>
      </c>
      <c r="K1003" s="1">
        <f t="shared" si="63"/>
        <v>44637</v>
      </c>
    </row>
    <row r="1004" spans="1:11" hidden="1" x14ac:dyDescent="0.55000000000000004">
      <c r="A1004" t="s">
        <v>158</v>
      </c>
      <c r="B1004">
        <v>1</v>
      </c>
      <c r="C1004" t="s">
        <v>69</v>
      </c>
      <c r="D1004">
        <v>824088.44000000285</v>
      </c>
      <c r="E1004">
        <v>199324645.96483988</v>
      </c>
      <c r="F1004">
        <v>241.87288195043627</v>
      </c>
      <c r="G1004">
        <v>0.24526163046534741</v>
      </c>
      <c r="H1004" t="str">
        <f t="shared" si="60"/>
        <v>07</v>
      </c>
      <c r="I1004" t="str">
        <f t="shared" si="61"/>
        <v>04</v>
      </c>
      <c r="J1004" t="str">
        <f t="shared" si="62"/>
        <v>2022</v>
      </c>
      <c r="K1004" s="1">
        <f t="shared" si="63"/>
        <v>44658</v>
      </c>
    </row>
    <row r="1005" spans="1:11" hidden="1" x14ac:dyDescent="0.55000000000000004">
      <c r="A1005" t="s">
        <v>158</v>
      </c>
      <c r="B1005">
        <v>2</v>
      </c>
      <c r="C1005" t="s">
        <v>68</v>
      </c>
      <c r="D1005">
        <v>733585.7699999999</v>
      </c>
      <c r="E1005">
        <v>179090427.07800007</v>
      </c>
      <c r="F1005">
        <v>244.13018136652255</v>
      </c>
      <c r="G1005">
        <v>0.21832661799791378</v>
      </c>
      <c r="H1005" t="str">
        <f t="shared" si="60"/>
        <v>07</v>
      </c>
      <c r="I1005" t="str">
        <f t="shared" si="61"/>
        <v>04</v>
      </c>
      <c r="J1005" t="str">
        <f t="shared" si="62"/>
        <v>2022</v>
      </c>
      <c r="K1005" s="1">
        <f t="shared" si="63"/>
        <v>44658</v>
      </c>
    </row>
    <row r="1006" spans="1:11" x14ac:dyDescent="0.55000000000000004">
      <c r="A1006" t="s">
        <v>158</v>
      </c>
      <c r="B1006">
        <v>3</v>
      </c>
      <c r="C1006" t="s">
        <v>70</v>
      </c>
      <c r="D1006">
        <v>300967.06999999995</v>
      </c>
      <c r="E1006">
        <v>70816750.090949982</v>
      </c>
      <c r="F1006">
        <v>235.29733698424215</v>
      </c>
      <c r="G1006">
        <v>8.9572515183659274E-2</v>
      </c>
      <c r="H1006" t="str">
        <f t="shared" si="60"/>
        <v>07</v>
      </c>
      <c r="I1006" t="str">
        <f t="shared" si="61"/>
        <v>04</v>
      </c>
      <c r="J1006" t="str">
        <f t="shared" si="62"/>
        <v>2022</v>
      </c>
      <c r="K1006" s="1">
        <f t="shared" si="63"/>
        <v>44658</v>
      </c>
    </row>
    <row r="1007" spans="1:11" hidden="1" x14ac:dyDescent="0.55000000000000004">
      <c r="A1007" t="s">
        <v>158</v>
      </c>
      <c r="B1007">
        <v>4</v>
      </c>
      <c r="C1007" t="s">
        <v>71</v>
      </c>
      <c r="D1007">
        <v>243460.82999999993</v>
      </c>
      <c r="E1007">
        <v>58049707.450799979</v>
      </c>
      <c r="F1007">
        <v>238.43551116949695</v>
      </c>
      <c r="G1007">
        <v>7.2457757228394745E-2</v>
      </c>
      <c r="H1007" t="str">
        <f t="shared" si="60"/>
        <v>07</v>
      </c>
      <c r="I1007" t="str">
        <f t="shared" si="61"/>
        <v>04</v>
      </c>
      <c r="J1007" t="str">
        <f t="shared" si="62"/>
        <v>2022</v>
      </c>
      <c r="K1007" s="1">
        <f t="shared" si="63"/>
        <v>44658</v>
      </c>
    </row>
    <row r="1008" spans="1:11" hidden="1" x14ac:dyDescent="0.55000000000000004">
      <c r="A1008" t="s">
        <v>158</v>
      </c>
      <c r="B1008">
        <v>5</v>
      </c>
      <c r="C1008" t="s">
        <v>86</v>
      </c>
      <c r="D1008">
        <v>143041.79000000004</v>
      </c>
      <c r="E1008">
        <v>22056884.952500008</v>
      </c>
      <c r="F1008">
        <v>154.19888797882075</v>
      </c>
      <c r="G1008">
        <v>4.2571477692469169E-2</v>
      </c>
      <c r="H1008" t="str">
        <f t="shared" si="60"/>
        <v>07</v>
      </c>
      <c r="I1008" t="str">
        <f t="shared" si="61"/>
        <v>04</v>
      </c>
      <c r="J1008" t="str">
        <f t="shared" si="62"/>
        <v>2022</v>
      </c>
      <c r="K1008" s="1">
        <f t="shared" si="63"/>
        <v>44658</v>
      </c>
    </row>
    <row r="1009" spans="1:11" hidden="1" x14ac:dyDescent="0.55000000000000004">
      <c r="A1009" t="s">
        <v>158</v>
      </c>
      <c r="B1009">
        <v>6</v>
      </c>
      <c r="C1009" t="s">
        <v>75</v>
      </c>
      <c r="D1009">
        <v>133285.28999999998</v>
      </c>
      <c r="E1009">
        <v>32807535.212700006</v>
      </c>
      <c r="F1009">
        <v>246.14520636673419</v>
      </c>
      <c r="G1009">
        <v>3.9667790440606775E-2</v>
      </c>
      <c r="H1009" t="str">
        <f t="shared" si="60"/>
        <v>07</v>
      </c>
      <c r="I1009" t="str">
        <f t="shared" si="61"/>
        <v>04</v>
      </c>
      <c r="J1009" t="str">
        <f t="shared" si="62"/>
        <v>2022</v>
      </c>
      <c r="K1009" s="1">
        <f t="shared" si="63"/>
        <v>44658</v>
      </c>
    </row>
    <row r="1010" spans="1:11" hidden="1" x14ac:dyDescent="0.55000000000000004">
      <c r="A1010" t="s">
        <v>158</v>
      </c>
      <c r="B1010">
        <v>7</v>
      </c>
      <c r="C1010" t="s">
        <v>77</v>
      </c>
      <c r="D1010">
        <v>129387.34000000001</v>
      </c>
      <c r="E1010">
        <v>29191827.341899995</v>
      </c>
      <c r="F1010">
        <v>225.61579318270236</v>
      </c>
      <c r="G1010">
        <v>3.8507699452711847E-2</v>
      </c>
      <c r="H1010" t="str">
        <f t="shared" si="60"/>
        <v>07</v>
      </c>
      <c r="I1010" t="str">
        <f t="shared" si="61"/>
        <v>04</v>
      </c>
      <c r="J1010" t="str">
        <f t="shared" si="62"/>
        <v>2022</v>
      </c>
      <c r="K1010" s="1">
        <f t="shared" si="63"/>
        <v>44658</v>
      </c>
    </row>
    <row r="1011" spans="1:11" hidden="1" x14ac:dyDescent="0.55000000000000004">
      <c r="A1011" t="s">
        <v>158</v>
      </c>
      <c r="B1011">
        <v>8</v>
      </c>
      <c r="C1011" t="s">
        <v>72</v>
      </c>
      <c r="D1011">
        <v>126702.59</v>
      </c>
      <c r="E1011">
        <v>29221193.747499995</v>
      </c>
      <c r="F1011">
        <v>230.62822746954103</v>
      </c>
      <c r="G1011">
        <v>3.7708675791620516E-2</v>
      </c>
      <c r="H1011" t="str">
        <f t="shared" si="60"/>
        <v>07</v>
      </c>
      <c r="I1011" t="str">
        <f t="shared" si="61"/>
        <v>04</v>
      </c>
      <c r="J1011" t="str">
        <f t="shared" si="62"/>
        <v>2022</v>
      </c>
      <c r="K1011" s="1">
        <f t="shared" si="63"/>
        <v>44658</v>
      </c>
    </row>
    <row r="1012" spans="1:11" hidden="1" x14ac:dyDescent="0.55000000000000004">
      <c r="A1012" t="s">
        <v>158</v>
      </c>
      <c r="B1012">
        <v>9</v>
      </c>
      <c r="C1012" t="s">
        <v>73</v>
      </c>
      <c r="D1012">
        <v>120846.31999999999</v>
      </c>
      <c r="E1012">
        <v>28187668.888549998</v>
      </c>
      <c r="F1012">
        <v>233.25219078702602</v>
      </c>
      <c r="G1012">
        <v>3.5965758091373076E-2</v>
      </c>
      <c r="H1012" t="str">
        <f t="shared" si="60"/>
        <v>07</v>
      </c>
      <c r="I1012" t="str">
        <f t="shared" si="61"/>
        <v>04</v>
      </c>
      <c r="J1012" t="str">
        <f t="shared" si="62"/>
        <v>2022</v>
      </c>
      <c r="K1012" s="1">
        <f t="shared" si="63"/>
        <v>44658</v>
      </c>
    </row>
    <row r="1013" spans="1:11" hidden="1" x14ac:dyDescent="0.55000000000000004">
      <c r="A1013" t="s">
        <v>158</v>
      </c>
      <c r="B1013">
        <v>10</v>
      </c>
      <c r="C1013" t="s">
        <v>76</v>
      </c>
      <c r="D1013">
        <v>87212.41</v>
      </c>
      <c r="E1013">
        <v>19359456.635400001</v>
      </c>
      <c r="F1013">
        <v>221.98052588387364</v>
      </c>
      <c r="G1013">
        <v>2.5955779544016292E-2</v>
      </c>
      <c r="H1013" t="str">
        <f t="shared" si="60"/>
        <v>07</v>
      </c>
      <c r="I1013" t="str">
        <f t="shared" si="61"/>
        <v>04</v>
      </c>
      <c r="J1013" t="str">
        <f t="shared" si="62"/>
        <v>2022</v>
      </c>
      <c r="K1013" s="1">
        <f t="shared" si="63"/>
        <v>44658</v>
      </c>
    </row>
    <row r="1014" spans="1:11" hidden="1" x14ac:dyDescent="0.55000000000000004">
      <c r="A1014" t="s">
        <v>158</v>
      </c>
      <c r="B1014">
        <v>11</v>
      </c>
      <c r="C1014" t="s">
        <v>74</v>
      </c>
      <c r="D1014">
        <v>82616.08</v>
      </c>
      <c r="E1014">
        <v>20389704.817000002</v>
      </c>
      <c r="F1014">
        <v>246.80068113858707</v>
      </c>
      <c r="G1014">
        <v>2.4587839726832608E-2</v>
      </c>
      <c r="H1014" t="str">
        <f t="shared" si="60"/>
        <v>07</v>
      </c>
      <c r="I1014" t="str">
        <f t="shared" si="61"/>
        <v>04</v>
      </c>
      <c r="J1014" t="str">
        <f t="shared" si="62"/>
        <v>2022</v>
      </c>
      <c r="K1014" s="1">
        <f t="shared" si="63"/>
        <v>44658</v>
      </c>
    </row>
    <row r="1015" spans="1:11" hidden="1" x14ac:dyDescent="0.55000000000000004">
      <c r="A1015" t="s">
        <v>158</v>
      </c>
      <c r="B1015">
        <v>12</v>
      </c>
      <c r="C1015" t="s">
        <v>78</v>
      </c>
      <c r="D1015">
        <v>58050</v>
      </c>
      <c r="E1015">
        <v>15561142.5</v>
      </c>
      <c r="F1015">
        <v>268.0644702842377</v>
      </c>
      <c r="G1015">
        <v>1.7276589450172811E-2</v>
      </c>
      <c r="H1015" t="str">
        <f t="shared" si="60"/>
        <v>07</v>
      </c>
      <c r="I1015" t="str">
        <f t="shared" si="61"/>
        <v>04</v>
      </c>
      <c r="J1015" t="str">
        <f t="shared" si="62"/>
        <v>2022</v>
      </c>
      <c r="K1015" s="1">
        <f t="shared" si="63"/>
        <v>44658</v>
      </c>
    </row>
    <row r="1016" spans="1:11" hidden="1" x14ac:dyDescent="0.55000000000000004">
      <c r="A1016" t="s">
        <v>158</v>
      </c>
      <c r="B1016">
        <v>13</v>
      </c>
      <c r="C1016" t="s">
        <v>79</v>
      </c>
      <c r="D1016">
        <v>48566.369999999995</v>
      </c>
      <c r="E1016">
        <v>11715957.7809</v>
      </c>
      <c r="F1016">
        <v>241.23601951103203</v>
      </c>
      <c r="G1016">
        <v>1.4454112585274577E-2</v>
      </c>
      <c r="H1016" t="str">
        <f t="shared" si="60"/>
        <v>07</v>
      </c>
      <c r="I1016" t="str">
        <f t="shared" si="61"/>
        <v>04</v>
      </c>
      <c r="J1016" t="str">
        <f t="shared" si="62"/>
        <v>2022</v>
      </c>
      <c r="K1016" s="1">
        <f t="shared" si="63"/>
        <v>44658</v>
      </c>
    </row>
    <row r="1017" spans="1:11" hidden="1" x14ac:dyDescent="0.55000000000000004">
      <c r="A1017" t="s">
        <v>158</v>
      </c>
      <c r="B1017">
        <v>14</v>
      </c>
      <c r="C1017" t="s">
        <v>80</v>
      </c>
      <c r="D1017">
        <v>45709.17</v>
      </c>
      <c r="E1017">
        <v>10502508.9322</v>
      </c>
      <c r="F1017">
        <v>229.76809537779837</v>
      </c>
      <c r="G1017">
        <v>1.3603765102466071E-2</v>
      </c>
      <c r="H1017" t="str">
        <f t="shared" si="60"/>
        <v>07</v>
      </c>
      <c r="I1017" t="str">
        <f t="shared" si="61"/>
        <v>04</v>
      </c>
      <c r="J1017" t="str">
        <f t="shared" si="62"/>
        <v>2022</v>
      </c>
      <c r="K1017" s="1">
        <f t="shared" si="63"/>
        <v>44658</v>
      </c>
    </row>
    <row r="1018" spans="1:11" hidden="1" x14ac:dyDescent="0.55000000000000004">
      <c r="A1018" t="s">
        <v>158</v>
      </c>
      <c r="B1018">
        <v>15</v>
      </c>
      <c r="C1018" t="s">
        <v>82</v>
      </c>
      <c r="D1018">
        <v>44587.5</v>
      </c>
      <c r="E1018">
        <v>10727272.200000005</v>
      </c>
      <c r="F1018">
        <v>240.58922792262416</v>
      </c>
      <c r="G1018">
        <v>1.3269938537632734E-2</v>
      </c>
      <c r="H1018" t="str">
        <f t="shared" si="60"/>
        <v>07</v>
      </c>
      <c r="I1018" t="str">
        <f t="shared" si="61"/>
        <v>04</v>
      </c>
      <c r="J1018" t="str">
        <f t="shared" si="62"/>
        <v>2022</v>
      </c>
      <c r="K1018" s="1">
        <f t="shared" si="63"/>
        <v>44658</v>
      </c>
    </row>
    <row r="1019" spans="1:11" hidden="1" x14ac:dyDescent="0.55000000000000004">
      <c r="A1019" t="s">
        <v>158</v>
      </c>
      <c r="B1019">
        <v>16</v>
      </c>
      <c r="C1019" t="s">
        <v>81</v>
      </c>
      <c r="D1019">
        <v>42068.32</v>
      </c>
      <c r="E1019">
        <v>10073116.5403</v>
      </c>
      <c r="F1019">
        <v>239.44660828623535</v>
      </c>
      <c r="G1019">
        <v>1.2520191102471901E-2</v>
      </c>
      <c r="H1019" t="str">
        <f t="shared" si="60"/>
        <v>07</v>
      </c>
      <c r="I1019" t="str">
        <f t="shared" si="61"/>
        <v>04</v>
      </c>
      <c r="J1019" t="str">
        <f t="shared" si="62"/>
        <v>2022</v>
      </c>
      <c r="K1019" s="1">
        <f t="shared" si="63"/>
        <v>44658</v>
      </c>
    </row>
    <row r="1020" spans="1:11" hidden="1" x14ac:dyDescent="0.55000000000000004">
      <c r="A1020" t="s">
        <v>158</v>
      </c>
      <c r="B1020">
        <v>17</v>
      </c>
      <c r="C1020" t="s">
        <v>84</v>
      </c>
      <c r="D1020">
        <v>24360</v>
      </c>
      <c r="E1020">
        <v>2665201.5</v>
      </c>
      <c r="F1020">
        <v>109.40892857142858</v>
      </c>
      <c r="G1020">
        <v>7.2499176400725174E-3</v>
      </c>
      <c r="H1020" t="str">
        <f t="shared" si="60"/>
        <v>07</v>
      </c>
      <c r="I1020" t="str">
        <f t="shared" si="61"/>
        <v>04</v>
      </c>
      <c r="J1020" t="str">
        <f t="shared" si="62"/>
        <v>2022</v>
      </c>
      <c r="K1020" s="1">
        <f t="shared" si="63"/>
        <v>44658</v>
      </c>
    </row>
    <row r="1021" spans="1:11" hidden="1" x14ac:dyDescent="0.55000000000000004">
      <c r="A1021" t="s">
        <v>158</v>
      </c>
      <c r="B1021">
        <v>18</v>
      </c>
      <c r="C1021" t="s">
        <v>83</v>
      </c>
      <c r="D1021">
        <v>18983.75</v>
      </c>
      <c r="E1021">
        <v>4068379.0239999997</v>
      </c>
      <c r="F1021">
        <v>214.30850195561993</v>
      </c>
      <c r="G1021">
        <v>5.6498614121398465E-3</v>
      </c>
      <c r="H1021" t="str">
        <f t="shared" si="60"/>
        <v>07</v>
      </c>
      <c r="I1021" t="str">
        <f t="shared" si="61"/>
        <v>04</v>
      </c>
      <c r="J1021" t="str">
        <f t="shared" si="62"/>
        <v>2022</v>
      </c>
      <c r="K1021" s="1">
        <f t="shared" si="63"/>
        <v>44658</v>
      </c>
    </row>
    <row r="1022" spans="1:11" hidden="1" x14ac:dyDescent="0.55000000000000004">
      <c r="A1022" t="s">
        <v>158</v>
      </c>
      <c r="B1022">
        <v>19</v>
      </c>
      <c r="C1022" t="s">
        <v>89</v>
      </c>
      <c r="D1022">
        <v>18065.259999999998</v>
      </c>
      <c r="E1022">
        <v>3141855.6090000002</v>
      </c>
      <c r="F1022">
        <v>173.91698813081021</v>
      </c>
      <c r="G1022">
        <v>5.376504398460445E-3</v>
      </c>
      <c r="H1022" t="str">
        <f t="shared" si="60"/>
        <v>07</v>
      </c>
      <c r="I1022" t="str">
        <f t="shared" si="61"/>
        <v>04</v>
      </c>
      <c r="J1022" t="str">
        <f t="shared" si="62"/>
        <v>2022</v>
      </c>
      <c r="K1022" s="1">
        <f t="shared" si="63"/>
        <v>44658</v>
      </c>
    </row>
    <row r="1023" spans="1:11" hidden="1" x14ac:dyDescent="0.55000000000000004">
      <c r="A1023" t="s">
        <v>158</v>
      </c>
      <c r="B1023">
        <v>20</v>
      </c>
      <c r="C1023" t="s">
        <v>94</v>
      </c>
      <c r="D1023">
        <v>16000.579999999998</v>
      </c>
      <c r="E1023">
        <v>2202421.54</v>
      </c>
      <c r="F1023">
        <v>137.64635656957438</v>
      </c>
      <c r="G1023">
        <v>4.7620232838009651E-3</v>
      </c>
      <c r="H1023" t="str">
        <f t="shared" si="60"/>
        <v>07</v>
      </c>
      <c r="I1023" t="str">
        <f t="shared" si="61"/>
        <v>04</v>
      </c>
      <c r="J1023" t="str">
        <f t="shared" si="62"/>
        <v>2022</v>
      </c>
      <c r="K1023" s="1">
        <f t="shared" si="63"/>
        <v>44658</v>
      </c>
    </row>
    <row r="1024" spans="1:11" hidden="1" x14ac:dyDescent="0.55000000000000004">
      <c r="A1024" t="s">
        <v>158</v>
      </c>
      <c r="B1024">
        <v>21</v>
      </c>
      <c r="C1024" t="s">
        <v>107</v>
      </c>
      <c r="D1024">
        <v>13500</v>
      </c>
      <c r="E1024">
        <v>2270437.5</v>
      </c>
      <c r="F1024">
        <v>168.18055555555554</v>
      </c>
      <c r="G1024">
        <v>4.0178115000401885E-3</v>
      </c>
      <c r="H1024" t="str">
        <f t="shared" si="60"/>
        <v>07</v>
      </c>
      <c r="I1024" t="str">
        <f t="shared" si="61"/>
        <v>04</v>
      </c>
      <c r="J1024" t="str">
        <f t="shared" si="62"/>
        <v>2022</v>
      </c>
      <c r="K1024" s="1">
        <f t="shared" si="63"/>
        <v>44658</v>
      </c>
    </row>
    <row r="1025" spans="1:11" hidden="1" x14ac:dyDescent="0.55000000000000004">
      <c r="A1025" t="s">
        <v>158</v>
      </c>
      <c r="B1025">
        <v>22</v>
      </c>
      <c r="C1025" t="s">
        <v>96</v>
      </c>
      <c r="D1025">
        <v>12782.61</v>
      </c>
      <c r="E1025">
        <v>2895752.2694999999</v>
      </c>
      <c r="F1025">
        <v>226.53841973587552</v>
      </c>
      <c r="G1025">
        <v>3.8043049969280528E-3</v>
      </c>
      <c r="H1025" t="str">
        <f t="shared" si="60"/>
        <v>07</v>
      </c>
      <c r="I1025" t="str">
        <f t="shared" si="61"/>
        <v>04</v>
      </c>
      <c r="J1025" t="str">
        <f t="shared" si="62"/>
        <v>2022</v>
      </c>
      <c r="K1025" s="1">
        <f t="shared" si="63"/>
        <v>44658</v>
      </c>
    </row>
    <row r="1026" spans="1:11" hidden="1" x14ac:dyDescent="0.55000000000000004">
      <c r="A1026" t="s">
        <v>158</v>
      </c>
      <c r="B1026">
        <v>23</v>
      </c>
      <c r="C1026" t="s">
        <v>91</v>
      </c>
      <c r="D1026">
        <v>10108.369999999999</v>
      </c>
      <c r="E1026">
        <v>2082746.5215</v>
      </c>
      <c r="F1026">
        <v>206.04177740822706</v>
      </c>
      <c r="G1026">
        <v>3.0084092764934246E-3</v>
      </c>
      <c r="H1026" t="str">
        <f t="shared" ref="H1026:H1089" si="64">LEFT(A1026,2)</f>
        <v>07</v>
      </c>
      <c r="I1026" t="str">
        <f t="shared" ref="I1026:I1089" si="65">MID(A1026,4,2)</f>
        <v>04</v>
      </c>
      <c r="J1026" t="str">
        <f t="shared" ref="J1026:J1089" si="66">MID(A1026,7,4)</f>
        <v>2022</v>
      </c>
      <c r="K1026" s="1">
        <f t="shared" ref="K1026:K1089" si="67">DATE(J1026,I1026,H1026)</f>
        <v>44658</v>
      </c>
    </row>
    <row r="1027" spans="1:11" hidden="1" x14ac:dyDescent="0.55000000000000004">
      <c r="A1027" t="s">
        <v>158</v>
      </c>
      <c r="B1027">
        <v>24</v>
      </c>
      <c r="C1027" t="s">
        <v>98</v>
      </c>
      <c r="D1027">
        <v>9557.5</v>
      </c>
      <c r="E1027">
        <v>2206827.625</v>
      </c>
      <c r="F1027">
        <v>230.90009155113785</v>
      </c>
      <c r="G1027">
        <v>2.8444617341951183E-3</v>
      </c>
      <c r="H1027" t="str">
        <f t="shared" si="64"/>
        <v>07</v>
      </c>
      <c r="I1027" t="str">
        <f t="shared" si="65"/>
        <v>04</v>
      </c>
      <c r="J1027" t="str">
        <f t="shared" si="66"/>
        <v>2022</v>
      </c>
      <c r="K1027" s="1">
        <f t="shared" si="67"/>
        <v>44658</v>
      </c>
    </row>
    <row r="1028" spans="1:11" hidden="1" x14ac:dyDescent="0.55000000000000004">
      <c r="A1028" t="s">
        <v>158</v>
      </c>
      <c r="B1028">
        <v>25</v>
      </c>
      <c r="C1028" t="s">
        <v>103</v>
      </c>
      <c r="D1028">
        <v>8662.5</v>
      </c>
      <c r="E1028">
        <v>2135363.9362500003</v>
      </c>
      <c r="F1028">
        <v>246.50665930735934</v>
      </c>
      <c r="G1028">
        <v>2.5780957125257874E-3</v>
      </c>
      <c r="H1028" t="str">
        <f t="shared" si="64"/>
        <v>07</v>
      </c>
      <c r="I1028" t="str">
        <f t="shared" si="65"/>
        <v>04</v>
      </c>
      <c r="J1028" t="str">
        <f t="shared" si="66"/>
        <v>2022</v>
      </c>
      <c r="K1028" s="1">
        <f t="shared" si="67"/>
        <v>44658</v>
      </c>
    </row>
    <row r="1029" spans="1:11" hidden="1" x14ac:dyDescent="0.55000000000000004">
      <c r="A1029" t="s">
        <v>158</v>
      </c>
      <c r="B1029">
        <v>26</v>
      </c>
      <c r="C1029" t="s">
        <v>102</v>
      </c>
      <c r="D1029">
        <v>7941.85</v>
      </c>
      <c r="E1029">
        <v>1771611.2050000001</v>
      </c>
      <c r="F1029">
        <v>223.07286148693314</v>
      </c>
      <c r="G1029">
        <v>2.363618982340309E-3</v>
      </c>
      <c r="H1029" t="str">
        <f t="shared" si="64"/>
        <v>07</v>
      </c>
      <c r="I1029" t="str">
        <f t="shared" si="65"/>
        <v>04</v>
      </c>
      <c r="J1029" t="str">
        <f t="shared" si="66"/>
        <v>2022</v>
      </c>
      <c r="K1029" s="1">
        <f t="shared" si="67"/>
        <v>44658</v>
      </c>
    </row>
    <row r="1030" spans="1:11" hidden="1" x14ac:dyDescent="0.55000000000000004">
      <c r="A1030" t="s">
        <v>158</v>
      </c>
      <c r="B1030">
        <v>27</v>
      </c>
      <c r="C1030" t="s">
        <v>87</v>
      </c>
      <c r="D1030">
        <v>7012.5</v>
      </c>
      <c r="E1030">
        <v>1616128.26</v>
      </c>
      <c r="F1030">
        <v>230.46392299465242</v>
      </c>
      <c r="G1030">
        <v>2.0870298625208757E-3</v>
      </c>
      <c r="H1030" t="str">
        <f t="shared" si="64"/>
        <v>07</v>
      </c>
      <c r="I1030" t="str">
        <f t="shared" si="65"/>
        <v>04</v>
      </c>
      <c r="J1030" t="str">
        <f t="shared" si="66"/>
        <v>2022</v>
      </c>
      <c r="K1030" s="1">
        <f t="shared" si="67"/>
        <v>44658</v>
      </c>
    </row>
    <row r="1031" spans="1:11" hidden="1" x14ac:dyDescent="0.55000000000000004">
      <c r="A1031" t="s">
        <v>158</v>
      </c>
      <c r="B1031">
        <v>28</v>
      </c>
      <c r="C1031" t="s">
        <v>95</v>
      </c>
      <c r="D1031">
        <v>6988.6500000000015</v>
      </c>
      <c r="E1031">
        <v>1596239.2902000002</v>
      </c>
      <c r="F1031">
        <v>228.40452593848596</v>
      </c>
      <c r="G1031">
        <v>2.079931728870805E-3</v>
      </c>
      <c r="H1031" t="str">
        <f t="shared" si="64"/>
        <v>07</v>
      </c>
      <c r="I1031" t="str">
        <f t="shared" si="65"/>
        <v>04</v>
      </c>
      <c r="J1031" t="str">
        <f t="shared" si="66"/>
        <v>2022</v>
      </c>
      <c r="K1031" s="1">
        <f t="shared" si="67"/>
        <v>44658</v>
      </c>
    </row>
    <row r="1032" spans="1:11" hidden="1" x14ac:dyDescent="0.55000000000000004">
      <c r="A1032" t="s">
        <v>158</v>
      </c>
      <c r="B1032">
        <v>29</v>
      </c>
      <c r="C1032" t="s">
        <v>97</v>
      </c>
      <c r="D1032">
        <v>5805</v>
      </c>
      <c r="E1032">
        <v>1476870</v>
      </c>
      <c r="F1032">
        <v>254.41343669250645</v>
      </c>
      <c r="G1032">
        <v>1.727658945017281E-3</v>
      </c>
      <c r="H1032" t="str">
        <f t="shared" si="64"/>
        <v>07</v>
      </c>
      <c r="I1032" t="str">
        <f t="shared" si="65"/>
        <v>04</v>
      </c>
      <c r="J1032" t="str">
        <f t="shared" si="66"/>
        <v>2022</v>
      </c>
      <c r="K1032" s="1">
        <f t="shared" si="67"/>
        <v>44658</v>
      </c>
    </row>
    <row r="1033" spans="1:11" hidden="1" x14ac:dyDescent="0.55000000000000004">
      <c r="A1033" t="s">
        <v>158</v>
      </c>
      <c r="B1033">
        <v>30</v>
      </c>
      <c r="C1033" t="s">
        <v>99</v>
      </c>
      <c r="D1033">
        <v>5250</v>
      </c>
      <c r="E1033">
        <v>1275447</v>
      </c>
      <c r="F1033">
        <v>242.9422857142857</v>
      </c>
      <c r="G1033">
        <v>1.5624822500156287E-3</v>
      </c>
      <c r="H1033" t="str">
        <f t="shared" si="64"/>
        <v>07</v>
      </c>
      <c r="I1033" t="str">
        <f t="shared" si="65"/>
        <v>04</v>
      </c>
      <c r="J1033" t="str">
        <f t="shared" si="66"/>
        <v>2022</v>
      </c>
      <c r="K1033" s="1">
        <f t="shared" si="67"/>
        <v>44658</v>
      </c>
    </row>
    <row r="1034" spans="1:11" hidden="1" x14ac:dyDescent="0.55000000000000004">
      <c r="A1034" t="s">
        <v>158</v>
      </c>
      <c r="B1034">
        <v>31</v>
      </c>
      <c r="C1034" t="s">
        <v>90</v>
      </c>
      <c r="D1034">
        <v>4657.5</v>
      </c>
      <c r="E1034">
        <v>1162752.615</v>
      </c>
      <c r="F1034">
        <v>249.6516618357488</v>
      </c>
      <c r="G1034">
        <v>1.386144967513865E-3</v>
      </c>
      <c r="H1034" t="str">
        <f t="shared" si="64"/>
        <v>07</v>
      </c>
      <c r="I1034" t="str">
        <f t="shared" si="65"/>
        <v>04</v>
      </c>
      <c r="J1034" t="str">
        <f t="shared" si="66"/>
        <v>2022</v>
      </c>
      <c r="K1034" s="1">
        <f t="shared" si="67"/>
        <v>44658</v>
      </c>
    </row>
    <row r="1035" spans="1:11" hidden="1" x14ac:dyDescent="0.55000000000000004">
      <c r="A1035" t="s">
        <v>158</v>
      </c>
      <c r="B1035">
        <v>32</v>
      </c>
      <c r="C1035" t="s">
        <v>85</v>
      </c>
      <c r="D1035">
        <v>4050</v>
      </c>
      <c r="E1035">
        <v>943839</v>
      </c>
      <c r="F1035">
        <v>233.04666666666665</v>
      </c>
      <c r="G1035">
        <v>1.2053434500120565E-3</v>
      </c>
      <c r="H1035" t="str">
        <f t="shared" si="64"/>
        <v>07</v>
      </c>
      <c r="I1035" t="str">
        <f t="shared" si="65"/>
        <v>04</v>
      </c>
      <c r="J1035" t="str">
        <f t="shared" si="66"/>
        <v>2022</v>
      </c>
      <c r="K1035" s="1">
        <f t="shared" si="67"/>
        <v>44658</v>
      </c>
    </row>
    <row r="1036" spans="1:11" hidden="1" x14ac:dyDescent="0.55000000000000004">
      <c r="A1036" t="s">
        <v>158</v>
      </c>
      <c r="B1036">
        <v>33</v>
      </c>
      <c r="C1036" t="s">
        <v>105</v>
      </c>
      <c r="D1036">
        <v>3757.5</v>
      </c>
      <c r="E1036">
        <v>706281</v>
      </c>
      <c r="F1036">
        <v>187.96566866267466</v>
      </c>
      <c r="G1036">
        <v>1.1182908675111858E-3</v>
      </c>
      <c r="H1036" t="str">
        <f t="shared" si="64"/>
        <v>07</v>
      </c>
      <c r="I1036" t="str">
        <f t="shared" si="65"/>
        <v>04</v>
      </c>
      <c r="J1036" t="str">
        <f t="shared" si="66"/>
        <v>2022</v>
      </c>
      <c r="K1036" s="1">
        <f t="shared" si="67"/>
        <v>44658</v>
      </c>
    </row>
    <row r="1037" spans="1:11" hidden="1" x14ac:dyDescent="0.55000000000000004">
      <c r="A1037" t="s">
        <v>158</v>
      </c>
      <c r="B1037">
        <v>34</v>
      </c>
      <c r="C1037" t="s">
        <v>93</v>
      </c>
      <c r="D1037">
        <v>3158.48</v>
      </c>
      <c r="E1037">
        <v>792376.8824</v>
      </c>
      <c r="F1037">
        <v>250.87285099161622</v>
      </c>
      <c r="G1037">
        <v>9.4001313086273586E-4</v>
      </c>
      <c r="H1037" t="str">
        <f t="shared" si="64"/>
        <v>07</v>
      </c>
      <c r="I1037" t="str">
        <f t="shared" si="65"/>
        <v>04</v>
      </c>
      <c r="J1037" t="str">
        <f t="shared" si="66"/>
        <v>2022</v>
      </c>
      <c r="K1037" s="1">
        <f t="shared" si="67"/>
        <v>44658</v>
      </c>
    </row>
    <row r="1038" spans="1:11" hidden="1" x14ac:dyDescent="0.55000000000000004">
      <c r="A1038" t="s">
        <v>158</v>
      </c>
      <c r="B1038">
        <v>35</v>
      </c>
      <c r="C1038" t="s">
        <v>149</v>
      </c>
      <c r="D1038">
        <v>2929.89</v>
      </c>
      <c r="E1038">
        <v>502396.14</v>
      </c>
      <c r="F1038">
        <v>171.47269692718839</v>
      </c>
      <c r="G1038">
        <v>8.7198116561872194E-4</v>
      </c>
      <c r="H1038" t="str">
        <f t="shared" si="64"/>
        <v>07</v>
      </c>
      <c r="I1038" t="str">
        <f t="shared" si="65"/>
        <v>04</v>
      </c>
      <c r="J1038" t="str">
        <f t="shared" si="66"/>
        <v>2022</v>
      </c>
      <c r="K1038" s="1">
        <f t="shared" si="67"/>
        <v>44658</v>
      </c>
    </row>
    <row r="1039" spans="1:11" hidden="1" x14ac:dyDescent="0.55000000000000004">
      <c r="A1039" t="s">
        <v>158</v>
      </c>
      <c r="B1039">
        <v>36</v>
      </c>
      <c r="C1039" t="s">
        <v>100</v>
      </c>
      <c r="D1039">
        <v>2895.65</v>
      </c>
      <c r="E1039">
        <v>621260.78850000002</v>
      </c>
      <c r="F1039">
        <v>214.54968262738936</v>
      </c>
      <c r="G1039">
        <v>8.6179080519195345E-4</v>
      </c>
      <c r="H1039" t="str">
        <f t="shared" si="64"/>
        <v>07</v>
      </c>
      <c r="I1039" t="str">
        <f t="shared" si="65"/>
        <v>04</v>
      </c>
      <c r="J1039" t="str">
        <f t="shared" si="66"/>
        <v>2022</v>
      </c>
      <c r="K1039" s="1">
        <f t="shared" si="67"/>
        <v>44658</v>
      </c>
    </row>
    <row r="1040" spans="1:11" hidden="1" x14ac:dyDescent="0.55000000000000004">
      <c r="A1040" t="s">
        <v>158</v>
      </c>
      <c r="B1040">
        <v>37</v>
      </c>
      <c r="C1040" t="s">
        <v>125</v>
      </c>
      <c r="D1040">
        <v>1267.5</v>
      </c>
      <c r="E1040">
        <v>313520.625</v>
      </c>
      <c r="F1040">
        <v>247.35355029585799</v>
      </c>
      <c r="G1040">
        <v>3.7722785750377323E-4</v>
      </c>
      <c r="H1040" t="str">
        <f t="shared" si="64"/>
        <v>07</v>
      </c>
      <c r="I1040" t="str">
        <f t="shared" si="65"/>
        <v>04</v>
      </c>
      <c r="J1040" t="str">
        <f t="shared" si="66"/>
        <v>2022</v>
      </c>
      <c r="K1040" s="1">
        <f t="shared" si="67"/>
        <v>44658</v>
      </c>
    </row>
    <row r="1041" spans="1:11" hidden="1" x14ac:dyDescent="0.55000000000000004">
      <c r="A1041" t="s">
        <v>158</v>
      </c>
      <c r="B1041">
        <v>38</v>
      </c>
      <c r="C1041" t="s">
        <v>101</v>
      </c>
      <c r="D1041">
        <v>1244.02</v>
      </c>
      <c r="E1041">
        <v>333522.24304999999</v>
      </c>
      <c r="F1041">
        <v>268.10038668992462</v>
      </c>
      <c r="G1041">
        <v>3.7023984165037002E-4</v>
      </c>
      <c r="H1041" t="str">
        <f t="shared" si="64"/>
        <v>07</v>
      </c>
      <c r="I1041" t="str">
        <f t="shared" si="65"/>
        <v>04</v>
      </c>
      <c r="J1041" t="str">
        <f t="shared" si="66"/>
        <v>2022</v>
      </c>
      <c r="K1041" s="1">
        <f t="shared" si="67"/>
        <v>44658</v>
      </c>
    </row>
    <row r="1042" spans="1:11" hidden="1" x14ac:dyDescent="0.55000000000000004">
      <c r="A1042" t="s">
        <v>158</v>
      </c>
      <c r="B1042">
        <v>39</v>
      </c>
      <c r="C1042" t="s">
        <v>120</v>
      </c>
      <c r="D1042">
        <v>825</v>
      </c>
      <c r="E1042">
        <v>143722.5</v>
      </c>
      <c r="F1042">
        <v>174.20909090909092</v>
      </c>
      <c r="G1042">
        <v>2.4553292500245595E-4</v>
      </c>
      <c r="H1042" t="str">
        <f t="shared" si="64"/>
        <v>07</v>
      </c>
      <c r="I1042" t="str">
        <f t="shared" si="65"/>
        <v>04</v>
      </c>
      <c r="J1042" t="str">
        <f t="shared" si="66"/>
        <v>2022</v>
      </c>
      <c r="K1042" s="1">
        <f t="shared" si="67"/>
        <v>44658</v>
      </c>
    </row>
    <row r="1043" spans="1:11" hidden="1" x14ac:dyDescent="0.55000000000000004">
      <c r="A1043" t="s">
        <v>158</v>
      </c>
      <c r="B1043">
        <v>40</v>
      </c>
      <c r="C1043" t="s">
        <v>104</v>
      </c>
      <c r="D1043">
        <v>825</v>
      </c>
      <c r="E1043">
        <v>202331.25</v>
      </c>
      <c r="F1043">
        <v>245.25</v>
      </c>
      <c r="G1043">
        <v>2.4553292500245595E-4</v>
      </c>
      <c r="H1043" t="str">
        <f t="shared" si="64"/>
        <v>07</v>
      </c>
      <c r="I1043" t="str">
        <f t="shared" si="65"/>
        <v>04</v>
      </c>
      <c r="J1043" t="str">
        <f t="shared" si="66"/>
        <v>2022</v>
      </c>
      <c r="K1043" s="1">
        <f t="shared" si="67"/>
        <v>44658</v>
      </c>
    </row>
    <row r="1044" spans="1:11" hidden="1" x14ac:dyDescent="0.55000000000000004">
      <c r="A1044" t="s">
        <v>158</v>
      </c>
      <c r="B1044">
        <v>41</v>
      </c>
      <c r="C1044" t="s">
        <v>109</v>
      </c>
      <c r="D1044">
        <v>557.61</v>
      </c>
      <c r="E1044">
        <v>127615.86900000001</v>
      </c>
      <c r="F1044">
        <v>228.86223166729434</v>
      </c>
      <c r="G1044">
        <v>1.6595347189165996E-4</v>
      </c>
      <c r="H1044" t="str">
        <f t="shared" si="64"/>
        <v>07</v>
      </c>
      <c r="I1044" t="str">
        <f t="shared" si="65"/>
        <v>04</v>
      </c>
      <c r="J1044" t="str">
        <f t="shared" si="66"/>
        <v>2022</v>
      </c>
      <c r="K1044" s="1">
        <f t="shared" si="67"/>
        <v>44658</v>
      </c>
    </row>
    <row r="1045" spans="1:11" hidden="1" x14ac:dyDescent="0.55000000000000004">
      <c r="A1045" t="s">
        <v>158</v>
      </c>
      <c r="B1045">
        <v>42</v>
      </c>
      <c r="C1045" t="s">
        <v>159</v>
      </c>
      <c r="D1045">
        <v>412.5</v>
      </c>
      <c r="E1045">
        <v>101579.625</v>
      </c>
      <c r="F1045">
        <v>246.25363636363636</v>
      </c>
      <c r="G1045">
        <v>1.2276646250122797E-4</v>
      </c>
      <c r="H1045" t="str">
        <f t="shared" si="64"/>
        <v>07</v>
      </c>
      <c r="I1045" t="str">
        <f t="shared" si="65"/>
        <v>04</v>
      </c>
      <c r="J1045" t="str">
        <f t="shared" si="66"/>
        <v>2022</v>
      </c>
      <c r="K1045" s="1">
        <f t="shared" si="67"/>
        <v>44658</v>
      </c>
    </row>
    <row r="1046" spans="1:11" hidden="1" x14ac:dyDescent="0.55000000000000004">
      <c r="A1046" t="s">
        <v>158</v>
      </c>
      <c r="B1046">
        <v>43</v>
      </c>
      <c r="C1046" t="s">
        <v>133</v>
      </c>
      <c r="D1046">
        <v>412.5</v>
      </c>
      <c r="E1046">
        <v>101990.625</v>
      </c>
      <c r="F1046">
        <v>247.25</v>
      </c>
      <c r="G1046">
        <v>1.2276646250122797E-4</v>
      </c>
      <c r="H1046" t="str">
        <f t="shared" si="64"/>
        <v>07</v>
      </c>
      <c r="I1046" t="str">
        <f t="shared" si="65"/>
        <v>04</v>
      </c>
      <c r="J1046" t="str">
        <f t="shared" si="66"/>
        <v>2022</v>
      </c>
      <c r="K1046" s="1">
        <f t="shared" si="67"/>
        <v>44658</v>
      </c>
    </row>
    <row r="1047" spans="1:11" hidden="1" x14ac:dyDescent="0.55000000000000004">
      <c r="A1047" t="s">
        <v>158</v>
      </c>
      <c r="B1047">
        <v>44</v>
      </c>
      <c r="C1047" t="s">
        <v>138</v>
      </c>
      <c r="D1047">
        <v>412.5</v>
      </c>
      <c r="E1047">
        <v>94998.75</v>
      </c>
      <c r="F1047">
        <v>230.3</v>
      </c>
      <c r="G1047">
        <v>1.2276646250122797E-4</v>
      </c>
      <c r="H1047" t="str">
        <f t="shared" si="64"/>
        <v>07</v>
      </c>
      <c r="I1047" t="str">
        <f t="shared" si="65"/>
        <v>04</v>
      </c>
      <c r="J1047" t="str">
        <f t="shared" si="66"/>
        <v>2022</v>
      </c>
      <c r="K1047" s="1">
        <f t="shared" si="67"/>
        <v>44658</v>
      </c>
    </row>
    <row r="1048" spans="1:11" hidden="1" x14ac:dyDescent="0.55000000000000004">
      <c r="A1048" t="s">
        <v>158</v>
      </c>
      <c r="B1048">
        <v>45</v>
      </c>
      <c r="C1048" t="s">
        <v>155</v>
      </c>
      <c r="D1048">
        <v>412.5</v>
      </c>
      <c r="E1048">
        <v>64968.75</v>
      </c>
      <c r="F1048">
        <v>157.5</v>
      </c>
      <c r="G1048">
        <v>1.2276646250122797E-4</v>
      </c>
      <c r="H1048" t="str">
        <f t="shared" si="64"/>
        <v>07</v>
      </c>
      <c r="I1048" t="str">
        <f t="shared" si="65"/>
        <v>04</v>
      </c>
      <c r="J1048" t="str">
        <f t="shared" si="66"/>
        <v>2022</v>
      </c>
      <c r="K1048" s="1">
        <f t="shared" si="67"/>
        <v>44658</v>
      </c>
    </row>
    <row r="1049" spans="1:11" hidden="1" x14ac:dyDescent="0.55000000000000004">
      <c r="A1049" t="s">
        <v>158</v>
      </c>
      <c r="B1049">
        <v>46</v>
      </c>
      <c r="C1049" t="s">
        <v>113</v>
      </c>
      <c r="D1049">
        <v>412.5</v>
      </c>
      <c r="E1049">
        <v>95493.75</v>
      </c>
      <c r="F1049">
        <v>231.5</v>
      </c>
      <c r="G1049">
        <v>1.2276646250122797E-4</v>
      </c>
      <c r="H1049" t="str">
        <f t="shared" si="64"/>
        <v>07</v>
      </c>
      <c r="I1049" t="str">
        <f t="shared" si="65"/>
        <v>04</v>
      </c>
      <c r="J1049" t="str">
        <f t="shared" si="66"/>
        <v>2022</v>
      </c>
      <c r="K1049" s="1">
        <f t="shared" si="67"/>
        <v>44658</v>
      </c>
    </row>
    <row r="1050" spans="1:11" hidden="1" x14ac:dyDescent="0.55000000000000004">
      <c r="A1050" t="s">
        <v>158</v>
      </c>
      <c r="B1050">
        <v>47</v>
      </c>
      <c r="C1050" t="s">
        <v>88</v>
      </c>
      <c r="D1050">
        <v>412.5</v>
      </c>
      <c r="E1050">
        <v>77550</v>
      </c>
      <c r="F1050">
        <v>188</v>
      </c>
      <c r="G1050">
        <v>1.2276646250122797E-4</v>
      </c>
      <c r="H1050" t="str">
        <f t="shared" si="64"/>
        <v>07</v>
      </c>
      <c r="I1050" t="str">
        <f t="shared" si="65"/>
        <v>04</v>
      </c>
      <c r="J1050" t="str">
        <f t="shared" si="66"/>
        <v>2022</v>
      </c>
      <c r="K1050" s="1">
        <f t="shared" si="67"/>
        <v>44658</v>
      </c>
    </row>
    <row r="1051" spans="1:11" hidden="1" x14ac:dyDescent="0.55000000000000004">
      <c r="A1051" t="s">
        <v>158</v>
      </c>
      <c r="B1051">
        <v>48</v>
      </c>
      <c r="C1051" t="s">
        <v>110</v>
      </c>
      <c r="D1051">
        <v>412.5</v>
      </c>
      <c r="E1051">
        <v>108763.875</v>
      </c>
      <c r="F1051">
        <v>263.67</v>
      </c>
      <c r="G1051">
        <v>1.2276646250122797E-4</v>
      </c>
      <c r="H1051" t="str">
        <f t="shared" si="64"/>
        <v>07</v>
      </c>
      <c r="I1051" t="str">
        <f t="shared" si="65"/>
        <v>04</v>
      </c>
      <c r="J1051" t="str">
        <f t="shared" si="66"/>
        <v>2022</v>
      </c>
      <c r="K1051" s="1">
        <f t="shared" si="67"/>
        <v>44658</v>
      </c>
    </row>
    <row r="1052" spans="1:11" hidden="1" x14ac:dyDescent="0.55000000000000004">
      <c r="A1052" t="s">
        <v>158</v>
      </c>
      <c r="B1052">
        <v>49</v>
      </c>
      <c r="C1052" t="s">
        <v>111</v>
      </c>
      <c r="D1052">
        <v>412.5</v>
      </c>
      <c r="E1052">
        <v>97968.75</v>
      </c>
      <c r="F1052">
        <v>237.5</v>
      </c>
      <c r="G1052">
        <v>1.2276646250122797E-4</v>
      </c>
      <c r="H1052" t="str">
        <f t="shared" si="64"/>
        <v>07</v>
      </c>
      <c r="I1052" t="str">
        <f t="shared" si="65"/>
        <v>04</v>
      </c>
      <c r="J1052" t="str">
        <f t="shared" si="66"/>
        <v>2022</v>
      </c>
      <c r="K1052" s="1">
        <f t="shared" si="67"/>
        <v>44658</v>
      </c>
    </row>
    <row r="1053" spans="1:11" hidden="1" x14ac:dyDescent="0.55000000000000004">
      <c r="A1053" t="s">
        <v>158</v>
      </c>
      <c r="B1053">
        <v>50</v>
      </c>
      <c r="C1053" t="s">
        <v>122</v>
      </c>
      <c r="D1053">
        <v>412.5</v>
      </c>
      <c r="E1053">
        <v>96256.875</v>
      </c>
      <c r="F1053">
        <v>233.35</v>
      </c>
      <c r="G1053">
        <v>1.2276646250122797E-4</v>
      </c>
      <c r="H1053" t="str">
        <f t="shared" si="64"/>
        <v>07</v>
      </c>
      <c r="I1053" t="str">
        <f t="shared" si="65"/>
        <v>04</v>
      </c>
      <c r="J1053" t="str">
        <f t="shared" si="66"/>
        <v>2022</v>
      </c>
      <c r="K1053" s="1">
        <f t="shared" si="67"/>
        <v>44658</v>
      </c>
    </row>
    <row r="1054" spans="1:11" hidden="1" x14ac:dyDescent="0.55000000000000004">
      <c r="A1054" t="s">
        <v>158</v>
      </c>
      <c r="B1054">
        <v>51</v>
      </c>
      <c r="C1054" t="s">
        <v>119</v>
      </c>
      <c r="D1054">
        <v>412.5</v>
      </c>
      <c r="E1054">
        <v>91698.75</v>
      </c>
      <c r="F1054">
        <v>222.3</v>
      </c>
      <c r="G1054">
        <v>1.2276646250122797E-4</v>
      </c>
      <c r="H1054" t="str">
        <f t="shared" si="64"/>
        <v>07</v>
      </c>
      <c r="I1054" t="str">
        <f t="shared" si="65"/>
        <v>04</v>
      </c>
      <c r="J1054" t="str">
        <f t="shared" si="66"/>
        <v>2022</v>
      </c>
      <c r="K1054" s="1">
        <f t="shared" si="67"/>
        <v>44658</v>
      </c>
    </row>
    <row r="1055" spans="1:11" hidden="1" x14ac:dyDescent="0.55000000000000004">
      <c r="A1055" t="s">
        <v>158</v>
      </c>
      <c r="B1055">
        <v>52</v>
      </c>
      <c r="C1055" t="s">
        <v>108</v>
      </c>
      <c r="D1055">
        <v>412.17</v>
      </c>
      <c r="E1055">
        <v>118931.34000000001</v>
      </c>
      <c r="F1055">
        <v>288.54923939151325</v>
      </c>
      <c r="G1055">
        <v>1.2266824933122701E-4</v>
      </c>
      <c r="H1055" t="str">
        <f t="shared" si="64"/>
        <v>07</v>
      </c>
      <c r="I1055" t="str">
        <f t="shared" si="65"/>
        <v>04</v>
      </c>
      <c r="J1055" t="str">
        <f t="shared" si="66"/>
        <v>2022</v>
      </c>
      <c r="K1055" s="1">
        <f t="shared" si="67"/>
        <v>44658</v>
      </c>
    </row>
    <row r="1056" spans="1:11" hidden="1" x14ac:dyDescent="0.55000000000000004">
      <c r="A1056" t="s">
        <v>158</v>
      </c>
      <c r="B1056">
        <v>53</v>
      </c>
      <c r="C1056" t="s">
        <v>112</v>
      </c>
      <c r="D1056">
        <v>120</v>
      </c>
      <c r="E1056">
        <v>27516</v>
      </c>
      <c r="F1056">
        <v>229.3</v>
      </c>
      <c r="G1056">
        <v>3.5713880000357227E-5</v>
      </c>
      <c r="H1056" t="str">
        <f t="shared" si="64"/>
        <v>07</v>
      </c>
      <c r="I1056" t="str">
        <f t="shared" si="65"/>
        <v>04</v>
      </c>
      <c r="J1056" t="str">
        <f t="shared" si="66"/>
        <v>2022</v>
      </c>
      <c r="K1056" s="1">
        <f t="shared" si="67"/>
        <v>44658</v>
      </c>
    </row>
    <row r="1057" spans="1:11" hidden="1" x14ac:dyDescent="0.55000000000000004">
      <c r="A1057" t="s">
        <v>158</v>
      </c>
      <c r="B1057">
        <v>54</v>
      </c>
      <c r="C1057" t="s">
        <v>150</v>
      </c>
      <c r="D1057">
        <v>18.989999999999998</v>
      </c>
      <c r="E1057">
        <v>5359.9274999999998</v>
      </c>
      <c r="F1057">
        <v>282.25</v>
      </c>
      <c r="G1057">
        <v>5.6517215100565309E-6</v>
      </c>
      <c r="H1057" t="str">
        <f t="shared" si="64"/>
        <v>07</v>
      </c>
      <c r="I1057" t="str">
        <f t="shared" si="65"/>
        <v>04</v>
      </c>
      <c r="J1057" t="str">
        <f t="shared" si="66"/>
        <v>2022</v>
      </c>
      <c r="K1057" s="1">
        <f t="shared" si="67"/>
        <v>44658</v>
      </c>
    </row>
    <row r="1058" spans="1:11" hidden="1" x14ac:dyDescent="0.55000000000000004">
      <c r="A1058" t="s">
        <v>158</v>
      </c>
      <c r="C1058" t="s">
        <v>117</v>
      </c>
      <c r="D1058">
        <v>3360038.1700000027</v>
      </c>
      <c r="E1058">
        <v>785413777.3444401</v>
      </c>
      <c r="F1058">
        <v>233.75144495588853</v>
      </c>
      <c r="G1058">
        <v>1</v>
      </c>
      <c r="H1058" t="str">
        <f t="shared" si="64"/>
        <v>07</v>
      </c>
      <c r="I1058" t="str">
        <f t="shared" si="65"/>
        <v>04</v>
      </c>
      <c r="J1058" t="str">
        <f t="shared" si="66"/>
        <v>2022</v>
      </c>
      <c r="K1058" s="1">
        <f t="shared" si="67"/>
        <v>44658</v>
      </c>
    </row>
    <row r="1059" spans="1:11" hidden="1" x14ac:dyDescent="0.55000000000000004">
      <c r="A1059" t="s">
        <v>160</v>
      </c>
      <c r="B1059">
        <v>1</v>
      </c>
      <c r="C1059" t="s">
        <v>69</v>
      </c>
      <c r="D1059">
        <v>896441.04000000318</v>
      </c>
      <c r="E1059">
        <v>217575316.9373399</v>
      </c>
      <c r="F1059">
        <v>242.7101250711805</v>
      </c>
      <c r="G1059">
        <v>0.24807800924663254</v>
      </c>
      <c r="H1059" t="str">
        <f t="shared" si="64"/>
        <v>21</v>
      </c>
      <c r="I1059" t="str">
        <f t="shared" si="65"/>
        <v>04</v>
      </c>
      <c r="J1059" t="str">
        <f t="shared" si="66"/>
        <v>2022</v>
      </c>
      <c r="K1059" s="1">
        <f t="shared" si="67"/>
        <v>44672</v>
      </c>
    </row>
    <row r="1060" spans="1:11" hidden="1" x14ac:dyDescent="0.55000000000000004">
      <c r="A1060" t="s">
        <v>160</v>
      </c>
      <c r="B1060">
        <v>2</v>
      </c>
      <c r="C1060" t="s">
        <v>68</v>
      </c>
      <c r="D1060">
        <v>791858.10999999987</v>
      </c>
      <c r="E1060">
        <v>193500273.4945001</v>
      </c>
      <c r="F1060">
        <v>244.36230563389714</v>
      </c>
      <c r="G1060">
        <v>0.21913608901105222</v>
      </c>
      <c r="H1060" t="str">
        <f t="shared" si="64"/>
        <v>21</v>
      </c>
      <c r="I1060" t="str">
        <f t="shared" si="65"/>
        <v>04</v>
      </c>
      <c r="J1060" t="str">
        <f t="shared" si="66"/>
        <v>2022</v>
      </c>
      <c r="K1060" s="1">
        <f t="shared" si="67"/>
        <v>44672</v>
      </c>
    </row>
    <row r="1061" spans="1:11" x14ac:dyDescent="0.55000000000000004">
      <c r="A1061" t="s">
        <v>160</v>
      </c>
      <c r="B1061">
        <v>3</v>
      </c>
      <c r="C1061" t="s">
        <v>70</v>
      </c>
      <c r="D1061">
        <v>330682.06999999995</v>
      </c>
      <c r="E1061">
        <v>78072805.720950007</v>
      </c>
      <c r="F1061">
        <v>236.0962773728555</v>
      </c>
      <c r="G1061">
        <v>9.1511818355789781E-2</v>
      </c>
      <c r="H1061" t="str">
        <f t="shared" si="64"/>
        <v>21</v>
      </c>
      <c r="I1061" t="str">
        <f t="shared" si="65"/>
        <v>04</v>
      </c>
      <c r="J1061" t="str">
        <f t="shared" si="66"/>
        <v>2022</v>
      </c>
      <c r="K1061" s="1">
        <f t="shared" si="67"/>
        <v>44672</v>
      </c>
    </row>
    <row r="1062" spans="1:11" hidden="1" x14ac:dyDescent="0.55000000000000004">
      <c r="A1062" t="s">
        <v>160</v>
      </c>
      <c r="B1062">
        <v>4</v>
      </c>
      <c r="C1062" t="s">
        <v>71</v>
      </c>
      <c r="D1062">
        <v>264684.03999999992</v>
      </c>
      <c r="E1062">
        <v>63144191.38479998</v>
      </c>
      <c r="F1062">
        <v>238.56440828392977</v>
      </c>
      <c r="G1062">
        <v>7.3247750596688213E-2</v>
      </c>
      <c r="H1062" t="str">
        <f t="shared" si="64"/>
        <v>21</v>
      </c>
      <c r="I1062" t="str">
        <f t="shared" si="65"/>
        <v>04</v>
      </c>
      <c r="J1062" t="str">
        <f t="shared" si="66"/>
        <v>2022</v>
      </c>
      <c r="K1062" s="1">
        <f t="shared" si="67"/>
        <v>44672</v>
      </c>
    </row>
    <row r="1063" spans="1:11" hidden="1" x14ac:dyDescent="0.55000000000000004">
      <c r="A1063" t="s">
        <v>160</v>
      </c>
      <c r="B1063">
        <v>5</v>
      </c>
      <c r="C1063" t="s">
        <v>86</v>
      </c>
      <c r="D1063">
        <v>150964.79000000004</v>
      </c>
      <c r="E1063">
        <v>23566159.077499997</v>
      </c>
      <c r="F1063">
        <v>156.10367872866243</v>
      </c>
      <c r="G1063">
        <v>4.1777476597385385E-2</v>
      </c>
      <c r="H1063" t="str">
        <f t="shared" si="64"/>
        <v>21</v>
      </c>
      <c r="I1063" t="str">
        <f t="shared" si="65"/>
        <v>04</v>
      </c>
      <c r="J1063" t="str">
        <f t="shared" si="66"/>
        <v>2022</v>
      </c>
      <c r="K1063" s="1">
        <f t="shared" si="67"/>
        <v>44672</v>
      </c>
    </row>
    <row r="1064" spans="1:11" hidden="1" x14ac:dyDescent="0.55000000000000004">
      <c r="A1064" t="s">
        <v>160</v>
      </c>
      <c r="B1064">
        <v>6</v>
      </c>
      <c r="C1064" t="s">
        <v>75</v>
      </c>
      <c r="D1064">
        <v>140320.07999999999</v>
      </c>
      <c r="E1064">
        <v>34449776.350200012</v>
      </c>
      <c r="F1064">
        <v>245.50852843156886</v>
      </c>
      <c r="G1064">
        <v>3.8831696174606294E-2</v>
      </c>
      <c r="H1064" t="str">
        <f t="shared" si="64"/>
        <v>21</v>
      </c>
      <c r="I1064" t="str">
        <f t="shared" si="65"/>
        <v>04</v>
      </c>
      <c r="J1064" t="str">
        <f t="shared" si="66"/>
        <v>2022</v>
      </c>
      <c r="K1064" s="1">
        <f t="shared" si="67"/>
        <v>44672</v>
      </c>
    </row>
    <row r="1065" spans="1:11" hidden="1" x14ac:dyDescent="0.55000000000000004">
      <c r="A1065" t="s">
        <v>160</v>
      </c>
      <c r="B1065">
        <v>7</v>
      </c>
      <c r="C1065" t="s">
        <v>77</v>
      </c>
      <c r="D1065">
        <v>139392.34000000003</v>
      </c>
      <c r="E1065">
        <v>31466181.341899995</v>
      </c>
      <c r="F1065">
        <v>225.73823885803185</v>
      </c>
      <c r="G1065">
        <v>3.8574956598851864E-2</v>
      </c>
      <c r="H1065" t="str">
        <f t="shared" si="64"/>
        <v>21</v>
      </c>
      <c r="I1065" t="str">
        <f t="shared" si="65"/>
        <v>04</v>
      </c>
      <c r="J1065" t="str">
        <f t="shared" si="66"/>
        <v>2022</v>
      </c>
      <c r="K1065" s="1">
        <f t="shared" si="67"/>
        <v>44672</v>
      </c>
    </row>
    <row r="1066" spans="1:11" hidden="1" x14ac:dyDescent="0.55000000000000004">
      <c r="A1066" t="s">
        <v>160</v>
      </c>
      <c r="B1066">
        <v>8</v>
      </c>
      <c r="C1066" t="s">
        <v>72</v>
      </c>
      <c r="D1066">
        <v>130181.94</v>
      </c>
      <c r="E1066">
        <v>30096144.799999993</v>
      </c>
      <c r="F1066">
        <v>231.18525349983256</v>
      </c>
      <c r="G1066">
        <v>3.6026102190797119E-2</v>
      </c>
      <c r="H1066" t="str">
        <f t="shared" si="64"/>
        <v>21</v>
      </c>
      <c r="I1066" t="str">
        <f t="shared" si="65"/>
        <v>04</v>
      </c>
      <c r="J1066" t="str">
        <f t="shared" si="66"/>
        <v>2022</v>
      </c>
      <c r="K1066" s="1">
        <f t="shared" si="67"/>
        <v>44672</v>
      </c>
    </row>
    <row r="1067" spans="1:11" hidden="1" x14ac:dyDescent="0.55000000000000004">
      <c r="A1067" t="s">
        <v>160</v>
      </c>
      <c r="B1067">
        <v>9</v>
      </c>
      <c r="C1067" t="s">
        <v>73</v>
      </c>
      <c r="D1067">
        <v>123851.20999999999</v>
      </c>
      <c r="E1067">
        <v>28963377.196549997</v>
      </c>
      <c r="F1067">
        <v>233.8562311708541</v>
      </c>
      <c r="G1067">
        <v>3.4274157751174039E-2</v>
      </c>
      <c r="H1067" t="str">
        <f t="shared" si="64"/>
        <v>21</v>
      </c>
      <c r="I1067" t="str">
        <f t="shared" si="65"/>
        <v>04</v>
      </c>
      <c r="J1067" t="str">
        <f t="shared" si="66"/>
        <v>2022</v>
      </c>
      <c r="K1067" s="1">
        <f t="shared" si="67"/>
        <v>44672</v>
      </c>
    </row>
    <row r="1068" spans="1:11" hidden="1" x14ac:dyDescent="0.55000000000000004">
      <c r="A1068" t="s">
        <v>160</v>
      </c>
      <c r="B1068">
        <v>10</v>
      </c>
      <c r="C1068" t="s">
        <v>76</v>
      </c>
      <c r="D1068">
        <v>93184.77</v>
      </c>
      <c r="E1068">
        <v>21007907.523200002</v>
      </c>
      <c r="F1068">
        <v>225.44357327061064</v>
      </c>
      <c r="G1068">
        <v>2.5787632652009378E-2</v>
      </c>
      <c r="H1068" t="str">
        <f t="shared" si="64"/>
        <v>21</v>
      </c>
      <c r="I1068" t="str">
        <f t="shared" si="65"/>
        <v>04</v>
      </c>
      <c r="J1068" t="str">
        <f t="shared" si="66"/>
        <v>2022</v>
      </c>
      <c r="K1068" s="1">
        <f t="shared" si="67"/>
        <v>44672</v>
      </c>
    </row>
    <row r="1069" spans="1:11" hidden="1" x14ac:dyDescent="0.55000000000000004">
      <c r="A1069" t="s">
        <v>160</v>
      </c>
      <c r="B1069">
        <v>11</v>
      </c>
      <c r="C1069" t="s">
        <v>74</v>
      </c>
      <c r="D1069">
        <v>90716.08</v>
      </c>
      <c r="E1069">
        <v>22393532.317000002</v>
      </c>
      <c r="F1069">
        <v>246.85295393054903</v>
      </c>
      <c r="G1069">
        <v>2.5104455874820474E-2</v>
      </c>
      <c r="H1069" t="str">
        <f t="shared" si="64"/>
        <v>21</v>
      </c>
      <c r="I1069" t="str">
        <f t="shared" si="65"/>
        <v>04</v>
      </c>
      <c r="J1069" t="str">
        <f t="shared" si="66"/>
        <v>2022</v>
      </c>
      <c r="K1069" s="1">
        <f t="shared" si="67"/>
        <v>44672</v>
      </c>
    </row>
    <row r="1070" spans="1:11" hidden="1" x14ac:dyDescent="0.55000000000000004">
      <c r="A1070" t="s">
        <v>160</v>
      </c>
      <c r="B1070">
        <v>12</v>
      </c>
      <c r="C1070" t="s">
        <v>78</v>
      </c>
      <c r="D1070">
        <v>67350</v>
      </c>
      <c r="E1070">
        <v>18165564.75</v>
      </c>
      <c r="F1070">
        <v>269.71885300668151</v>
      </c>
      <c r="G1070">
        <v>1.8638207285512767E-2</v>
      </c>
      <c r="H1070" t="str">
        <f t="shared" si="64"/>
        <v>21</v>
      </c>
      <c r="I1070" t="str">
        <f t="shared" si="65"/>
        <v>04</v>
      </c>
      <c r="J1070" t="str">
        <f t="shared" si="66"/>
        <v>2022</v>
      </c>
      <c r="K1070" s="1">
        <f t="shared" si="67"/>
        <v>44672</v>
      </c>
    </row>
    <row r="1071" spans="1:11" hidden="1" x14ac:dyDescent="0.55000000000000004">
      <c r="A1071" t="s">
        <v>160</v>
      </c>
      <c r="B1071">
        <v>13</v>
      </c>
      <c r="C1071" t="s">
        <v>79</v>
      </c>
      <c r="D1071">
        <v>48566.369999999995</v>
      </c>
      <c r="E1071">
        <v>11715957.7809</v>
      </c>
      <c r="F1071">
        <v>241.23601951103203</v>
      </c>
      <c r="G1071">
        <v>1.3440090143502725E-2</v>
      </c>
      <c r="H1071" t="str">
        <f t="shared" si="64"/>
        <v>21</v>
      </c>
      <c r="I1071" t="str">
        <f t="shared" si="65"/>
        <v>04</v>
      </c>
      <c r="J1071" t="str">
        <f t="shared" si="66"/>
        <v>2022</v>
      </c>
      <c r="K1071" s="1">
        <f t="shared" si="67"/>
        <v>44672</v>
      </c>
    </row>
    <row r="1072" spans="1:11" hidden="1" x14ac:dyDescent="0.55000000000000004">
      <c r="A1072" t="s">
        <v>160</v>
      </c>
      <c r="B1072">
        <v>14</v>
      </c>
      <c r="C1072" t="s">
        <v>80</v>
      </c>
      <c r="D1072">
        <v>48409.17</v>
      </c>
      <c r="E1072">
        <v>11174988.9322</v>
      </c>
      <c r="F1072">
        <v>230.84446463758829</v>
      </c>
      <c r="G1072">
        <v>1.3396587156341887E-2</v>
      </c>
      <c r="H1072" t="str">
        <f t="shared" si="64"/>
        <v>21</v>
      </c>
      <c r="I1072" t="str">
        <f t="shared" si="65"/>
        <v>04</v>
      </c>
      <c r="J1072" t="str">
        <f t="shared" si="66"/>
        <v>2022</v>
      </c>
      <c r="K1072" s="1">
        <f t="shared" si="67"/>
        <v>44672</v>
      </c>
    </row>
    <row r="1073" spans="1:11" hidden="1" x14ac:dyDescent="0.55000000000000004">
      <c r="A1073" t="s">
        <v>160</v>
      </c>
      <c r="B1073">
        <v>15</v>
      </c>
      <c r="C1073" t="s">
        <v>82</v>
      </c>
      <c r="D1073">
        <v>44587.5</v>
      </c>
      <c r="E1073">
        <v>10727272.200000005</v>
      </c>
      <c r="F1073">
        <v>240.58922792262416</v>
      </c>
      <c r="G1073">
        <v>1.2338991348816638E-2</v>
      </c>
      <c r="H1073" t="str">
        <f t="shared" si="64"/>
        <v>21</v>
      </c>
      <c r="I1073" t="str">
        <f t="shared" si="65"/>
        <v>04</v>
      </c>
      <c r="J1073" t="str">
        <f t="shared" si="66"/>
        <v>2022</v>
      </c>
      <c r="K1073" s="1">
        <f t="shared" si="67"/>
        <v>44672</v>
      </c>
    </row>
    <row r="1074" spans="1:11" hidden="1" x14ac:dyDescent="0.55000000000000004">
      <c r="A1074" t="s">
        <v>160</v>
      </c>
      <c r="B1074">
        <v>16</v>
      </c>
      <c r="C1074" t="s">
        <v>81</v>
      </c>
      <c r="D1074">
        <v>43713.82</v>
      </c>
      <c r="E1074">
        <v>10555870.5403</v>
      </c>
      <c r="F1074">
        <v>241.47673528188571</v>
      </c>
      <c r="G1074">
        <v>1.2097212151471325E-2</v>
      </c>
      <c r="H1074" t="str">
        <f t="shared" si="64"/>
        <v>21</v>
      </c>
      <c r="I1074" t="str">
        <f t="shared" si="65"/>
        <v>04</v>
      </c>
      <c r="J1074" t="str">
        <f t="shared" si="66"/>
        <v>2022</v>
      </c>
      <c r="K1074" s="1">
        <f t="shared" si="67"/>
        <v>44672</v>
      </c>
    </row>
    <row r="1075" spans="1:11" hidden="1" x14ac:dyDescent="0.55000000000000004">
      <c r="A1075" t="s">
        <v>160</v>
      </c>
      <c r="B1075">
        <v>17</v>
      </c>
      <c r="C1075" t="s">
        <v>84</v>
      </c>
      <c r="D1075">
        <v>24360</v>
      </c>
      <c r="E1075">
        <v>2665201.5</v>
      </c>
      <c r="F1075">
        <v>109.40892857142858</v>
      </c>
      <c r="G1075">
        <v>6.7413025905729918E-3</v>
      </c>
      <c r="H1075" t="str">
        <f t="shared" si="64"/>
        <v>21</v>
      </c>
      <c r="I1075" t="str">
        <f t="shared" si="65"/>
        <v>04</v>
      </c>
      <c r="J1075" t="str">
        <f t="shared" si="66"/>
        <v>2022</v>
      </c>
      <c r="K1075" s="1">
        <f t="shared" si="67"/>
        <v>44672</v>
      </c>
    </row>
    <row r="1076" spans="1:11" hidden="1" x14ac:dyDescent="0.55000000000000004">
      <c r="A1076" t="s">
        <v>160</v>
      </c>
      <c r="B1076">
        <v>18</v>
      </c>
      <c r="C1076" t="s">
        <v>83</v>
      </c>
      <c r="D1076">
        <v>19808.75</v>
      </c>
      <c r="E1076">
        <v>4256479.0240000002</v>
      </c>
      <c r="F1076">
        <v>214.87872904650723</v>
      </c>
      <c r="G1076">
        <v>5.4818053239331999E-3</v>
      </c>
      <c r="H1076" t="str">
        <f t="shared" si="64"/>
        <v>21</v>
      </c>
      <c r="I1076" t="str">
        <f t="shared" si="65"/>
        <v>04</v>
      </c>
      <c r="J1076" t="str">
        <f t="shared" si="66"/>
        <v>2022</v>
      </c>
      <c r="K1076" s="1">
        <f t="shared" si="67"/>
        <v>44672</v>
      </c>
    </row>
    <row r="1077" spans="1:11" hidden="1" x14ac:dyDescent="0.55000000000000004">
      <c r="A1077" t="s">
        <v>160</v>
      </c>
      <c r="B1077">
        <v>19</v>
      </c>
      <c r="C1077" t="s">
        <v>89</v>
      </c>
      <c r="D1077">
        <v>18065.259999999998</v>
      </c>
      <c r="E1077">
        <v>3141855.6090000002</v>
      </c>
      <c r="F1077">
        <v>173.91698813081021</v>
      </c>
      <c r="G1077">
        <v>4.9993178997280226E-3</v>
      </c>
      <c r="H1077" t="str">
        <f t="shared" si="64"/>
        <v>21</v>
      </c>
      <c r="I1077" t="str">
        <f t="shared" si="65"/>
        <v>04</v>
      </c>
      <c r="J1077" t="str">
        <f t="shared" si="66"/>
        <v>2022</v>
      </c>
      <c r="K1077" s="1">
        <f t="shared" si="67"/>
        <v>44672</v>
      </c>
    </row>
    <row r="1078" spans="1:11" hidden="1" x14ac:dyDescent="0.55000000000000004">
      <c r="A1078" t="s">
        <v>160</v>
      </c>
      <c r="B1078">
        <v>20</v>
      </c>
      <c r="C1078" t="s">
        <v>94</v>
      </c>
      <c r="D1078">
        <v>16000.579999999998</v>
      </c>
      <c r="E1078">
        <v>2202421.54</v>
      </c>
      <c r="F1078">
        <v>137.64635656957438</v>
      </c>
      <c r="G1078">
        <v>4.4279454599618386E-3</v>
      </c>
      <c r="H1078" t="str">
        <f t="shared" si="64"/>
        <v>21</v>
      </c>
      <c r="I1078" t="str">
        <f t="shared" si="65"/>
        <v>04</v>
      </c>
      <c r="J1078" t="str">
        <f t="shared" si="66"/>
        <v>2022</v>
      </c>
      <c r="K1078" s="1">
        <f t="shared" si="67"/>
        <v>44672</v>
      </c>
    </row>
    <row r="1079" spans="1:11" hidden="1" x14ac:dyDescent="0.55000000000000004">
      <c r="A1079" t="s">
        <v>160</v>
      </c>
      <c r="B1079">
        <v>21</v>
      </c>
      <c r="C1079" t="s">
        <v>96</v>
      </c>
      <c r="D1079">
        <v>13607.61</v>
      </c>
      <c r="E1079">
        <v>3085502.2694999999</v>
      </c>
      <c r="F1079">
        <v>226.74828786980225</v>
      </c>
      <c r="G1079">
        <v>3.7657231750618616E-3</v>
      </c>
      <c r="H1079" t="str">
        <f t="shared" si="64"/>
        <v>21</v>
      </c>
      <c r="I1079" t="str">
        <f t="shared" si="65"/>
        <v>04</v>
      </c>
      <c r="J1079" t="str">
        <f t="shared" si="66"/>
        <v>2022</v>
      </c>
      <c r="K1079" s="1">
        <f t="shared" si="67"/>
        <v>44672</v>
      </c>
    </row>
    <row r="1080" spans="1:11" hidden="1" x14ac:dyDescent="0.55000000000000004">
      <c r="A1080" t="s">
        <v>160</v>
      </c>
      <c r="B1080">
        <v>22</v>
      </c>
      <c r="C1080" t="s">
        <v>107</v>
      </c>
      <c r="D1080">
        <v>13500</v>
      </c>
      <c r="E1080">
        <v>2270437.5</v>
      </c>
      <c r="F1080">
        <v>168.18055555555554</v>
      </c>
      <c r="G1080">
        <v>3.7359435538889731E-3</v>
      </c>
      <c r="H1080" t="str">
        <f t="shared" si="64"/>
        <v>21</v>
      </c>
      <c r="I1080" t="str">
        <f t="shared" si="65"/>
        <v>04</v>
      </c>
      <c r="J1080" t="str">
        <f t="shared" si="66"/>
        <v>2022</v>
      </c>
      <c r="K1080" s="1">
        <f t="shared" si="67"/>
        <v>44672</v>
      </c>
    </row>
    <row r="1081" spans="1:11" hidden="1" x14ac:dyDescent="0.55000000000000004">
      <c r="A1081" t="s">
        <v>160</v>
      </c>
      <c r="B1081">
        <v>23</v>
      </c>
      <c r="C1081" t="s">
        <v>98</v>
      </c>
      <c r="D1081">
        <v>12915</v>
      </c>
      <c r="E1081">
        <v>2904397.125</v>
      </c>
      <c r="F1081">
        <v>224.88556910569105</v>
      </c>
      <c r="G1081">
        <v>3.5740526665537847E-3</v>
      </c>
      <c r="H1081" t="str">
        <f t="shared" si="64"/>
        <v>21</v>
      </c>
      <c r="I1081" t="str">
        <f t="shared" si="65"/>
        <v>04</v>
      </c>
      <c r="J1081" t="str">
        <f t="shared" si="66"/>
        <v>2022</v>
      </c>
      <c r="K1081" s="1">
        <f t="shared" si="67"/>
        <v>44672</v>
      </c>
    </row>
    <row r="1082" spans="1:11" hidden="1" x14ac:dyDescent="0.55000000000000004">
      <c r="A1082" t="s">
        <v>160</v>
      </c>
      <c r="B1082">
        <v>24</v>
      </c>
      <c r="C1082" t="s">
        <v>91</v>
      </c>
      <c r="D1082">
        <v>11390.869999999999</v>
      </c>
      <c r="E1082">
        <v>2394718.3964999998</v>
      </c>
      <c r="F1082">
        <v>210.23138675974707</v>
      </c>
      <c r="G1082">
        <v>3.15227017405091E-3</v>
      </c>
      <c r="H1082" t="str">
        <f t="shared" si="64"/>
        <v>21</v>
      </c>
      <c r="I1082" t="str">
        <f t="shared" si="65"/>
        <v>04</v>
      </c>
      <c r="J1082" t="str">
        <f t="shared" si="66"/>
        <v>2022</v>
      </c>
      <c r="K1082" s="1">
        <f t="shared" si="67"/>
        <v>44672</v>
      </c>
    </row>
    <row r="1083" spans="1:11" hidden="1" x14ac:dyDescent="0.55000000000000004">
      <c r="A1083" t="s">
        <v>160</v>
      </c>
      <c r="B1083">
        <v>25</v>
      </c>
      <c r="C1083" t="s">
        <v>103</v>
      </c>
      <c r="D1083">
        <v>8662.5</v>
      </c>
      <c r="E1083">
        <v>2135363.9362500003</v>
      </c>
      <c r="F1083">
        <v>246.50665930735934</v>
      </c>
      <c r="G1083">
        <v>2.3972304470787579E-3</v>
      </c>
      <c r="H1083" t="str">
        <f t="shared" si="64"/>
        <v>21</v>
      </c>
      <c r="I1083" t="str">
        <f t="shared" si="65"/>
        <v>04</v>
      </c>
      <c r="J1083" t="str">
        <f t="shared" si="66"/>
        <v>2022</v>
      </c>
      <c r="K1083" s="1">
        <f t="shared" si="67"/>
        <v>44672</v>
      </c>
    </row>
    <row r="1084" spans="1:11" hidden="1" x14ac:dyDescent="0.55000000000000004">
      <c r="A1084" t="s">
        <v>160</v>
      </c>
      <c r="B1084">
        <v>26</v>
      </c>
      <c r="C1084" t="s">
        <v>102</v>
      </c>
      <c r="D1084">
        <v>7941.85</v>
      </c>
      <c r="E1084">
        <v>1771611.2050000001</v>
      </c>
      <c r="F1084">
        <v>223.07286148693314</v>
      </c>
      <c r="G1084">
        <v>2.1978002454409737E-3</v>
      </c>
      <c r="H1084" t="str">
        <f t="shared" si="64"/>
        <v>21</v>
      </c>
      <c r="I1084" t="str">
        <f t="shared" si="65"/>
        <v>04</v>
      </c>
      <c r="J1084" t="str">
        <f t="shared" si="66"/>
        <v>2022</v>
      </c>
      <c r="K1084" s="1">
        <f t="shared" si="67"/>
        <v>44672</v>
      </c>
    </row>
    <row r="1085" spans="1:11" hidden="1" x14ac:dyDescent="0.55000000000000004">
      <c r="A1085" t="s">
        <v>160</v>
      </c>
      <c r="B1085">
        <v>27</v>
      </c>
      <c r="C1085" t="s">
        <v>95</v>
      </c>
      <c r="D1085">
        <v>7735.3800000000047</v>
      </c>
      <c r="E1085">
        <v>1751728.2801000006</v>
      </c>
      <c r="F1085">
        <v>226.45665501888718</v>
      </c>
      <c r="G1085">
        <v>2.1406624479912372E-3</v>
      </c>
      <c r="H1085" t="str">
        <f t="shared" si="64"/>
        <v>21</v>
      </c>
      <c r="I1085" t="str">
        <f t="shared" si="65"/>
        <v>04</v>
      </c>
      <c r="J1085" t="str">
        <f t="shared" si="66"/>
        <v>2022</v>
      </c>
      <c r="K1085" s="1">
        <f t="shared" si="67"/>
        <v>44672</v>
      </c>
    </row>
    <row r="1086" spans="1:11" hidden="1" x14ac:dyDescent="0.55000000000000004">
      <c r="A1086" t="s">
        <v>160</v>
      </c>
      <c r="B1086">
        <v>28</v>
      </c>
      <c r="C1086" t="s">
        <v>87</v>
      </c>
      <c r="D1086">
        <v>7425</v>
      </c>
      <c r="E1086">
        <v>1725304.635</v>
      </c>
      <c r="F1086">
        <v>232.36426060606061</v>
      </c>
      <c r="G1086">
        <v>2.0547689546389354E-3</v>
      </c>
      <c r="H1086" t="str">
        <f t="shared" si="64"/>
        <v>21</v>
      </c>
      <c r="I1086" t="str">
        <f t="shared" si="65"/>
        <v>04</v>
      </c>
      <c r="J1086" t="str">
        <f t="shared" si="66"/>
        <v>2022</v>
      </c>
      <c r="K1086" s="1">
        <f t="shared" si="67"/>
        <v>44672</v>
      </c>
    </row>
    <row r="1087" spans="1:11" hidden="1" x14ac:dyDescent="0.55000000000000004">
      <c r="A1087" t="s">
        <v>160</v>
      </c>
      <c r="B1087">
        <v>29</v>
      </c>
      <c r="C1087" t="s">
        <v>85</v>
      </c>
      <c r="D1087">
        <v>6285</v>
      </c>
      <c r="E1087">
        <v>1502357.3234999999</v>
      </c>
      <c r="F1087">
        <v>239.03855584725537</v>
      </c>
      <c r="G1087">
        <v>1.7392892767549776E-3</v>
      </c>
      <c r="H1087" t="str">
        <f t="shared" si="64"/>
        <v>21</v>
      </c>
      <c r="I1087" t="str">
        <f t="shared" si="65"/>
        <v>04</v>
      </c>
      <c r="J1087" t="str">
        <f t="shared" si="66"/>
        <v>2022</v>
      </c>
      <c r="K1087" s="1">
        <f t="shared" si="67"/>
        <v>44672</v>
      </c>
    </row>
    <row r="1088" spans="1:11" hidden="1" x14ac:dyDescent="0.55000000000000004">
      <c r="A1088" t="s">
        <v>160</v>
      </c>
      <c r="B1088">
        <v>30</v>
      </c>
      <c r="C1088" t="s">
        <v>97</v>
      </c>
      <c r="D1088">
        <v>5805</v>
      </c>
      <c r="E1088">
        <v>1476870</v>
      </c>
      <c r="F1088">
        <v>254.41343669250645</v>
      </c>
      <c r="G1088">
        <v>1.6064557281722585E-3</v>
      </c>
      <c r="H1088" t="str">
        <f t="shared" si="64"/>
        <v>21</v>
      </c>
      <c r="I1088" t="str">
        <f t="shared" si="65"/>
        <v>04</v>
      </c>
      <c r="J1088" t="str">
        <f t="shared" si="66"/>
        <v>2022</v>
      </c>
      <c r="K1088" s="1">
        <f t="shared" si="67"/>
        <v>44672</v>
      </c>
    </row>
    <row r="1089" spans="1:11" hidden="1" x14ac:dyDescent="0.55000000000000004">
      <c r="A1089" t="s">
        <v>160</v>
      </c>
      <c r="B1089">
        <v>31</v>
      </c>
      <c r="C1089" t="s">
        <v>93</v>
      </c>
      <c r="D1089">
        <v>5408.48</v>
      </c>
      <c r="E1089">
        <v>1369996.8824</v>
      </c>
      <c r="F1089">
        <v>253.30534316480788</v>
      </c>
      <c r="G1089">
        <v>1.4967241475805505E-3</v>
      </c>
      <c r="H1089" t="str">
        <f t="shared" si="64"/>
        <v>21</v>
      </c>
      <c r="I1089" t="str">
        <f t="shared" si="65"/>
        <v>04</v>
      </c>
      <c r="J1089" t="str">
        <f t="shared" si="66"/>
        <v>2022</v>
      </c>
      <c r="K1089" s="1">
        <f t="shared" si="67"/>
        <v>44672</v>
      </c>
    </row>
    <row r="1090" spans="1:11" hidden="1" x14ac:dyDescent="0.55000000000000004">
      <c r="A1090" t="s">
        <v>160</v>
      </c>
      <c r="B1090">
        <v>32</v>
      </c>
      <c r="C1090" t="s">
        <v>99</v>
      </c>
      <c r="D1090">
        <v>5250</v>
      </c>
      <c r="E1090">
        <v>1275447</v>
      </c>
      <c r="F1090">
        <v>242.9422857142857</v>
      </c>
      <c r="G1090">
        <v>1.4528669376234896E-3</v>
      </c>
      <c r="H1090" t="str">
        <f t="shared" ref="H1090:H1153" si="68">LEFT(A1090,2)</f>
        <v>21</v>
      </c>
      <c r="I1090" t="str">
        <f t="shared" ref="I1090:I1153" si="69">MID(A1090,4,2)</f>
        <v>04</v>
      </c>
      <c r="J1090" t="str">
        <f t="shared" ref="J1090:J1153" si="70">MID(A1090,7,4)</f>
        <v>2022</v>
      </c>
      <c r="K1090" s="1">
        <f t="shared" ref="K1090:K1153" si="71">DATE(J1090,I1090,H1090)</f>
        <v>44672</v>
      </c>
    </row>
    <row r="1091" spans="1:11" hidden="1" x14ac:dyDescent="0.55000000000000004">
      <c r="A1091" t="s">
        <v>160</v>
      </c>
      <c r="B1091">
        <v>33</v>
      </c>
      <c r="C1091" t="s">
        <v>90</v>
      </c>
      <c r="D1091">
        <v>4657.5</v>
      </c>
      <c r="E1091">
        <v>1162752.615</v>
      </c>
      <c r="F1091">
        <v>249.6516618357488</v>
      </c>
      <c r="G1091">
        <v>1.2889005260916958E-3</v>
      </c>
      <c r="H1091" t="str">
        <f t="shared" si="68"/>
        <v>21</v>
      </c>
      <c r="I1091" t="str">
        <f t="shared" si="69"/>
        <v>04</v>
      </c>
      <c r="J1091" t="str">
        <f t="shared" si="70"/>
        <v>2022</v>
      </c>
      <c r="K1091" s="1">
        <f t="shared" si="71"/>
        <v>44672</v>
      </c>
    </row>
    <row r="1092" spans="1:11" hidden="1" x14ac:dyDescent="0.55000000000000004">
      <c r="A1092" t="s">
        <v>160</v>
      </c>
      <c r="B1092">
        <v>34</v>
      </c>
      <c r="C1092" t="s">
        <v>105</v>
      </c>
      <c r="D1092">
        <v>3757.5</v>
      </c>
      <c r="E1092">
        <v>706281</v>
      </c>
      <c r="F1092">
        <v>187.96566866267466</v>
      </c>
      <c r="G1092">
        <v>1.0398376224990977E-3</v>
      </c>
      <c r="H1092" t="str">
        <f t="shared" si="68"/>
        <v>21</v>
      </c>
      <c r="I1092" t="str">
        <f t="shared" si="69"/>
        <v>04</v>
      </c>
      <c r="J1092" t="str">
        <f t="shared" si="70"/>
        <v>2022</v>
      </c>
      <c r="K1092" s="1">
        <f t="shared" si="71"/>
        <v>44672</v>
      </c>
    </row>
    <row r="1093" spans="1:11" hidden="1" x14ac:dyDescent="0.55000000000000004">
      <c r="A1093" t="s">
        <v>160</v>
      </c>
      <c r="B1093">
        <v>35</v>
      </c>
      <c r="C1093" t="s">
        <v>149</v>
      </c>
      <c r="D1093">
        <v>2929.89</v>
      </c>
      <c r="E1093">
        <v>502396.14</v>
      </c>
      <c r="F1093">
        <v>171.47269692718839</v>
      </c>
      <c r="G1093">
        <v>8.1080767845213061E-4</v>
      </c>
      <c r="H1093" t="str">
        <f t="shared" si="68"/>
        <v>21</v>
      </c>
      <c r="I1093" t="str">
        <f t="shared" si="69"/>
        <v>04</v>
      </c>
      <c r="J1093" t="str">
        <f t="shared" si="70"/>
        <v>2022</v>
      </c>
      <c r="K1093" s="1">
        <f t="shared" si="71"/>
        <v>44672</v>
      </c>
    </row>
    <row r="1094" spans="1:11" hidden="1" x14ac:dyDescent="0.55000000000000004">
      <c r="A1094" t="s">
        <v>160</v>
      </c>
      <c r="B1094">
        <v>36</v>
      </c>
      <c r="C1094" t="s">
        <v>100</v>
      </c>
      <c r="D1094">
        <v>2895.65</v>
      </c>
      <c r="E1094">
        <v>621260.78850000002</v>
      </c>
      <c r="F1094">
        <v>214.54968262738936</v>
      </c>
      <c r="G1094">
        <v>8.0133221865323005E-4</v>
      </c>
      <c r="H1094" t="str">
        <f t="shared" si="68"/>
        <v>21</v>
      </c>
      <c r="I1094" t="str">
        <f t="shared" si="69"/>
        <v>04</v>
      </c>
      <c r="J1094" t="str">
        <f t="shared" si="70"/>
        <v>2022</v>
      </c>
      <c r="K1094" s="1">
        <f t="shared" si="71"/>
        <v>44672</v>
      </c>
    </row>
    <row r="1095" spans="1:11" hidden="1" x14ac:dyDescent="0.55000000000000004">
      <c r="A1095" t="s">
        <v>160</v>
      </c>
      <c r="B1095">
        <v>37</v>
      </c>
      <c r="C1095" t="s">
        <v>125</v>
      </c>
      <c r="D1095">
        <v>1267.5</v>
      </c>
      <c r="E1095">
        <v>313520.625</v>
      </c>
      <c r="F1095">
        <v>247.35355029585799</v>
      </c>
      <c r="G1095">
        <v>3.5076358922624248E-4</v>
      </c>
      <c r="H1095" t="str">
        <f t="shared" si="68"/>
        <v>21</v>
      </c>
      <c r="I1095" t="str">
        <f t="shared" si="69"/>
        <v>04</v>
      </c>
      <c r="J1095" t="str">
        <f t="shared" si="70"/>
        <v>2022</v>
      </c>
      <c r="K1095" s="1">
        <f t="shared" si="71"/>
        <v>44672</v>
      </c>
    </row>
    <row r="1096" spans="1:11" hidden="1" x14ac:dyDescent="0.55000000000000004">
      <c r="A1096" t="s">
        <v>160</v>
      </c>
      <c r="B1096">
        <v>38</v>
      </c>
      <c r="C1096" t="s">
        <v>101</v>
      </c>
      <c r="D1096">
        <v>1244.02</v>
      </c>
      <c r="E1096">
        <v>333522.24304999999</v>
      </c>
      <c r="F1096">
        <v>268.10038668992462</v>
      </c>
      <c r="G1096">
        <v>3.4426581480807112E-4</v>
      </c>
      <c r="H1096" t="str">
        <f t="shared" si="68"/>
        <v>21</v>
      </c>
      <c r="I1096" t="str">
        <f t="shared" si="69"/>
        <v>04</v>
      </c>
      <c r="J1096" t="str">
        <f t="shared" si="70"/>
        <v>2022</v>
      </c>
      <c r="K1096" s="1">
        <f t="shared" si="71"/>
        <v>44672</v>
      </c>
    </row>
    <row r="1097" spans="1:11" hidden="1" x14ac:dyDescent="0.55000000000000004">
      <c r="A1097" t="s">
        <v>160</v>
      </c>
      <c r="B1097">
        <v>39</v>
      </c>
      <c r="C1097" t="s">
        <v>120</v>
      </c>
      <c r="D1097">
        <v>825</v>
      </c>
      <c r="E1097">
        <v>143722.5</v>
      </c>
      <c r="F1097">
        <v>174.20909090909092</v>
      </c>
      <c r="G1097">
        <v>2.2830766162654838E-4</v>
      </c>
      <c r="H1097" t="str">
        <f t="shared" si="68"/>
        <v>21</v>
      </c>
      <c r="I1097" t="str">
        <f t="shared" si="69"/>
        <v>04</v>
      </c>
      <c r="J1097" t="str">
        <f t="shared" si="70"/>
        <v>2022</v>
      </c>
      <c r="K1097" s="1">
        <f t="shared" si="71"/>
        <v>44672</v>
      </c>
    </row>
    <row r="1098" spans="1:11" hidden="1" x14ac:dyDescent="0.55000000000000004">
      <c r="A1098" t="s">
        <v>160</v>
      </c>
      <c r="B1098">
        <v>40</v>
      </c>
      <c r="C1098" t="s">
        <v>104</v>
      </c>
      <c r="D1098">
        <v>825</v>
      </c>
      <c r="E1098">
        <v>202331.25</v>
      </c>
      <c r="F1098">
        <v>245.25</v>
      </c>
      <c r="G1098">
        <v>2.2830766162654838E-4</v>
      </c>
      <c r="H1098" t="str">
        <f t="shared" si="68"/>
        <v>21</v>
      </c>
      <c r="I1098" t="str">
        <f t="shared" si="69"/>
        <v>04</v>
      </c>
      <c r="J1098" t="str">
        <f t="shared" si="70"/>
        <v>2022</v>
      </c>
      <c r="K1098" s="1">
        <f t="shared" si="71"/>
        <v>44672</v>
      </c>
    </row>
    <row r="1099" spans="1:11" hidden="1" x14ac:dyDescent="0.55000000000000004">
      <c r="A1099" t="s">
        <v>160</v>
      </c>
      <c r="B1099">
        <v>41</v>
      </c>
      <c r="C1099" t="s">
        <v>109</v>
      </c>
      <c r="D1099">
        <v>557.61</v>
      </c>
      <c r="E1099">
        <v>127615.86900000001</v>
      </c>
      <c r="F1099">
        <v>228.86223166729434</v>
      </c>
      <c r="G1099">
        <v>1.5431107296918744E-4</v>
      </c>
      <c r="H1099" t="str">
        <f t="shared" si="68"/>
        <v>21</v>
      </c>
      <c r="I1099" t="str">
        <f t="shared" si="69"/>
        <v>04</v>
      </c>
      <c r="J1099" t="str">
        <f t="shared" si="70"/>
        <v>2022</v>
      </c>
      <c r="K1099" s="1">
        <f t="shared" si="71"/>
        <v>44672</v>
      </c>
    </row>
    <row r="1100" spans="1:11" hidden="1" x14ac:dyDescent="0.55000000000000004">
      <c r="A1100" t="s">
        <v>160</v>
      </c>
      <c r="B1100">
        <v>42</v>
      </c>
      <c r="C1100" t="s">
        <v>161</v>
      </c>
      <c r="D1100">
        <v>435.65</v>
      </c>
      <c r="E1100">
        <v>109783.79999999999</v>
      </c>
      <c r="F1100">
        <v>252</v>
      </c>
      <c r="G1100">
        <v>1.205602821667949E-4</v>
      </c>
      <c r="H1100" t="str">
        <f t="shared" si="68"/>
        <v>21</v>
      </c>
      <c r="I1100" t="str">
        <f t="shared" si="69"/>
        <v>04</v>
      </c>
      <c r="J1100" t="str">
        <f t="shared" si="70"/>
        <v>2022</v>
      </c>
      <c r="K1100" s="1">
        <f t="shared" si="71"/>
        <v>44672</v>
      </c>
    </row>
    <row r="1101" spans="1:11" hidden="1" x14ac:dyDescent="0.55000000000000004">
      <c r="A1101" t="s">
        <v>160</v>
      </c>
      <c r="B1101">
        <v>43</v>
      </c>
      <c r="C1101" t="s">
        <v>133</v>
      </c>
      <c r="D1101">
        <v>412.5</v>
      </c>
      <c r="E1101">
        <v>101990.625</v>
      </c>
      <c r="F1101">
        <v>247.25</v>
      </c>
      <c r="G1101">
        <v>1.1415383081327419E-4</v>
      </c>
      <c r="H1101" t="str">
        <f t="shared" si="68"/>
        <v>21</v>
      </c>
      <c r="I1101" t="str">
        <f t="shared" si="69"/>
        <v>04</v>
      </c>
      <c r="J1101" t="str">
        <f t="shared" si="70"/>
        <v>2022</v>
      </c>
      <c r="K1101" s="1">
        <f t="shared" si="71"/>
        <v>44672</v>
      </c>
    </row>
    <row r="1102" spans="1:11" hidden="1" x14ac:dyDescent="0.55000000000000004">
      <c r="A1102" t="s">
        <v>160</v>
      </c>
      <c r="B1102">
        <v>44</v>
      </c>
      <c r="C1102" t="s">
        <v>88</v>
      </c>
      <c r="D1102">
        <v>412.5</v>
      </c>
      <c r="E1102">
        <v>77550</v>
      </c>
      <c r="F1102">
        <v>188</v>
      </c>
      <c r="G1102">
        <v>1.1415383081327419E-4</v>
      </c>
      <c r="H1102" t="str">
        <f t="shared" si="68"/>
        <v>21</v>
      </c>
      <c r="I1102" t="str">
        <f t="shared" si="69"/>
        <v>04</v>
      </c>
      <c r="J1102" t="str">
        <f t="shared" si="70"/>
        <v>2022</v>
      </c>
      <c r="K1102" s="1">
        <f t="shared" si="71"/>
        <v>44672</v>
      </c>
    </row>
    <row r="1103" spans="1:11" hidden="1" x14ac:dyDescent="0.55000000000000004">
      <c r="A1103" t="s">
        <v>160</v>
      </c>
      <c r="B1103">
        <v>45</v>
      </c>
      <c r="C1103" t="s">
        <v>155</v>
      </c>
      <c r="D1103">
        <v>412.5</v>
      </c>
      <c r="E1103">
        <v>64968.75</v>
      </c>
      <c r="F1103">
        <v>157.5</v>
      </c>
      <c r="G1103">
        <v>1.1415383081327419E-4</v>
      </c>
      <c r="H1103" t="str">
        <f t="shared" si="68"/>
        <v>21</v>
      </c>
      <c r="I1103" t="str">
        <f t="shared" si="69"/>
        <v>04</v>
      </c>
      <c r="J1103" t="str">
        <f t="shared" si="70"/>
        <v>2022</v>
      </c>
      <c r="K1103" s="1">
        <f t="shared" si="71"/>
        <v>44672</v>
      </c>
    </row>
    <row r="1104" spans="1:11" hidden="1" x14ac:dyDescent="0.55000000000000004">
      <c r="A1104" t="s">
        <v>160</v>
      </c>
      <c r="B1104">
        <v>46</v>
      </c>
      <c r="C1104" t="s">
        <v>138</v>
      </c>
      <c r="D1104">
        <v>412.5</v>
      </c>
      <c r="E1104">
        <v>94998.75</v>
      </c>
      <c r="F1104">
        <v>230.3</v>
      </c>
      <c r="G1104">
        <v>1.1415383081327419E-4</v>
      </c>
      <c r="H1104" t="str">
        <f t="shared" si="68"/>
        <v>21</v>
      </c>
      <c r="I1104" t="str">
        <f t="shared" si="69"/>
        <v>04</v>
      </c>
      <c r="J1104" t="str">
        <f t="shared" si="70"/>
        <v>2022</v>
      </c>
      <c r="K1104" s="1">
        <f t="shared" si="71"/>
        <v>44672</v>
      </c>
    </row>
    <row r="1105" spans="1:11" hidden="1" x14ac:dyDescent="0.55000000000000004">
      <c r="A1105" t="s">
        <v>160</v>
      </c>
      <c r="B1105">
        <v>47</v>
      </c>
      <c r="C1105" t="s">
        <v>122</v>
      </c>
      <c r="D1105">
        <v>412.5</v>
      </c>
      <c r="E1105">
        <v>96256.875</v>
      </c>
      <c r="F1105">
        <v>233.35</v>
      </c>
      <c r="G1105">
        <v>1.1415383081327419E-4</v>
      </c>
      <c r="H1105" t="str">
        <f t="shared" si="68"/>
        <v>21</v>
      </c>
      <c r="I1105" t="str">
        <f t="shared" si="69"/>
        <v>04</v>
      </c>
      <c r="J1105" t="str">
        <f t="shared" si="70"/>
        <v>2022</v>
      </c>
      <c r="K1105" s="1">
        <f t="shared" si="71"/>
        <v>44672</v>
      </c>
    </row>
    <row r="1106" spans="1:11" hidden="1" x14ac:dyDescent="0.55000000000000004">
      <c r="A1106" t="s">
        <v>160</v>
      </c>
      <c r="B1106">
        <v>48</v>
      </c>
      <c r="C1106" t="s">
        <v>159</v>
      </c>
      <c r="D1106">
        <v>412.5</v>
      </c>
      <c r="E1106">
        <v>101579.625</v>
      </c>
      <c r="F1106">
        <v>246.25363636363636</v>
      </c>
      <c r="G1106">
        <v>1.1415383081327419E-4</v>
      </c>
      <c r="H1106" t="str">
        <f t="shared" si="68"/>
        <v>21</v>
      </c>
      <c r="I1106" t="str">
        <f t="shared" si="69"/>
        <v>04</v>
      </c>
      <c r="J1106" t="str">
        <f t="shared" si="70"/>
        <v>2022</v>
      </c>
      <c r="K1106" s="1">
        <f t="shared" si="71"/>
        <v>44672</v>
      </c>
    </row>
    <row r="1107" spans="1:11" hidden="1" x14ac:dyDescent="0.55000000000000004">
      <c r="A1107" t="s">
        <v>160</v>
      </c>
      <c r="B1107">
        <v>49</v>
      </c>
      <c r="C1107" t="s">
        <v>113</v>
      </c>
      <c r="D1107">
        <v>412.5</v>
      </c>
      <c r="E1107">
        <v>95493.75</v>
      </c>
      <c r="F1107">
        <v>231.5</v>
      </c>
      <c r="G1107">
        <v>1.1415383081327419E-4</v>
      </c>
      <c r="H1107" t="str">
        <f t="shared" si="68"/>
        <v>21</v>
      </c>
      <c r="I1107" t="str">
        <f t="shared" si="69"/>
        <v>04</v>
      </c>
      <c r="J1107" t="str">
        <f t="shared" si="70"/>
        <v>2022</v>
      </c>
      <c r="K1107" s="1">
        <f t="shared" si="71"/>
        <v>44672</v>
      </c>
    </row>
    <row r="1108" spans="1:11" hidden="1" x14ac:dyDescent="0.55000000000000004">
      <c r="A1108" t="s">
        <v>160</v>
      </c>
      <c r="B1108">
        <v>50</v>
      </c>
      <c r="C1108" t="s">
        <v>119</v>
      </c>
      <c r="D1108">
        <v>412.5</v>
      </c>
      <c r="E1108">
        <v>91698.75</v>
      </c>
      <c r="F1108">
        <v>222.3</v>
      </c>
      <c r="G1108">
        <v>1.1415383081327419E-4</v>
      </c>
      <c r="H1108" t="str">
        <f t="shared" si="68"/>
        <v>21</v>
      </c>
      <c r="I1108" t="str">
        <f t="shared" si="69"/>
        <v>04</v>
      </c>
      <c r="J1108" t="str">
        <f t="shared" si="70"/>
        <v>2022</v>
      </c>
      <c r="K1108" s="1">
        <f t="shared" si="71"/>
        <v>44672</v>
      </c>
    </row>
    <row r="1109" spans="1:11" hidden="1" x14ac:dyDescent="0.55000000000000004">
      <c r="A1109" t="s">
        <v>160</v>
      </c>
      <c r="B1109">
        <v>51</v>
      </c>
      <c r="C1109" t="s">
        <v>111</v>
      </c>
      <c r="D1109">
        <v>412.5</v>
      </c>
      <c r="E1109">
        <v>97968.75</v>
      </c>
      <c r="F1109">
        <v>237.5</v>
      </c>
      <c r="G1109">
        <v>1.1415383081327419E-4</v>
      </c>
      <c r="H1109" t="str">
        <f t="shared" si="68"/>
        <v>21</v>
      </c>
      <c r="I1109" t="str">
        <f t="shared" si="69"/>
        <v>04</v>
      </c>
      <c r="J1109" t="str">
        <f t="shared" si="70"/>
        <v>2022</v>
      </c>
      <c r="K1109" s="1">
        <f t="shared" si="71"/>
        <v>44672</v>
      </c>
    </row>
    <row r="1110" spans="1:11" hidden="1" x14ac:dyDescent="0.55000000000000004">
      <c r="A1110" t="s">
        <v>160</v>
      </c>
      <c r="B1110">
        <v>52</v>
      </c>
      <c r="C1110" t="s">
        <v>110</v>
      </c>
      <c r="D1110">
        <v>412.5</v>
      </c>
      <c r="E1110">
        <v>108763.875</v>
      </c>
      <c r="F1110">
        <v>263.67</v>
      </c>
      <c r="G1110">
        <v>1.1415383081327419E-4</v>
      </c>
      <c r="H1110" t="str">
        <f t="shared" si="68"/>
        <v>21</v>
      </c>
      <c r="I1110" t="str">
        <f t="shared" si="69"/>
        <v>04</v>
      </c>
      <c r="J1110" t="str">
        <f t="shared" si="70"/>
        <v>2022</v>
      </c>
      <c r="K1110" s="1">
        <f t="shared" si="71"/>
        <v>44672</v>
      </c>
    </row>
    <row r="1111" spans="1:11" hidden="1" x14ac:dyDescent="0.55000000000000004">
      <c r="A1111" t="s">
        <v>160</v>
      </c>
      <c r="B1111">
        <v>53</v>
      </c>
      <c r="C1111" t="s">
        <v>108</v>
      </c>
      <c r="D1111">
        <v>412.17</v>
      </c>
      <c r="E1111">
        <v>118931.34000000001</v>
      </c>
      <c r="F1111">
        <v>288.54923939151325</v>
      </c>
      <c r="G1111">
        <v>1.1406250774862358E-4</v>
      </c>
      <c r="H1111" t="str">
        <f t="shared" si="68"/>
        <v>21</v>
      </c>
      <c r="I1111" t="str">
        <f t="shared" si="69"/>
        <v>04</v>
      </c>
      <c r="J1111" t="str">
        <f t="shared" si="70"/>
        <v>2022</v>
      </c>
      <c r="K1111" s="1">
        <f t="shared" si="71"/>
        <v>44672</v>
      </c>
    </row>
    <row r="1112" spans="1:11" hidden="1" x14ac:dyDescent="0.55000000000000004">
      <c r="A1112" t="s">
        <v>160</v>
      </c>
      <c r="B1112">
        <v>54</v>
      </c>
      <c r="C1112" t="s">
        <v>114</v>
      </c>
      <c r="D1112">
        <v>408.87</v>
      </c>
      <c r="E1112">
        <v>92609.055000000008</v>
      </c>
      <c r="F1112">
        <v>226.50000000000003</v>
      </c>
      <c r="G1112">
        <v>1.1314927710211737E-4</v>
      </c>
      <c r="H1112" t="str">
        <f t="shared" si="68"/>
        <v>21</v>
      </c>
      <c r="I1112" t="str">
        <f t="shared" si="69"/>
        <v>04</v>
      </c>
      <c r="J1112" t="str">
        <f t="shared" si="70"/>
        <v>2022</v>
      </c>
      <c r="K1112" s="1">
        <f t="shared" si="71"/>
        <v>44672</v>
      </c>
    </row>
    <row r="1113" spans="1:11" hidden="1" x14ac:dyDescent="0.55000000000000004">
      <c r="A1113" t="s">
        <v>160</v>
      </c>
      <c r="B1113">
        <v>55</v>
      </c>
      <c r="C1113" t="s">
        <v>112</v>
      </c>
      <c r="D1113">
        <v>120</v>
      </c>
      <c r="E1113">
        <v>27516</v>
      </c>
      <c r="F1113">
        <v>229.3</v>
      </c>
      <c r="G1113">
        <v>3.3208387145679763E-5</v>
      </c>
      <c r="H1113" t="str">
        <f t="shared" si="68"/>
        <v>21</v>
      </c>
      <c r="I1113" t="str">
        <f t="shared" si="69"/>
        <v>04</v>
      </c>
      <c r="J1113" t="str">
        <f t="shared" si="70"/>
        <v>2022</v>
      </c>
      <c r="K1113" s="1">
        <f t="shared" si="71"/>
        <v>44672</v>
      </c>
    </row>
    <row r="1114" spans="1:11" hidden="1" x14ac:dyDescent="0.55000000000000004">
      <c r="A1114" t="s">
        <v>160</v>
      </c>
      <c r="B1114">
        <v>56</v>
      </c>
      <c r="C1114" t="s">
        <v>150</v>
      </c>
      <c r="D1114">
        <v>18.989999999999998</v>
      </c>
      <c r="E1114">
        <v>5359.9274999999998</v>
      </c>
      <c r="F1114">
        <v>282.25</v>
      </c>
      <c r="G1114">
        <v>5.2552272658038218E-6</v>
      </c>
      <c r="H1114" t="str">
        <f t="shared" si="68"/>
        <v>21</v>
      </c>
      <c r="I1114" t="str">
        <f t="shared" si="69"/>
        <v>04</v>
      </c>
      <c r="J1114" t="str">
        <f t="shared" si="70"/>
        <v>2022</v>
      </c>
      <c r="K1114" s="1">
        <f t="shared" si="71"/>
        <v>44672</v>
      </c>
    </row>
    <row r="1115" spans="1:11" hidden="1" x14ac:dyDescent="0.55000000000000004">
      <c r="A1115" t="s">
        <v>160</v>
      </c>
      <c r="C1115" t="s">
        <v>117</v>
      </c>
      <c r="D1115">
        <v>3613544.9600000032</v>
      </c>
      <c r="E1115">
        <v>847903885.47663999</v>
      </c>
      <c r="F1115">
        <v>234.64600409361981</v>
      </c>
      <c r="G1115">
        <v>1</v>
      </c>
      <c r="H1115" t="str">
        <f t="shared" si="68"/>
        <v>21</v>
      </c>
      <c r="I1115" t="str">
        <f t="shared" si="69"/>
        <v>04</v>
      </c>
      <c r="J1115" t="str">
        <f t="shared" si="70"/>
        <v>2022</v>
      </c>
      <c r="K1115" s="1">
        <f t="shared" si="71"/>
        <v>44672</v>
      </c>
    </row>
    <row r="1116" spans="1:11" hidden="1" x14ac:dyDescent="0.55000000000000004">
      <c r="A1116" t="s">
        <v>162</v>
      </c>
      <c r="B1116">
        <v>1</v>
      </c>
      <c r="C1116" t="s">
        <v>69</v>
      </c>
      <c r="D1116">
        <v>943797.43000000343</v>
      </c>
      <c r="E1116">
        <v>229639204.52283987</v>
      </c>
      <c r="F1116">
        <v>243.31408120367422</v>
      </c>
      <c r="G1116">
        <v>0.24955220421445073</v>
      </c>
      <c r="H1116" t="str">
        <f t="shared" si="68"/>
        <v>28</v>
      </c>
      <c r="I1116" t="str">
        <f t="shared" si="69"/>
        <v>04</v>
      </c>
      <c r="J1116" t="str">
        <f t="shared" si="70"/>
        <v>2022</v>
      </c>
      <c r="K1116" s="1">
        <f t="shared" si="71"/>
        <v>44679</v>
      </c>
    </row>
    <row r="1117" spans="1:11" hidden="1" x14ac:dyDescent="0.55000000000000004">
      <c r="A1117" t="s">
        <v>162</v>
      </c>
      <c r="B1117">
        <v>2</v>
      </c>
      <c r="C1117" t="s">
        <v>68</v>
      </c>
      <c r="D1117">
        <v>832022.54999999981</v>
      </c>
      <c r="E1117">
        <v>203655374.05050018</v>
      </c>
      <c r="F1117">
        <v>244.77145968038994</v>
      </c>
      <c r="G1117">
        <v>0.21999748538055167</v>
      </c>
      <c r="H1117" t="str">
        <f t="shared" si="68"/>
        <v>28</v>
      </c>
      <c r="I1117" t="str">
        <f t="shared" si="69"/>
        <v>04</v>
      </c>
      <c r="J1117" t="str">
        <f t="shared" si="70"/>
        <v>2022</v>
      </c>
      <c r="K1117" s="1">
        <f t="shared" si="71"/>
        <v>44679</v>
      </c>
    </row>
    <row r="1118" spans="1:11" x14ac:dyDescent="0.55000000000000004">
      <c r="A1118" t="s">
        <v>162</v>
      </c>
      <c r="B1118">
        <v>3</v>
      </c>
      <c r="C1118" t="s">
        <v>70</v>
      </c>
      <c r="D1118">
        <v>347767.06999999995</v>
      </c>
      <c r="E1118">
        <v>82330334.15595001</v>
      </c>
      <c r="F1118">
        <v>236.73987924144177</v>
      </c>
      <c r="G1118">
        <v>9.1954095352538581E-2</v>
      </c>
      <c r="H1118" t="str">
        <f t="shared" si="68"/>
        <v>28</v>
      </c>
      <c r="I1118" t="str">
        <f t="shared" si="69"/>
        <v>04</v>
      </c>
      <c r="J1118" t="str">
        <f t="shared" si="70"/>
        <v>2022</v>
      </c>
      <c r="K1118" s="1">
        <f t="shared" si="71"/>
        <v>44679</v>
      </c>
    </row>
    <row r="1119" spans="1:11" hidden="1" x14ac:dyDescent="0.55000000000000004">
      <c r="A1119" t="s">
        <v>162</v>
      </c>
      <c r="B1119">
        <v>4</v>
      </c>
      <c r="C1119" t="s">
        <v>71</v>
      </c>
      <c r="D1119">
        <v>269221.53999999992</v>
      </c>
      <c r="E1119">
        <v>64317578.38479998</v>
      </c>
      <c r="F1119">
        <v>238.90205213446146</v>
      </c>
      <c r="G1119">
        <v>7.1185644920657029E-2</v>
      </c>
      <c r="H1119" t="str">
        <f t="shared" si="68"/>
        <v>28</v>
      </c>
      <c r="I1119" t="str">
        <f t="shared" si="69"/>
        <v>04</v>
      </c>
      <c r="J1119" t="str">
        <f t="shared" si="70"/>
        <v>2022</v>
      </c>
      <c r="K1119" s="1">
        <f t="shared" si="71"/>
        <v>44679</v>
      </c>
    </row>
    <row r="1120" spans="1:11" hidden="1" x14ac:dyDescent="0.55000000000000004">
      <c r="A1120" t="s">
        <v>162</v>
      </c>
      <c r="B1120">
        <v>5</v>
      </c>
      <c r="C1120" t="s">
        <v>86</v>
      </c>
      <c r="D1120">
        <v>157421.30000000008</v>
      </c>
      <c r="E1120">
        <v>24662689.683499999</v>
      </c>
      <c r="F1120">
        <v>156.66678958628844</v>
      </c>
      <c r="G1120">
        <v>4.1624220575917643E-2</v>
      </c>
      <c r="H1120" t="str">
        <f t="shared" si="68"/>
        <v>28</v>
      </c>
      <c r="I1120" t="str">
        <f t="shared" si="69"/>
        <v>04</v>
      </c>
      <c r="J1120" t="str">
        <f t="shared" si="70"/>
        <v>2022</v>
      </c>
      <c r="K1120" s="1">
        <f t="shared" si="71"/>
        <v>44679</v>
      </c>
    </row>
    <row r="1121" spans="1:11" hidden="1" x14ac:dyDescent="0.55000000000000004">
      <c r="A1121" t="s">
        <v>162</v>
      </c>
      <c r="B1121">
        <v>6</v>
      </c>
      <c r="C1121" t="s">
        <v>77</v>
      </c>
      <c r="D1121">
        <v>148737.34000000003</v>
      </c>
      <c r="E1121">
        <v>33824827.075399995</v>
      </c>
      <c r="F1121">
        <v>227.4131504261135</v>
      </c>
      <c r="G1121">
        <v>3.9328069632478299E-2</v>
      </c>
      <c r="H1121" t="str">
        <f t="shared" si="68"/>
        <v>28</v>
      </c>
      <c r="I1121" t="str">
        <f t="shared" si="69"/>
        <v>04</v>
      </c>
      <c r="J1121" t="str">
        <f t="shared" si="70"/>
        <v>2022</v>
      </c>
      <c r="K1121" s="1">
        <f t="shared" si="71"/>
        <v>44679</v>
      </c>
    </row>
    <row r="1122" spans="1:11" hidden="1" x14ac:dyDescent="0.55000000000000004">
      <c r="A1122" t="s">
        <v>162</v>
      </c>
      <c r="B1122">
        <v>7</v>
      </c>
      <c r="C1122" t="s">
        <v>75</v>
      </c>
      <c r="D1122">
        <v>143692.47</v>
      </c>
      <c r="E1122">
        <v>35329881.118200012</v>
      </c>
      <c r="F1122">
        <v>245.8714859463409</v>
      </c>
      <c r="G1122">
        <v>3.7994140985866752E-2</v>
      </c>
      <c r="H1122" t="str">
        <f t="shared" si="68"/>
        <v>28</v>
      </c>
      <c r="I1122" t="str">
        <f t="shared" si="69"/>
        <v>04</v>
      </c>
      <c r="J1122" t="str">
        <f t="shared" si="70"/>
        <v>2022</v>
      </c>
      <c r="K1122" s="1">
        <f t="shared" si="71"/>
        <v>44679</v>
      </c>
    </row>
    <row r="1123" spans="1:11" hidden="1" x14ac:dyDescent="0.55000000000000004">
      <c r="A1123" t="s">
        <v>162</v>
      </c>
      <c r="B1123">
        <v>8</v>
      </c>
      <c r="C1123" t="s">
        <v>72</v>
      </c>
      <c r="D1123">
        <v>140494.44</v>
      </c>
      <c r="E1123">
        <v>32534572.924999993</v>
      </c>
      <c r="F1123">
        <v>231.57196060570078</v>
      </c>
      <c r="G1123">
        <v>3.7148540637448831E-2</v>
      </c>
      <c r="H1123" t="str">
        <f t="shared" si="68"/>
        <v>28</v>
      </c>
      <c r="I1123" t="str">
        <f t="shared" si="69"/>
        <v>04</v>
      </c>
      <c r="J1123" t="str">
        <f t="shared" si="70"/>
        <v>2022</v>
      </c>
      <c r="K1123" s="1">
        <f t="shared" si="71"/>
        <v>44679</v>
      </c>
    </row>
    <row r="1124" spans="1:11" hidden="1" x14ac:dyDescent="0.55000000000000004">
      <c r="A1124" t="s">
        <v>162</v>
      </c>
      <c r="B1124">
        <v>9</v>
      </c>
      <c r="C1124" t="s">
        <v>73</v>
      </c>
      <c r="D1124">
        <v>126738.70999999999</v>
      </c>
      <c r="E1124">
        <v>29709931.824049994</v>
      </c>
      <c r="F1124">
        <v>234.41876459094459</v>
      </c>
      <c r="G1124">
        <v>3.3511348340709013E-2</v>
      </c>
      <c r="H1124" t="str">
        <f t="shared" si="68"/>
        <v>28</v>
      </c>
      <c r="I1124" t="str">
        <f t="shared" si="69"/>
        <v>04</v>
      </c>
      <c r="J1124" t="str">
        <f t="shared" si="70"/>
        <v>2022</v>
      </c>
      <c r="K1124" s="1">
        <f t="shared" si="71"/>
        <v>44679</v>
      </c>
    </row>
    <row r="1125" spans="1:11" hidden="1" x14ac:dyDescent="0.55000000000000004">
      <c r="A1125" t="s">
        <v>162</v>
      </c>
      <c r="B1125">
        <v>10</v>
      </c>
      <c r="C1125" t="s">
        <v>74</v>
      </c>
      <c r="D1125">
        <v>98828.08</v>
      </c>
      <c r="E1125">
        <v>24522938.887000013</v>
      </c>
      <c r="F1125">
        <v>248.13736022191276</v>
      </c>
      <c r="G1125">
        <v>2.6131418054700557E-2</v>
      </c>
      <c r="H1125" t="str">
        <f t="shared" si="68"/>
        <v>28</v>
      </c>
      <c r="I1125" t="str">
        <f t="shared" si="69"/>
        <v>04</v>
      </c>
      <c r="J1125" t="str">
        <f t="shared" si="70"/>
        <v>2022</v>
      </c>
      <c r="K1125" s="1">
        <f t="shared" si="71"/>
        <v>44679</v>
      </c>
    </row>
    <row r="1126" spans="1:11" hidden="1" x14ac:dyDescent="0.55000000000000004">
      <c r="A1126" t="s">
        <v>162</v>
      </c>
      <c r="B1126">
        <v>11</v>
      </c>
      <c r="C1126" t="s">
        <v>76</v>
      </c>
      <c r="D1126">
        <v>96214.77</v>
      </c>
      <c r="E1126">
        <v>21736082.523200002</v>
      </c>
      <c r="F1126">
        <v>225.9121185156915</v>
      </c>
      <c r="G1126">
        <v>2.5440425210191898E-2</v>
      </c>
      <c r="H1126" t="str">
        <f t="shared" si="68"/>
        <v>28</v>
      </c>
      <c r="I1126" t="str">
        <f t="shared" si="69"/>
        <v>04</v>
      </c>
      <c r="J1126" t="str">
        <f t="shared" si="70"/>
        <v>2022</v>
      </c>
      <c r="K1126" s="1">
        <f t="shared" si="71"/>
        <v>44679</v>
      </c>
    </row>
    <row r="1127" spans="1:11" hidden="1" x14ac:dyDescent="0.55000000000000004">
      <c r="A1127" t="s">
        <v>162</v>
      </c>
      <c r="B1127">
        <v>12</v>
      </c>
      <c r="C1127" t="s">
        <v>78</v>
      </c>
      <c r="D1127">
        <v>66450</v>
      </c>
      <c r="E1127">
        <v>17960364.75</v>
      </c>
      <c r="F1127">
        <v>270.28389390519186</v>
      </c>
      <c r="G1127">
        <v>1.7570236411906939E-2</v>
      </c>
      <c r="H1127" t="str">
        <f t="shared" si="68"/>
        <v>28</v>
      </c>
      <c r="I1127" t="str">
        <f t="shared" si="69"/>
        <v>04</v>
      </c>
      <c r="J1127" t="str">
        <f t="shared" si="70"/>
        <v>2022</v>
      </c>
      <c r="K1127" s="1">
        <f t="shared" si="71"/>
        <v>44679</v>
      </c>
    </row>
    <row r="1128" spans="1:11" hidden="1" x14ac:dyDescent="0.55000000000000004">
      <c r="A1128" t="s">
        <v>162</v>
      </c>
      <c r="B1128">
        <v>13</v>
      </c>
      <c r="C1128" t="s">
        <v>80</v>
      </c>
      <c r="D1128">
        <v>49721.67</v>
      </c>
      <c r="E1128">
        <v>11488612.6822</v>
      </c>
      <c r="F1128">
        <v>231.05846368796543</v>
      </c>
      <c r="G1128">
        <v>1.3147050364105657E-2</v>
      </c>
      <c r="H1128" t="str">
        <f t="shared" si="68"/>
        <v>28</v>
      </c>
      <c r="I1128" t="str">
        <f t="shared" si="69"/>
        <v>04</v>
      </c>
      <c r="J1128" t="str">
        <f t="shared" si="70"/>
        <v>2022</v>
      </c>
      <c r="K1128" s="1">
        <f t="shared" si="71"/>
        <v>44679</v>
      </c>
    </row>
    <row r="1129" spans="1:11" hidden="1" x14ac:dyDescent="0.55000000000000004">
      <c r="A1129" t="s">
        <v>162</v>
      </c>
      <c r="B1129">
        <v>14</v>
      </c>
      <c r="C1129" t="s">
        <v>79</v>
      </c>
      <c r="D1129">
        <v>48566.369999999995</v>
      </c>
      <c r="E1129">
        <v>11715957.7809</v>
      </c>
      <c r="F1129">
        <v>241.23601951103203</v>
      </c>
      <c r="G1129">
        <v>1.2841574154524376E-2</v>
      </c>
      <c r="H1129" t="str">
        <f t="shared" si="68"/>
        <v>28</v>
      </c>
      <c r="I1129" t="str">
        <f t="shared" si="69"/>
        <v>04</v>
      </c>
      <c r="J1129" t="str">
        <f t="shared" si="70"/>
        <v>2022</v>
      </c>
      <c r="K1129" s="1">
        <f t="shared" si="71"/>
        <v>44679</v>
      </c>
    </row>
    <row r="1130" spans="1:11" hidden="1" x14ac:dyDescent="0.55000000000000004">
      <c r="A1130" t="s">
        <v>162</v>
      </c>
      <c r="B1130">
        <v>15</v>
      </c>
      <c r="C1130" t="s">
        <v>82</v>
      </c>
      <c r="D1130">
        <v>45015</v>
      </c>
      <c r="E1130">
        <v>10833163.950000005</v>
      </c>
      <c r="F1130">
        <v>240.65675774741763</v>
      </c>
      <c r="G1130">
        <v>1.1902546156237636E-2</v>
      </c>
      <c r="H1130" t="str">
        <f t="shared" si="68"/>
        <v>28</v>
      </c>
      <c r="I1130" t="str">
        <f t="shared" si="69"/>
        <v>04</v>
      </c>
      <c r="J1130" t="str">
        <f t="shared" si="70"/>
        <v>2022</v>
      </c>
      <c r="K1130" s="1">
        <f t="shared" si="71"/>
        <v>44679</v>
      </c>
    </row>
    <row r="1131" spans="1:11" hidden="1" x14ac:dyDescent="0.55000000000000004">
      <c r="A1131" t="s">
        <v>162</v>
      </c>
      <c r="B1131">
        <v>16</v>
      </c>
      <c r="C1131" t="s">
        <v>81</v>
      </c>
      <c r="D1131">
        <v>44558.38</v>
      </c>
      <c r="E1131">
        <v>10745373.016300002</v>
      </c>
      <c r="F1131">
        <v>241.15268589881416</v>
      </c>
      <c r="G1131">
        <v>1.1781809943289479E-2</v>
      </c>
      <c r="H1131" t="str">
        <f t="shared" si="68"/>
        <v>28</v>
      </c>
      <c r="I1131" t="str">
        <f t="shared" si="69"/>
        <v>04</v>
      </c>
      <c r="J1131" t="str">
        <f t="shared" si="70"/>
        <v>2022</v>
      </c>
      <c r="K1131" s="1">
        <f t="shared" si="71"/>
        <v>44679</v>
      </c>
    </row>
    <row r="1132" spans="1:11" hidden="1" x14ac:dyDescent="0.55000000000000004">
      <c r="A1132" t="s">
        <v>162</v>
      </c>
      <c r="B1132">
        <v>17</v>
      </c>
      <c r="C1132" t="s">
        <v>84</v>
      </c>
      <c r="D1132">
        <v>25230</v>
      </c>
      <c r="E1132">
        <v>2808360</v>
      </c>
      <c r="F1132">
        <v>111.31034482758621</v>
      </c>
      <c r="G1132">
        <v>6.6711371658752759E-3</v>
      </c>
      <c r="H1132" t="str">
        <f t="shared" si="68"/>
        <v>28</v>
      </c>
      <c r="I1132" t="str">
        <f t="shared" si="69"/>
        <v>04</v>
      </c>
      <c r="J1132" t="str">
        <f t="shared" si="70"/>
        <v>2022</v>
      </c>
      <c r="K1132" s="1">
        <f t="shared" si="71"/>
        <v>44679</v>
      </c>
    </row>
    <row r="1133" spans="1:11" hidden="1" x14ac:dyDescent="0.55000000000000004">
      <c r="A1133" t="s">
        <v>162</v>
      </c>
      <c r="B1133">
        <v>18</v>
      </c>
      <c r="C1133" t="s">
        <v>83</v>
      </c>
      <c r="D1133">
        <v>23806.58</v>
      </c>
      <c r="E1133">
        <v>5028665.932</v>
      </c>
      <c r="F1133">
        <v>211.23008563178749</v>
      </c>
      <c r="G1133">
        <v>6.2947665727460574E-3</v>
      </c>
      <c r="H1133" t="str">
        <f t="shared" si="68"/>
        <v>28</v>
      </c>
      <c r="I1133" t="str">
        <f t="shared" si="69"/>
        <v>04</v>
      </c>
      <c r="J1133" t="str">
        <f t="shared" si="70"/>
        <v>2022</v>
      </c>
      <c r="K1133" s="1">
        <f t="shared" si="71"/>
        <v>44679</v>
      </c>
    </row>
    <row r="1134" spans="1:11" hidden="1" x14ac:dyDescent="0.55000000000000004">
      <c r="A1134" t="s">
        <v>162</v>
      </c>
      <c r="B1134">
        <v>19</v>
      </c>
      <c r="C1134" t="s">
        <v>89</v>
      </c>
      <c r="D1134">
        <v>18065.259999999998</v>
      </c>
      <c r="E1134">
        <v>3141855.6090000002</v>
      </c>
      <c r="F1134">
        <v>173.91698813081021</v>
      </c>
      <c r="G1134">
        <v>4.7766875702417748E-3</v>
      </c>
      <c r="H1134" t="str">
        <f t="shared" si="68"/>
        <v>28</v>
      </c>
      <c r="I1134" t="str">
        <f t="shared" si="69"/>
        <v>04</v>
      </c>
      <c r="J1134" t="str">
        <f t="shared" si="70"/>
        <v>2022</v>
      </c>
      <c r="K1134" s="1">
        <f t="shared" si="71"/>
        <v>44679</v>
      </c>
    </row>
    <row r="1135" spans="1:11" hidden="1" x14ac:dyDescent="0.55000000000000004">
      <c r="A1135" t="s">
        <v>162</v>
      </c>
      <c r="B1135">
        <v>20</v>
      </c>
      <c r="C1135" t="s">
        <v>94</v>
      </c>
      <c r="D1135">
        <v>16000.579999999998</v>
      </c>
      <c r="E1135">
        <v>2202421.54</v>
      </c>
      <c r="F1135">
        <v>137.64635656957438</v>
      </c>
      <c r="G1135">
        <v>4.230759568512113E-3</v>
      </c>
      <c r="H1135" t="str">
        <f t="shared" si="68"/>
        <v>28</v>
      </c>
      <c r="I1135" t="str">
        <f t="shared" si="69"/>
        <v>04</v>
      </c>
      <c r="J1135" t="str">
        <f t="shared" si="70"/>
        <v>2022</v>
      </c>
      <c r="K1135" s="1">
        <f t="shared" si="71"/>
        <v>44679</v>
      </c>
    </row>
    <row r="1136" spans="1:11" hidden="1" x14ac:dyDescent="0.55000000000000004">
      <c r="A1136" t="s">
        <v>162</v>
      </c>
      <c r="B1136">
        <v>21</v>
      </c>
      <c r="C1136" t="s">
        <v>96</v>
      </c>
      <c r="D1136">
        <v>13607.61</v>
      </c>
      <c r="E1136">
        <v>3085502.2694999999</v>
      </c>
      <c r="F1136">
        <v>226.74828786980225</v>
      </c>
      <c r="G1136">
        <v>3.5980274597596537E-3</v>
      </c>
      <c r="H1136" t="str">
        <f t="shared" si="68"/>
        <v>28</v>
      </c>
      <c r="I1136" t="str">
        <f t="shared" si="69"/>
        <v>04</v>
      </c>
      <c r="J1136" t="str">
        <f t="shared" si="70"/>
        <v>2022</v>
      </c>
      <c r="K1136" s="1">
        <f t="shared" si="71"/>
        <v>44679</v>
      </c>
    </row>
    <row r="1137" spans="1:11" hidden="1" x14ac:dyDescent="0.55000000000000004">
      <c r="A1137" t="s">
        <v>162</v>
      </c>
      <c r="B1137">
        <v>22</v>
      </c>
      <c r="C1137" t="s">
        <v>107</v>
      </c>
      <c r="D1137">
        <v>13500</v>
      </c>
      <c r="E1137">
        <v>2270437.5</v>
      </c>
      <c r="F1137">
        <v>168.18055555555554</v>
      </c>
      <c r="G1137">
        <v>3.5695739888749992E-3</v>
      </c>
      <c r="H1137" t="str">
        <f t="shared" si="68"/>
        <v>28</v>
      </c>
      <c r="I1137" t="str">
        <f t="shared" si="69"/>
        <v>04</v>
      </c>
      <c r="J1137" t="str">
        <f t="shared" si="70"/>
        <v>2022</v>
      </c>
      <c r="K1137" s="1">
        <f t="shared" si="71"/>
        <v>44679</v>
      </c>
    </row>
    <row r="1138" spans="1:11" hidden="1" x14ac:dyDescent="0.55000000000000004">
      <c r="A1138" t="s">
        <v>162</v>
      </c>
      <c r="B1138">
        <v>23</v>
      </c>
      <c r="C1138" t="s">
        <v>98</v>
      </c>
      <c r="D1138">
        <v>12915</v>
      </c>
      <c r="E1138">
        <v>2904397.125</v>
      </c>
      <c r="F1138">
        <v>224.88556910569105</v>
      </c>
      <c r="G1138">
        <v>3.4148924493570825E-3</v>
      </c>
      <c r="H1138" t="str">
        <f t="shared" si="68"/>
        <v>28</v>
      </c>
      <c r="I1138" t="str">
        <f t="shared" si="69"/>
        <v>04</v>
      </c>
      <c r="J1138" t="str">
        <f t="shared" si="70"/>
        <v>2022</v>
      </c>
      <c r="K1138" s="1">
        <f t="shared" si="71"/>
        <v>44679</v>
      </c>
    </row>
    <row r="1139" spans="1:11" hidden="1" x14ac:dyDescent="0.55000000000000004">
      <c r="A1139" t="s">
        <v>162</v>
      </c>
      <c r="B1139">
        <v>24</v>
      </c>
      <c r="C1139" t="s">
        <v>91</v>
      </c>
      <c r="D1139">
        <v>11803.369999999999</v>
      </c>
      <c r="E1139">
        <v>2500730.8964999998</v>
      </c>
      <c r="F1139">
        <v>211.86583971357334</v>
      </c>
      <c r="G1139">
        <v>3.1209631505975922E-3</v>
      </c>
      <c r="H1139" t="str">
        <f t="shared" si="68"/>
        <v>28</v>
      </c>
      <c r="I1139" t="str">
        <f t="shared" si="69"/>
        <v>04</v>
      </c>
      <c r="J1139" t="str">
        <f t="shared" si="70"/>
        <v>2022</v>
      </c>
      <c r="K1139" s="1">
        <f t="shared" si="71"/>
        <v>44679</v>
      </c>
    </row>
    <row r="1140" spans="1:11" hidden="1" x14ac:dyDescent="0.55000000000000004">
      <c r="A1140" t="s">
        <v>162</v>
      </c>
      <c r="B1140">
        <v>25</v>
      </c>
      <c r="C1140" t="s">
        <v>87</v>
      </c>
      <c r="D1140">
        <v>9187.5</v>
      </c>
      <c r="E1140">
        <v>2155103.3849999998</v>
      </c>
      <c r="F1140">
        <v>234.56907591836733</v>
      </c>
      <c r="G1140">
        <v>2.4292934090954853E-3</v>
      </c>
      <c r="H1140" t="str">
        <f t="shared" si="68"/>
        <v>28</v>
      </c>
      <c r="I1140" t="str">
        <f t="shared" si="69"/>
        <v>04</v>
      </c>
      <c r="J1140" t="str">
        <f t="shared" si="70"/>
        <v>2022</v>
      </c>
      <c r="K1140" s="1">
        <f t="shared" si="71"/>
        <v>44679</v>
      </c>
    </row>
    <row r="1141" spans="1:11" hidden="1" x14ac:dyDescent="0.55000000000000004">
      <c r="A1141" t="s">
        <v>162</v>
      </c>
      <c r="B1141">
        <v>26</v>
      </c>
      <c r="C1141" t="s">
        <v>103</v>
      </c>
      <c r="D1141">
        <v>9075</v>
      </c>
      <c r="E1141">
        <v>2243480.1862500003</v>
      </c>
      <c r="F1141">
        <v>247.21544752066117</v>
      </c>
      <c r="G1141">
        <v>2.3995469591881939E-3</v>
      </c>
      <c r="H1141" t="str">
        <f t="shared" si="68"/>
        <v>28</v>
      </c>
      <c r="I1141" t="str">
        <f t="shared" si="69"/>
        <v>04</v>
      </c>
      <c r="J1141" t="str">
        <f t="shared" si="70"/>
        <v>2022</v>
      </c>
      <c r="K1141" s="1">
        <f t="shared" si="71"/>
        <v>44679</v>
      </c>
    </row>
    <row r="1142" spans="1:11" hidden="1" x14ac:dyDescent="0.55000000000000004">
      <c r="A1142" t="s">
        <v>162</v>
      </c>
      <c r="B1142">
        <v>27</v>
      </c>
      <c r="C1142" t="s">
        <v>95</v>
      </c>
      <c r="D1142">
        <v>8145.2100000000055</v>
      </c>
      <c r="E1142">
        <v>1855676.1360000006</v>
      </c>
      <c r="F1142">
        <v>227.82422257989657</v>
      </c>
      <c r="G1142">
        <v>2.1536984999944112E-3</v>
      </c>
      <c r="H1142" t="str">
        <f t="shared" si="68"/>
        <v>28</v>
      </c>
      <c r="I1142" t="str">
        <f t="shared" si="69"/>
        <v>04</v>
      </c>
      <c r="J1142" t="str">
        <f t="shared" si="70"/>
        <v>2022</v>
      </c>
      <c r="K1142" s="1">
        <f t="shared" si="71"/>
        <v>44679</v>
      </c>
    </row>
    <row r="1143" spans="1:11" hidden="1" x14ac:dyDescent="0.55000000000000004">
      <c r="A1143" t="s">
        <v>162</v>
      </c>
      <c r="B1143">
        <v>28</v>
      </c>
      <c r="C1143" t="s">
        <v>102</v>
      </c>
      <c r="D1143">
        <v>7941.85</v>
      </c>
      <c r="E1143">
        <v>1771611.2050000001</v>
      </c>
      <c r="F1143">
        <v>223.07286148693314</v>
      </c>
      <c r="G1143">
        <v>2.099927495077549E-3</v>
      </c>
      <c r="H1143" t="str">
        <f t="shared" si="68"/>
        <v>28</v>
      </c>
      <c r="I1143" t="str">
        <f t="shared" si="69"/>
        <v>04</v>
      </c>
      <c r="J1143" t="str">
        <f t="shared" si="70"/>
        <v>2022</v>
      </c>
      <c r="K1143" s="1">
        <f t="shared" si="71"/>
        <v>44679</v>
      </c>
    </row>
    <row r="1144" spans="1:11" hidden="1" x14ac:dyDescent="0.55000000000000004">
      <c r="A1144" t="s">
        <v>162</v>
      </c>
      <c r="B1144">
        <v>29</v>
      </c>
      <c r="C1144" t="s">
        <v>93</v>
      </c>
      <c r="D1144">
        <v>7208.48</v>
      </c>
      <c r="E1144">
        <v>1848249.8624</v>
      </c>
      <c r="F1144">
        <v>256.39938827603049</v>
      </c>
      <c r="G1144">
        <v>1.9060150153574556E-3</v>
      </c>
      <c r="H1144" t="str">
        <f t="shared" si="68"/>
        <v>28</v>
      </c>
      <c r="I1144" t="str">
        <f t="shared" si="69"/>
        <v>04</v>
      </c>
      <c r="J1144" t="str">
        <f t="shared" si="70"/>
        <v>2022</v>
      </c>
      <c r="K1144" s="1">
        <f t="shared" si="71"/>
        <v>44679</v>
      </c>
    </row>
    <row r="1145" spans="1:11" hidden="1" x14ac:dyDescent="0.55000000000000004">
      <c r="A1145" t="s">
        <v>162</v>
      </c>
      <c r="B1145">
        <v>30</v>
      </c>
      <c r="C1145" t="s">
        <v>85</v>
      </c>
      <c r="D1145">
        <v>6285</v>
      </c>
      <c r="E1145">
        <v>1502357.3234999999</v>
      </c>
      <c r="F1145">
        <v>239.03855584725537</v>
      </c>
      <c r="G1145">
        <v>1.6618350014873608E-3</v>
      </c>
      <c r="H1145" t="str">
        <f t="shared" si="68"/>
        <v>28</v>
      </c>
      <c r="I1145" t="str">
        <f t="shared" si="69"/>
        <v>04</v>
      </c>
      <c r="J1145" t="str">
        <f t="shared" si="70"/>
        <v>2022</v>
      </c>
      <c r="K1145" s="1">
        <f t="shared" si="71"/>
        <v>44679</v>
      </c>
    </row>
    <row r="1146" spans="1:11" hidden="1" x14ac:dyDescent="0.55000000000000004">
      <c r="A1146" t="s">
        <v>162</v>
      </c>
      <c r="B1146">
        <v>31</v>
      </c>
      <c r="C1146" t="s">
        <v>99</v>
      </c>
      <c r="D1146">
        <v>6150</v>
      </c>
      <c r="E1146">
        <v>1514577</v>
      </c>
      <c r="F1146">
        <v>246.27268292682928</v>
      </c>
      <c r="G1146">
        <v>1.6261392615986106E-3</v>
      </c>
      <c r="H1146" t="str">
        <f t="shared" si="68"/>
        <v>28</v>
      </c>
      <c r="I1146" t="str">
        <f t="shared" si="69"/>
        <v>04</v>
      </c>
      <c r="J1146" t="str">
        <f t="shared" si="70"/>
        <v>2022</v>
      </c>
      <c r="K1146" s="1">
        <f t="shared" si="71"/>
        <v>44679</v>
      </c>
    </row>
    <row r="1147" spans="1:11" hidden="1" x14ac:dyDescent="0.55000000000000004">
      <c r="A1147" t="s">
        <v>162</v>
      </c>
      <c r="B1147">
        <v>32</v>
      </c>
      <c r="C1147" t="s">
        <v>97</v>
      </c>
      <c r="D1147">
        <v>5805</v>
      </c>
      <c r="E1147">
        <v>1476870</v>
      </c>
      <c r="F1147">
        <v>254.41343669250645</v>
      </c>
      <c r="G1147">
        <v>1.5349168152162496E-3</v>
      </c>
      <c r="H1147" t="str">
        <f t="shared" si="68"/>
        <v>28</v>
      </c>
      <c r="I1147" t="str">
        <f t="shared" si="69"/>
        <v>04</v>
      </c>
      <c r="J1147" t="str">
        <f t="shared" si="70"/>
        <v>2022</v>
      </c>
      <c r="K1147" s="1">
        <f t="shared" si="71"/>
        <v>44679</v>
      </c>
    </row>
    <row r="1148" spans="1:11" hidden="1" x14ac:dyDescent="0.55000000000000004">
      <c r="A1148" t="s">
        <v>162</v>
      </c>
      <c r="B1148">
        <v>33</v>
      </c>
      <c r="C1148" t="s">
        <v>90</v>
      </c>
      <c r="D1148">
        <v>4657.5</v>
      </c>
      <c r="E1148">
        <v>1162752.615</v>
      </c>
      <c r="F1148">
        <v>249.6516618357488</v>
      </c>
      <c r="G1148">
        <v>1.2315030261618746E-3</v>
      </c>
      <c r="H1148" t="str">
        <f t="shared" si="68"/>
        <v>28</v>
      </c>
      <c r="I1148" t="str">
        <f t="shared" si="69"/>
        <v>04</v>
      </c>
      <c r="J1148" t="str">
        <f t="shared" si="70"/>
        <v>2022</v>
      </c>
      <c r="K1148" s="1">
        <f t="shared" si="71"/>
        <v>44679</v>
      </c>
    </row>
    <row r="1149" spans="1:11" hidden="1" x14ac:dyDescent="0.55000000000000004">
      <c r="A1149" t="s">
        <v>162</v>
      </c>
      <c r="B1149">
        <v>34</v>
      </c>
      <c r="C1149" t="s">
        <v>105</v>
      </c>
      <c r="D1149">
        <v>3757.5</v>
      </c>
      <c r="E1149">
        <v>706281</v>
      </c>
      <c r="F1149">
        <v>187.96566866267466</v>
      </c>
      <c r="G1149">
        <v>9.9353142690354135E-4</v>
      </c>
      <c r="H1149" t="str">
        <f t="shared" si="68"/>
        <v>28</v>
      </c>
      <c r="I1149" t="str">
        <f t="shared" si="69"/>
        <v>04</v>
      </c>
      <c r="J1149" t="str">
        <f t="shared" si="70"/>
        <v>2022</v>
      </c>
      <c r="K1149" s="1">
        <f t="shared" si="71"/>
        <v>44679</v>
      </c>
    </row>
    <row r="1150" spans="1:11" hidden="1" x14ac:dyDescent="0.55000000000000004">
      <c r="A1150" t="s">
        <v>162</v>
      </c>
      <c r="B1150">
        <v>35</v>
      </c>
      <c r="C1150" t="s">
        <v>149</v>
      </c>
      <c r="D1150">
        <v>2929.89</v>
      </c>
      <c r="E1150">
        <v>502396.14</v>
      </c>
      <c r="F1150">
        <v>171.47269692718839</v>
      </c>
      <c r="G1150">
        <v>7.7470067661222005E-4</v>
      </c>
      <c r="H1150" t="str">
        <f t="shared" si="68"/>
        <v>28</v>
      </c>
      <c r="I1150" t="str">
        <f t="shared" si="69"/>
        <v>04</v>
      </c>
      <c r="J1150" t="str">
        <f t="shared" si="70"/>
        <v>2022</v>
      </c>
      <c r="K1150" s="1">
        <f t="shared" si="71"/>
        <v>44679</v>
      </c>
    </row>
    <row r="1151" spans="1:11" hidden="1" x14ac:dyDescent="0.55000000000000004">
      <c r="A1151" t="s">
        <v>162</v>
      </c>
      <c r="B1151">
        <v>36</v>
      </c>
      <c r="C1151" t="s">
        <v>100</v>
      </c>
      <c r="D1151">
        <v>2895.65</v>
      </c>
      <c r="E1151">
        <v>621260.78850000002</v>
      </c>
      <c r="F1151">
        <v>214.54968262738936</v>
      </c>
      <c r="G1151">
        <v>7.6564717932488084E-4</v>
      </c>
      <c r="H1151" t="str">
        <f t="shared" si="68"/>
        <v>28</v>
      </c>
      <c r="I1151" t="str">
        <f t="shared" si="69"/>
        <v>04</v>
      </c>
      <c r="J1151" t="str">
        <f t="shared" si="70"/>
        <v>2022</v>
      </c>
      <c r="K1151" s="1">
        <f t="shared" si="71"/>
        <v>44679</v>
      </c>
    </row>
    <row r="1152" spans="1:11" hidden="1" x14ac:dyDescent="0.55000000000000004">
      <c r="A1152" t="s">
        <v>162</v>
      </c>
      <c r="B1152">
        <v>37</v>
      </c>
      <c r="C1152" t="s">
        <v>155</v>
      </c>
      <c r="D1152">
        <v>2212.5</v>
      </c>
      <c r="E1152">
        <v>480948.75</v>
      </c>
      <c r="F1152">
        <v>217.37796610169491</v>
      </c>
      <c r="G1152">
        <v>5.8501351484340262E-4</v>
      </c>
      <c r="H1152" t="str">
        <f t="shared" si="68"/>
        <v>28</v>
      </c>
      <c r="I1152" t="str">
        <f t="shared" si="69"/>
        <v>04</v>
      </c>
      <c r="J1152" t="str">
        <f t="shared" si="70"/>
        <v>2022</v>
      </c>
      <c r="K1152" s="1">
        <f t="shared" si="71"/>
        <v>44679</v>
      </c>
    </row>
    <row r="1153" spans="1:11" hidden="1" x14ac:dyDescent="0.55000000000000004">
      <c r="A1153" t="s">
        <v>162</v>
      </c>
      <c r="B1153">
        <v>38</v>
      </c>
      <c r="C1153" t="s">
        <v>125</v>
      </c>
      <c r="D1153">
        <v>1695</v>
      </c>
      <c r="E1153">
        <v>409708.125</v>
      </c>
      <c r="F1153">
        <v>241.71570796460176</v>
      </c>
      <c r="G1153">
        <v>4.4817984526986099E-4</v>
      </c>
      <c r="H1153" t="str">
        <f t="shared" si="68"/>
        <v>28</v>
      </c>
      <c r="I1153" t="str">
        <f t="shared" si="69"/>
        <v>04</v>
      </c>
      <c r="J1153" t="str">
        <f t="shared" si="70"/>
        <v>2022</v>
      </c>
      <c r="K1153" s="1">
        <f t="shared" si="71"/>
        <v>44679</v>
      </c>
    </row>
    <row r="1154" spans="1:11" hidden="1" x14ac:dyDescent="0.55000000000000004">
      <c r="A1154" t="s">
        <v>162</v>
      </c>
      <c r="B1154">
        <v>39</v>
      </c>
      <c r="C1154" t="s">
        <v>101</v>
      </c>
      <c r="D1154">
        <v>1656.52</v>
      </c>
      <c r="E1154">
        <v>445424.62430000002</v>
      </c>
      <c r="F1154">
        <v>268.89178778402919</v>
      </c>
      <c r="G1154">
        <v>4.3800523733712694E-4</v>
      </c>
      <c r="H1154" t="str">
        <f t="shared" ref="H1154:H1217" si="72">LEFT(A1154,2)</f>
        <v>28</v>
      </c>
      <c r="I1154" t="str">
        <f t="shared" ref="I1154:I1217" si="73">MID(A1154,4,2)</f>
        <v>04</v>
      </c>
      <c r="J1154" t="str">
        <f t="shared" ref="J1154:J1217" si="74">MID(A1154,7,4)</f>
        <v>2022</v>
      </c>
      <c r="K1154" s="1">
        <f t="shared" ref="K1154:K1217" si="75">DATE(J1154,I1154,H1154)</f>
        <v>44679</v>
      </c>
    </row>
    <row r="1155" spans="1:11" hidden="1" x14ac:dyDescent="0.55000000000000004">
      <c r="A1155" t="s">
        <v>162</v>
      </c>
      <c r="B1155">
        <v>40</v>
      </c>
      <c r="C1155" t="s">
        <v>161</v>
      </c>
      <c r="D1155">
        <v>1305.6500000000001</v>
      </c>
      <c r="E1155">
        <v>307404.3</v>
      </c>
      <c r="F1155">
        <v>235.44158082181286</v>
      </c>
      <c r="G1155">
        <v>3.452306873018254E-4</v>
      </c>
      <c r="H1155" t="str">
        <f t="shared" si="72"/>
        <v>28</v>
      </c>
      <c r="I1155" t="str">
        <f t="shared" si="73"/>
        <v>04</v>
      </c>
      <c r="J1155" t="str">
        <f t="shared" si="74"/>
        <v>2022</v>
      </c>
      <c r="K1155" s="1">
        <f t="shared" si="75"/>
        <v>44679</v>
      </c>
    </row>
    <row r="1156" spans="1:11" hidden="1" x14ac:dyDescent="0.55000000000000004">
      <c r="A1156" t="s">
        <v>162</v>
      </c>
      <c r="B1156">
        <v>41</v>
      </c>
      <c r="C1156" t="s">
        <v>109</v>
      </c>
      <c r="D1156">
        <v>970.11</v>
      </c>
      <c r="E1156">
        <v>271990.86900000001</v>
      </c>
      <c r="F1156">
        <v>280.37116306398246</v>
      </c>
      <c r="G1156">
        <v>2.5650958684055741E-4</v>
      </c>
      <c r="H1156" t="str">
        <f t="shared" si="72"/>
        <v>28</v>
      </c>
      <c r="I1156" t="str">
        <f t="shared" si="73"/>
        <v>04</v>
      </c>
      <c r="J1156" t="str">
        <f t="shared" si="74"/>
        <v>2022</v>
      </c>
      <c r="K1156" s="1">
        <f t="shared" si="75"/>
        <v>44679</v>
      </c>
    </row>
    <row r="1157" spans="1:11" hidden="1" x14ac:dyDescent="0.55000000000000004">
      <c r="A1157" t="s">
        <v>162</v>
      </c>
      <c r="B1157">
        <v>42</v>
      </c>
      <c r="C1157" t="s">
        <v>120</v>
      </c>
      <c r="D1157">
        <v>825</v>
      </c>
      <c r="E1157">
        <v>143722.5</v>
      </c>
      <c r="F1157">
        <v>174.20909090909092</v>
      </c>
      <c r="G1157">
        <v>2.1814063265347217E-4</v>
      </c>
      <c r="H1157" t="str">
        <f t="shared" si="72"/>
        <v>28</v>
      </c>
      <c r="I1157" t="str">
        <f t="shared" si="73"/>
        <v>04</v>
      </c>
      <c r="J1157" t="str">
        <f t="shared" si="74"/>
        <v>2022</v>
      </c>
      <c r="K1157" s="1">
        <f t="shared" si="75"/>
        <v>44679</v>
      </c>
    </row>
    <row r="1158" spans="1:11" hidden="1" x14ac:dyDescent="0.55000000000000004">
      <c r="A1158" t="s">
        <v>162</v>
      </c>
      <c r="B1158">
        <v>43</v>
      </c>
      <c r="C1158" t="s">
        <v>104</v>
      </c>
      <c r="D1158">
        <v>825</v>
      </c>
      <c r="E1158">
        <v>202331.25</v>
      </c>
      <c r="F1158">
        <v>245.25</v>
      </c>
      <c r="G1158">
        <v>2.1814063265347217E-4</v>
      </c>
      <c r="H1158" t="str">
        <f t="shared" si="72"/>
        <v>28</v>
      </c>
      <c r="I1158" t="str">
        <f t="shared" si="73"/>
        <v>04</v>
      </c>
      <c r="J1158" t="str">
        <f t="shared" si="74"/>
        <v>2022</v>
      </c>
      <c r="K1158" s="1">
        <f t="shared" si="75"/>
        <v>44679</v>
      </c>
    </row>
    <row r="1159" spans="1:11" hidden="1" x14ac:dyDescent="0.55000000000000004">
      <c r="A1159" t="s">
        <v>162</v>
      </c>
      <c r="B1159">
        <v>44</v>
      </c>
      <c r="C1159" t="s">
        <v>138</v>
      </c>
      <c r="D1159">
        <v>412.5</v>
      </c>
      <c r="E1159">
        <v>94998.75</v>
      </c>
      <c r="F1159">
        <v>230.3</v>
      </c>
      <c r="G1159">
        <v>1.0907031632673608E-4</v>
      </c>
      <c r="H1159" t="str">
        <f t="shared" si="72"/>
        <v>28</v>
      </c>
      <c r="I1159" t="str">
        <f t="shared" si="73"/>
        <v>04</v>
      </c>
      <c r="J1159" t="str">
        <f t="shared" si="74"/>
        <v>2022</v>
      </c>
      <c r="K1159" s="1">
        <f t="shared" si="75"/>
        <v>44679</v>
      </c>
    </row>
    <row r="1160" spans="1:11" hidden="1" x14ac:dyDescent="0.55000000000000004">
      <c r="A1160" t="s">
        <v>162</v>
      </c>
      <c r="B1160">
        <v>45</v>
      </c>
      <c r="C1160" t="s">
        <v>111</v>
      </c>
      <c r="D1160">
        <v>412.5</v>
      </c>
      <c r="E1160">
        <v>97968.75</v>
      </c>
      <c r="F1160">
        <v>237.5</v>
      </c>
      <c r="G1160">
        <v>1.0907031632673608E-4</v>
      </c>
      <c r="H1160" t="str">
        <f t="shared" si="72"/>
        <v>28</v>
      </c>
      <c r="I1160" t="str">
        <f t="shared" si="73"/>
        <v>04</v>
      </c>
      <c r="J1160" t="str">
        <f t="shared" si="74"/>
        <v>2022</v>
      </c>
      <c r="K1160" s="1">
        <f t="shared" si="75"/>
        <v>44679</v>
      </c>
    </row>
    <row r="1161" spans="1:11" hidden="1" x14ac:dyDescent="0.55000000000000004">
      <c r="A1161" t="s">
        <v>162</v>
      </c>
      <c r="B1161">
        <v>46</v>
      </c>
      <c r="C1161" t="s">
        <v>113</v>
      </c>
      <c r="D1161">
        <v>412.5</v>
      </c>
      <c r="E1161">
        <v>95493.75</v>
      </c>
      <c r="F1161">
        <v>231.5</v>
      </c>
      <c r="G1161">
        <v>1.0907031632673608E-4</v>
      </c>
      <c r="H1161" t="str">
        <f t="shared" si="72"/>
        <v>28</v>
      </c>
      <c r="I1161" t="str">
        <f t="shared" si="73"/>
        <v>04</v>
      </c>
      <c r="J1161" t="str">
        <f t="shared" si="74"/>
        <v>2022</v>
      </c>
      <c r="K1161" s="1">
        <f t="shared" si="75"/>
        <v>44679</v>
      </c>
    </row>
    <row r="1162" spans="1:11" hidden="1" x14ac:dyDescent="0.55000000000000004">
      <c r="A1162" t="s">
        <v>162</v>
      </c>
      <c r="B1162">
        <v>47</v>
      </c>
      <c r="C1162" t="s">
        <v>122</v>
      </c>
      <c r="D1162">
        <v>412.5</v>
      </c>
      <c r="E1162">
        <v>96256.875</v>
      </c>
      <c r="F1162">
        <v>233.35</v>
      </c>
      <c r="G1162">
        <v>1.0907031632673608E-4</v>
      </c>
      <c r="H1162" t="str">
        <f t="shared" si="72"/>
        <v>28</v>
      </c>
      <c r="I1162" t="str">
        <f t="shared" si="73"/>
        <v>04</v>
      </c>
      <c r="J1162" t="str">
        <f t="shared" si="74"/>
        <v>2022</v>
      </c>
      <c r="K1162" s="1">
        <f t="shared" si="75"/>
        <v>44679</v>
      </c>
    </row>
    <row r="1163" spans="1:11" hidden="1" x14ac:dyDescent="0.55000000000000004">
      <c r="A1163" t="s">
        <v>162</v>
      </c>
      <c r="B1163">
        <v>48</v>
      </c>
      <c r="C1163" t="s">
        <v>159</v>
      </c>
      <c r="D1163">
        <v>412.5</v>
      </c>
      <c r="E1163">
        <v>101579.625</v>
      </c>
      <c r="F1163">
        <v>246.25363636363636</v>
      </c>
      <c r="G1163">
        <v>1.0907031632673608E-4</v>
      </c>
      <c r="H1163" t="str">
        <f t="shared" si="72"/>
        <v>28</v>
      </c>
      <c r="I1163" t="str">
        <f t="shared" si="73"/>
        <v>04</v>
      </c>
      <c r="J1163" t="str">
        <f t="shared" si="74"/>
        <v>2022</v>
      </c>
      <c r="K1163" s="1">
        <f t="shared" si="75"/>
        <v>44679</v>
      </c>
    </row>
    <row r="1164" spans="1:11" hidden="1" x14ac:dyDescent="0.55000000000000004">
      <c r="A1164" t="s">
        <v>162</v>
      </c>
      <c r="B1164">
        <v>49</v>
      </c>
      <c r="C1164" t="s">
        <v>119</v>
      </c>
      <c r="D1164">
        <v>412.5</v>
      </c>
      <c r="E1164">
        <v>91698.75</v>
      </c>
      <c r="F1164">
        <v>222.3</v>
      </c>
      <c r="G1164">
        <v>1.0907031632673608E-4</v>
      </c>
      <c r="H1164" t="str">
        <f t="shared" si="72"/>
        <v>28</v>
      </c>
      <c r="I1164" t="str">
        <f t="shared" si="73"/>
        <v>04</v>
      </c>
      <c r="J1164" t="str">
        <f t="shared" si="74"/>
        <v>2022</v>
      </c>
      <c r="K1164" s="1">
        <f t="shared" si="75"/>
        <v>44679</v>
      </c>
    </row>
    <row r="1165" spans="1:11" hidden="1" x14ac:dyDescent="0.55000000000000004">
      <c r="A1165" t="s">
        <v>162</v>
      </c>
      <c r="B1165">
        <v>50</v>
      </c>
      <c r="C1165" t="s">
        <v>110</v>
      </c>
      <c r="D1165">
        <v>412.5</v>
      </c>
      <c r="E1165">
        <v>108763.875</v>
      </c>
      <c r="F1165">
        <v>263.67</v>
      </c>
      <c r="G1165">
        <v>1.0907031632673608E-4</v>
      </c>
      <c r="H1165" t="str">
        <f t="shared" si="72"/>
        <v>28</v>
      </c>
      <c r="I1165" t="str">
        <f t="shared" si="73"/>
        <v>04</v>
      </c>
      <c r="J1165" t="str">
        <f t="shared" si="74"/>
        <v>2022</v>
      </c>
      <c r="K1165" s="1">
        <f t="shared" si="75"/>
        <v>44679</v>
      </c>
    </row>
    <row r="1166" spans="1:11" hidden="1" x14ac:dyDescent="0.55000000000000004">
      <c r="A1166" t="s">
        <v>162</v>
      </c>
      <c r="B1166">
        <v>51</v>
      </c>
      <c r="C1166" t="s">
        <v>88</v>
      </c>
      <c r="D1166">
        <v>412.5</v>
      </c>
      <c r="E1166">
        <v>77550</v>
      </c>
      <c r="F1166">
        <v>188</v>
      </c>
      <c r="G1166">
        <v>1.0907031632673608E-4</v>
      </c>
      <c r="H1166" t="str">
        <f t="shared" si="72"/>
        <v>28</v>
      </c>
      <c r="I1166" t="str">
        <f t="shared" si="73"/>
        <v>04</v>
      </c>
      <c r="J1166" t="str">
        <f t="shared" si="74"/>
        <v>2022</v>
      </c>
      <c r="K1166" s="1">
        <f t="shared" si="75"/>
        <v>44679</v>
      </c>
    </row>
    <row r="1167" spans="1:11" hidden="1" x14ac:dyDescent="0.55000000000000004">
      <c r="A1167" t="s">
        <v>162</v>
      </c>
      <c r="B1167">
        <v>52</v>
      </c>
      <c r="C1167" t="s">
        <v>108</v>
      </c>
      <c r="D1167">
        <v>412.17</v>
      </c>
      <c r="E1167">
        <v>118931.34000000001</v>
      </c>
      <c r="F1167">
        <v>288.54923939151325</v>
      </c>
      <c r="G1167">
        <v>1.089830600736747E-4</v>
      </c>
      <c r="H1167" t="str">
        <f t="shared" si="72"/>
        <v>28</v>
      </c>
      <c r="I1167" t="str">
        <f t="shared" si="73"/>
        <v>04</v>
      </c>
      <c r="J1167" t="str">
        <f t="shared" si="74"/>
        <v>2022</v>
      </c>
      <c r="K1167" s="1">
        <f t="shared" si="75"/>
        <v>44679</v>
      </c>
    </row>
    <row r="1168" spans="1:11" hidden="1" x14ac:dyDescent="0.55000000000000004">
      <c r="A1168" t="s">
        <v>162</v>
      </c>
      <c r="B1168">
        <v>53</v>
      </c>
      <c r="C1168" t="s">
        <v>114</v>
      </c>
      <c r="D1168">
        <v>408.87</v>
      </c>
      <c r="E1168">
        <v>92609.055000000008</v>
      </c>
      <c r="F1168">
        <v>226.50000000000003</v>
      </c>
      <c r="G1168">
        <v>1.0811049754306081E-4</v>
      </c>
      <c r="H1168" t="str">
        <f t="shared" si="72"/>
        <v>28</v>
      </c>
      <c r="I1168" t="str">
        <f t="shared" si="73"/>
        <v>04</v>
      </c>
      <c r="J1168" t="str">
        <f t="shared" si="74"/>
        <v>2022</v>
      </c>
      <c r="K1168" s="1">
        <f t="shared" si="75"/>
        <v>44679</v>
      </c>
    </row>
    <row r="1169" spans="1:11" hidden="1" x14ac:dyDescent="0.55000000000000004">
      <c r="A1169" t="s">
        <v>162</v>
      </c>
      <c r="B1169">
        <v>54</v>
      </c>
      <c r="C1169" t="s">
        <v>112</v>
      </c>
      <c r="D1169">
        <v>120</v>
      </c>
      <c r="E1169">
        <v>27516</v>
      </c>
      <c r="F1169">
        <v>229.3</v>
      </c>
      <c r="G1169">
        <v>3.1729546567777766E-5</v>
      </c>
      <c r="H1169" t="str">
        <f t="shared" si="72"/>
        <v>28</v>
      </c>
      <c r="I1169" t="str">
        <f t="shared" si="73"/>
        <v>04</v>
      </c>
      <c r="J1169" t="str">
        <f t="shared" si="74"/>
        <v>2022</v>
      </c>
      <c r="K1169" s="1">
        <f t="shared" si="75"/>
        <v>44679</v>
      </c>
    </row>
    <row r="1170" spans="1:11" hidden="1" x14ac:dyDescent="0.55000000000000004">
      <c r="A1170" t="s">
        <v>162</v>
      </c>
      <c r="B1170">
        <v>55</v>
      </c>
      <c r="C1170" t="s">
        <v>150</v>
      </c>
      <c r="D1170">
        <v>18.989999999999998</v>
      </c>
      <c r="E1170">
        <v>5359.9274999999998</v>
      </c>
      <c r="F1170">
        <v>282.25</v>
      </c>
      <c r="G1170">
        <v>5.0212007443508313E-6</v>
      </c>
      <c r="H1170" t="str">
        <f t="shared" si="72"/>
        <v>28</v>
      </c>
      <c r="I1170" t="str">
        <f t="shared" si="73"/>
        <v>04</v>
      </c>
      <c r="J1170" t="str">
        <f t="shared" si="74"/>
        <v>2022</v>
      </c>
      <c r="K1170" s="1">
        <f t="shared" si="75"/>
        <v>44679</v>
      </c>
    </row>
    <row r="1171" spans="1:11" hidden="1" x14ac:dyDescent="0.55000000000000004">
      <c r="A1171" t="s">
        <v>162</v>
      </c>
      <c r="C1171" t="s">
        <v>117</v>
      </c>
      <c r="D1171">
        <v>3781963.9100000034</v>
      </c>
      <c r="E1171">
        <v>889580130.95929003</v>
      </c>
      <c r="F1171">
        <v>235.216451592022</v>
      </c>
      <c r="G1171">
        <v>1</v>
      </c>
      <c r="H1171" t="str">
        <f t="shared" si="72"/>
        <v>28</v>
      </c>
      <c r="I1171" t="str">
        <f t="shared" si="73"/>
        <v>04</v>
      </c>
      <c r="J1171" t="str">
        <f t="shared" si="74"/>
        <v>2022</v>
      </c>
      <c r="K1171" s="1">
        <f t="shared" si="75"/>
        <v>44679</v>
      </c>
    </row>
    <row r="1172" spans="1:11" hidden="1" x14ac:dyDescent="0.55000000000000004">
      <c r="A1172" t="s">
        <v>163</v>
      </c>
      <c r="B1172">
        <v>1</v>
      </c>
      <c r="C1172" t="s">
        <v>69</v>
      </c>
      <c r="D1172">
        <v>967317.18000000354</v>
      </c>
      <c r="E1172">
        <v>235730501.20443988</v>
      </c>
      <c r="F1172">
        <v>243.69514578913922</v>
      </c>
      <c r="G1172">
        <v>0.24719987860460405</v>
      </c>
      <c r="H1172" t="str">
        <f t="shared" si="72"/>
        <v>05</v>
      </c>
      <c r="I1172" t="str">
        <f t="shared" si="73"/>
        <v>05</v>
      </c>
      <c r="J1172" t="str">
        <f t="shared" si="74"/>
        <v>2022</v>
      </c>
      <c r="K1172" s="1">
        <f t="shared" si="75"/>
        <v>44686</v>
      </c>
    </row>
    <row r="1173" spans="1:11" hidden="1" x14ac:dyDescent="0.55000000000000004">
      <c r="A1173" t="s">
        <v>163</v>
      </c>
      <c r="B1173">
        <v>2</v>
      </c>
      <c r="C1173" t="s">
        <v>68</v>
      </c>
      <c r="D1173">
        <v>847144.04999999981</v>
      </c>
      <c r="E1173">
        <v>207228553.70550019</v>
      </c>
      <c r="F1173">
        <v>244.62020798646964</v>
      </c>
      <c r="G1173">
        <v>0.21648939008879362</v>
      </c>
      <c r="H1173" t="str">
        <f t="shared" si="72"/>
        <v>05</v>
      </c>
      <c r="I1173" t="str">
        <f t="shared" si="73"/>
        <v>05</v>
      </c>
      <c r="J1173" t="str">
        <f t="shared" si="74"/>
        <v>2022</v>
      </c>
      <c r="K1173" s="1">
        <f t="shared" si="75"/>
        <v>44686</v>
      </c>
    </row>
    <row r="1174" spans="1:11" x14ac:dyDescent="0.55000000000000004">
      <c r="A1174" t="s">
        <v>163</v>
      </c>
      <c r="B1174">
        <v>3</v>
      </c>
      <c r="C1174" t="s">
        <v>70</v>
      </c>
      <c r="D1174">
        <v>357933.48999999982</v>
      </c>
      <c r="E1174">
        <v>84921578.143249989</v>
      </c>
      <c r="F1174">
        <v>237.25518990483408</v>
      </c>
      <c r="G1174">
        <v>9.1470633527383313E-2</v>
      </c>
      <c r="H1174" t="str">
        <f t="shared" si="72"/>
        <v>05</v>
      </c>
      <c r="I1174" t="str">
        <f t="shared" si="73"/>
        <v>05</v>
      </c>
      <c r="J1174" t="str">
        <f t="shared" si="74"/>
        <v>2022</v>
      </c>
      <c r="K1174" s="1">
        <f t="shared" si="75"/>
        <v>44686</v>
      </c>
    </row>
    <row r="1175" spans="1:11" hidden="1" x14ac:dyDescent="0.55000000000000004">
      <c r="A1175" t="s">
        <v>163</v>
      </c>
      <c r="B1175">
        <v>4</v>
      </c>
      <c r="C1175" t="s">
        <v>71</v>
      </c>
      <c r="D1175">
        <v>274546.53999999992</v>
      </c>
      <c r="E1175">
        <v>65687160.88479998</v>
      </c>
      <c r="F1175">
        <v>239.25692483613162</v>
      </c>
      <c r="G1175">
        <v>7.016092835166414E-2</v>
      </c>
      <c r="H1175" t="str">
        <f t="shared" si="72"/>
        <v>05</v>
      </c>
      <c r="I1175" t="str">
        <f t="shared" si="73"/>
        <v>05</v>
      </c>
      <c r="J1175" t="str">
        <f t="shared" si="74"/>
        <v>2022</v>
      </c>
      <c r="K1175" s="1">
        <f t="shared" si="75"/>
        <v>44686</v>
      </c>
    </row>
    <row r="1176" spans="1:11" hidden="1" x14ac:dyDescent="0.55000000000000004">
      <c r="A1176" t="s">
        <v>163</v>
      </c>
      <c r="B1176">
        <v>5</v>
      </c>
      <c r="C1176" t="s">
        <v>77</v>
      </c>
      <c r="D1176">
        <v>166954.84000000003</v>
      </c>
      <c r="E1176">
        <v>38315670.493399993</v>
      </c>
      <c r="F1176">
        <v>229.49721309906312</v>
      </c>
      <c r="G1176">
        <v>4.2665649937542661E-2</v>
      </c>
      <c r="H1176" t="str">
        <f t="shared" si="72"/>
        <v>05</v>
      </c>
      <c r="I1176" t="str">
        <f t="shared" si="73"/>
        <v>05</v>
      </c>
      <c r="J1176" t="str">
        <f t="shared" si="74"/>
        <v>2022</v>
      </c>
      <c r="K1176" s="1">
        <f t="shared" si="75"/>
        <v>44686</v>
      </c>
    </row>
    <row r="1177" spans="1:11" hidden="1" x14ac:dyDescent="0.55000000000000004">
      <c r="A1177" t="s">
        <v>163</v>
      </c>
      <c r="B1177">
        <v>6</v>
      </c>
      <c r="C1177" t="s">
        <v>86</v>
      </c>
      <c r="D1177">
        <v>161921.30000000008</v>
      </c>
      <c r="E1177">
        <v>25425439.683499999</v>
      </c>
      <c r="F1177">
        <v>157.0234409154323</v>
      </c>
      <c r="G1177">
        <v>4.1379318522492846E-2</v>
      </c>
      <c r="H1177" t="str">
        <f t="shared" si="72"/>
        <v>05</v>
      </c>
      <c r="I1177" t="str">
        <f t="shared" si="73"/>
        <v>05</v>
      </c>
      <c r="J1177" t="str">
        <f t="shared" si="74"/>
        <v>2022</v>
      </c>
      <c r="K1177" s="1">
        <f t="shared" si="75"/>
        <v>44686</v>
      </c>
    </row>
    <row r="1178" spans="1:11" hidden="1" x14ac:dyDescent="0.55000000000000004">
      <c r="A1178" t="s">
        <v>163</v>
      </c>
      <c r="B1178">
        <v>7</v>
      </c>
      <c r="C1178" t="s">
        <v>75</v>
      </c>
      <c r="D1178">
        <v>153476.76</v>
      </c>
      <c r="E1178">
        <v>37823494.876949988</v>
      </c>
      <c r="F1178">
        <v>246.44444459832215</v>
      </c>
      <c r="G1178">
        <v>3.9221299099254925E-2</v>
      </c>
      <c r="H1178" t="str">
        <f t="shared" si="72"/>
        <v>05</v>
      </c>
      <c r="I1178" t="str">
        <f t="shared" si="73"/>
        <v>05</v>
      </c>
      <c r="J1178" t="str">
        <f t="shared" si="74"/>
        <v>2022</v>
      </c>
      <c r="K1178" s="1">
        <f t="shared" si="75"/>
        <v>44686</v>
      </c>
    </row>
    <row r="1179" spans="1:11" hidden="1" x14ac:dyDescent="0.55000000000000004">
      <c r="A1179" t="s">
        <v>163</v>
      </c>
      <c r="B1179">
        <v>8</v>
      </c>
      <c r="C1179" t="s">
        <v>72</v>
      </c>
      <c r="D1179">
        <v>145256.94</v>
      </c>
      <c r="E1179">
        <v>33780376.444999993</v>
      </c>
      <c r="F1179">
        <v>232.55602413901872</v>
      </c>
      <c r="G1179">
        <v>3.7120707330429221E-2</v>
      </c>
      <c r="H1179" t="str">
        <f t="shared" si="72"/>
        <v>05</v>
      </c>
      <c r="I1179" t="str">
        <f t="shared" si="73"/>
        <v>05</v>
      </c>
      <c r="J1179" t="str">
        <f t="shared" si="74"/>
        <v>2022</v>
      </c>
      <c r="K1179" s="1">
        <f t="shared" si="75"/>
        <v>44686</v>
      </c>
    </row>
    <row r="1180" spans="1:11" hidden="1" x14ac:dyDescent="0.55000000000000004">
      <c r="A1180" t="s">
        <v>163</v>
      </c>
      <c r="B1180">
        <v>9</v>
      </c>
      <c r="C1180" t="s">
        <v>73</v>
      </c>
      <c r="D1180">
        <v>142300.55000000005</v>
      </c>
      <c r="E1180">
        <v>33579289.059749998</v>
      </c>
      <c r="F1180">
        <v>235.97441513578119</v>
      </c>
      <c r="G1180">
        <v>3.6365195835111983E-2</v>
      </c>
      <c r="H1180" t="str">
        <f t="shared" si="72"/>
        <v>05</v>
      </c>
      <c r="I1180" t="str">
        <f t="shared" si="73"/>
        <v>05</v>
      </c>
      <c r="J1180" t="str">
        <f t="shared" si="74"/>
        <v>2022</v>
      </c>
      <c r="K1180" s="1">
        <f t="shared" si="75"/>
        <v>44686</v>
      </c>
    </row>
    <row r="1181" spans="1:11" hidden="1" x14ac:dyDescent="0.55000000000000004">
      <c r="A1181" t="s">
        <v>163</v>
      </c>
      <c r="B1181">
        <v>10</v>
      </c>
      <c r="C1181" t="s">
        <v>74</v>
      </c>
      <c r="D1181">
        <v>104690.08</v>
      </c>
      <c r="E1181">
        <v>25936075.387000013</v>
      </c>
      <c r="F1181">
        <v>247.74148025295244</v>
      </c>
      <c r="G1181">
        <v>2.6753763504031004E-2</v>
      </c>
      <c r="H1181" t="str">
        <f t="shared" si="72"/>
        <v>05</v>
      </c>
      <c r="I1181" t="str">
        <f t="shared" si="73"/>
        <v>05</v>
      </c>
      <c r="J1181" t="str">
        <f t="shared" si="74"/>
        <v>2022</v>
      </c>
      <c r="K1181" s="1">
        <f t="shared" si="75"/>
        <v>44686</v>
      </c>
    </row>
    <row r="1182" spans="1:11" hidden="1" x14ac:dyDescent="0.55000000000000004">
      <c r="A1182" t="s">
        <v>163</v>
      </c>
      <c r="B1182">
        <v>11</v>
      </c>
      <c r="C1182" t="s">
        <v>76</v>
      </c>
      <c r="D1182">
        <v>101037.27</v>
      </c>
      <c r="E1182">
        <v>22869671.148200002</v>
      </c>
      <c r="F1182">
        <v>226.34886263455061</v>
      </c>
      <c r="G1182">
        <v>2.5820280457068395E-2</v>
      </c>
      <c r="H1182" t="str">
        <f t="shared" si="72"/>
        <v>05</v>
      </c>
      <c r="I1182" t="str">
        <f t="shared" si="73"/>
        <v>05</v>
      </c>
      <c r="J1182" t="str">
        <f t="shared" si="74"/>
        <v>2022</v>
      </c>
      <c r="K1182" s="1">
        <f t="shared" si="75"/>
        <v>44686</v>
      </c>
    </row>
    <row r="1183" spans="1:11" hidden="1" x14ac:dyDescent="0.55000000000000004">
      <c r="A1183" t="s">
        <v>163</v>
      </c>
      <c r="B1183">
        <v>12</v>
      </c>
      <c r="C1183" t="s">
        <v>78</v>
      </c>
      <c r="D1183">
        <v>67762.5</v>
      </c>
      <c r="E1183">
        <v>18329654.549999997</v>
      </c>
      <c r="F1183">
        <v>270.49849916989479</v>
      </c>
      <c r="G1183">
        <v>1.73168451054952E-2</v>
      </c>
      <c r="H1183" t="str">
        <f t="shared" si="72"/>
        <v>05</v>
      </c>
      <c r="I1183" t="str">
        <f t="shared" si="73"/>
        <v>05</v>
      </c>
      <c r="J1183" t="str">
        <f t="shared" si="74"/>
        <v>2022</v>
      </c>
      <c r="K1183" s="1">
        <f t="shared" si="75"/>
        <v>44686</v>
      </c>
    </row>
    <row r="1184" spans="1:11" hidden="1" x14ac:dyDescent="0.55000000000000004">
      <c r="A1184" t="s">
        <v>163</v>
      </c>
      <c r="B1184">
        <v>13</v>
      </c>
      <c r="C1184" t="s">
        <v>79</v>
      </c>
      <c r="D1184">
        <v>53066.369999999995</v>
      </c>
      <c r="E1184">
        <v>12701772.7809</v>
      </c>
      <c r="F1184">
        <v>239.35635282571619</v>
      </c>
      <c r="G1184">
        <v>1.3561219104975425E-2</v>
      </c>
      <c r="H1184" t="str">
        <f t="shared" si="72"/>
        <v>05</v>
      </c>
      <c r="I1184" t="str">
        <f t="shared" si="73"/>
        <v>05</v>
      </c>
      <c r="J1184" t="str">
        <f t="shared" si="74"/>
        <v>2022</v>
      </c>
      <c r="K1184" s="1">
        <f t="shared" si="75"/>
        <v>44686</v>
      </c>
    </row>
    <row r="1185" spans="1:11" hidden="1" x14ac:dyDescent="0.55000000000000004">
      <c r="A1185" t="s">
        <v>163</v>
      </c>
      <c r="B1185">
        <v>14</v>
      </c>
      <c r="C1185" t="s">
        <v>80</v>
      </c>
      <c r="D1185">
        <v>49721.67</v>
      </c>
      <c r="E1185">
        <v>11488612.6822</v>
      </c>
      <c r="F1185">
        <v>231.05846368796543</v>
      </c>
      <c r="G1185">
        <v>1.2706474197034459E-2</v>
      </c>
      <c r="H1185" t="str">
        <f t="shared" si="72"/>
        <v>05</v>
      </c>
      <c r="I1185" t="str">
        <f t="shared" si="73"/>
        <v>05</v>
      </c>
      <c r="J1185" t="str">
        <f t="shared" si="74"/>
        <v>2022</v>
      </c>
      <c r="K1185" s="1">
        <f t="shared" si="75"/>
        <v>44686</v>
      </c>
    </row>
    <row r="1186" spans="1:11" hidden="1" x14ac:dyDescent="0.55000000000000004">
      <c r="A1186" t="s">
        <v>163</v>
      </c>
      <c r="B1186">
        <v>15</v>
      </c>
      <c r="C1186" t="s">
        <v>81</v>
      </c>
      <c r="D1186">
        <v>45800.77</v>
      </c>
      <c r="E1186">
        <v>11068996.888300002</v>
      </c>
      <c r="F1186">
        <v>241.67709163623238</v>
      </c>
      <c r="G1186">
        <v>1.1704480203688049E-2</v>
      </c>
      <c r="H1186" t="str">
        <f t="shared" si="72"/>
        <v>05</v>
      </c>
      <c r="I1186" t="str">
        <f t="shared" si="73"/>
        <v>05</v>
      </c>
      <c r="J1186" t="str">
        <f t="shared" si="74"/>
        <v>2022</v>
      </c>
      <c r="K1186" s="1">
        <f t="shared" si="75"/>
        <v>44686</v>
      </c>
    </row>
    <row r="1187" spans="1:11" hidden="1" x14ac:dyDescent="0.55000000000000004">
      <c r="A1187" t="s">
        <v>163</v>
      </c>
      <c r="B1187">
        <v>16</v>
      </c>
      <c r="C1187" t="s">
        <v>82</v>
      </c>
      <c r="D1187">
        <v>45015</v>
      </c>
      <c r="E1187">
        <v>10833163.950000005</v>
      </c>
      <c r="F1187">
        <v>240.65675774741763</v>
      </c>
      <c r="G1187">
        <v>1.1503675077275285E-2</v>
      </c>
      <c r="H1187" t="str">
        <f t="shared" si="72"/>
        <v>05</v>
      </c>
      <c r="I1187" t="str">
        <f t="shared" si="73"/>
        <v>05</v>
      </c>
      <c r="J1187" t="str">
        <f t="shared" si="74"/>
        <v>2022</v>
      </c>
      <c r="K1187" s="1">
        <f t="shared" si="75"/>
        <v>44686</v>
      </c>
    </row>
    <row r="1188" spans="1:11" hidden="1" x14ac:dyDescent="0.55000000000000004">
      <c r="A1188" t="s">
        <v>163</v>
      </c>
      <c r="B1188">
        <v>17</v>
      </c>
      <c r="C1188" t="s">
        <v>83</v>
      </c>
      <c r="D1188">
        <v>26883.08</v>
      </c>
      <c r="E1188">
        <v>5815940.3470000001</v>
      </c>
      <c r="F1188">
        <v>216.34203919342573</v>
      </c>
      <c r="G1188">
        <v>6.8700259334976707E-3</v>
      </c>
      <c r="H1188" t="str">
        <f t="shared" si="72"/>
        <v>05</v>
      </c>
      <c r="I1188" t="str">
        <f t="shared" si="73"/>
        <v>05</v>
      </c>
      <c r="J1188" t="str">
        <f t="shared" si="74"/>
        <v>2022</v>
      </c>
      <c r="K1188" s="1">
        <f t="shared" si="75"/>
        <v>44686</v>
      </c>
    </row>
    <row r="1189" spans="1:11" hidden="1" x14ac:dyDescent="0.55000000000000004">
      <c r="A1189" t="s">
        <v>163</v>
      </c>
      <c r="B1189">
        <v>18</v>
      </c>
      <c r="C1189" t="s">
        <v>84</v>
      </c>
      <c r="D1189">
        <v>26100</v>
      </c>
      <c r="E1189">
        <v>2975661</v>
      </c>
      <c r="F1189">
        <v>114.01</v>
      </c>
      <c r="G1189">
        <v>6.6699082420723071E-3</v>
      </c>
      <c r="H1189" t="str">
        <f t="shared" si="72"/>
        <v>05</v>
      </c>
      <c r="I1189" t="str">
        <f t="shared" si="73"/>
        <v>05</v>
      </c>
      <c r="J1189" t="str">
        <f t="shared" si="74"/>
        <v>2022</v>
      </c>
      <c r="K1189" s="1">
        <f t="shared" si="75"/>
        <v>44686</v>
      </c>
    </row>
    <row r="1190" spans="1:11" hidden="1" x14ac:dyDescent="0.55000000000000004">
      <c r="A1190" t="s">
        <v>163</v>
      </c>
      <c r="B1190">
        <v>19</v>
      </c>
      <c r="C1190" t="s">
        <v>89</v>
      </c>
      <c r="D1190">
        <v>18065.259999999998</v>
      </c>
      <c r="E1190">
        <v>3141855.6090000002</v>
      </c>
      <c r="F1190">
        <v>173.91698813081021</v>
      </c>
      <c r="G1190">
        <v>4.6166140447961362E-3</v>
      </c>
      <c r="H1190" t="str">
        <f t="shared" si="72"/>
        <v>05</v>
      </c>
      <c r="I1190" t="str">
        <f t="shared" si="73"/>
        <v>05</v>
      </c>
      <c r="J1190" t="str">
        <f t="shared" si="74"/>
        <v>2022</v>
      </c>
      <c r="K1190" s="1">
        <f t="shared" si="75"/>
        <v>44686</v>
      </c>
    </row>
    <row r="1191" spans="1:11" hidden="1" x14ac:dyDescent="0.55000000000000004">
      <c r="A1191" t="s">
        <v>163</v>
      </c>
      <c r="B1191">
        <v>20</v>
      </c>
      <c r="C1191" t="s">
        <v>94</v>
      </c>
      <c r="D1191">
        <v>16000.579999999998</v>
      </c>
      <c r="E1191">
        <v>2202421.54</v>
      </c>
      <c r="F1191">
        <v>137.64635656957438</v>
      </c>
      <c r="G1191">
        <v>4.0889808590014298E-3</v>
      </c>
      <c r="H1191" t="str">
        <f t="shared" si="72"/>
        <v>05</v>
      </c>
      <c r="I1191" t="str">
        <f t="shared" si="73"/>
        <v>05</v>
      </c>
      <c r="J1191" t="str">
        <f t="shared" si="74"/>
        <v>2022</v>
      </c>
      <c r="K1191" s="1">
        <f t="shared" si="75"/>
        <v>44686</v>
      </c>
    </row>
    <row r="1192" spans="1:11" hidden="1" x14ac:dyDescent="0.55000000000000004">
      <c r="A1192" t="s">
        <v>163</v>
      </c>
      <c r="B1192">
        <v>21</v>
      </c>
      <c r="C1192" t="s">
        <v>96</v>
      </c>
      <c r="D1192">
        <v>13607.61</v>
      </c>
      <c r="E1192">
        <v>3085502.2694999999</v>
      </c>
      <c r="F1192">
        <v>226.74828786980225</v>
      </c>
      <c r="G1192">
        <v>3.4774524940193699E-3</v>
      </c>
      <c r="H1192" t="str">
        <f t="shared" si="72"/>
        <v>05</v>
      </c>
      <c r="I1192" t="str">
        <f t="shared" si="73"/>
        <v>05</v>
      </c>
      <c r="J1192" t="str">
        <f t="shared" si="74"/>
        <v>2022</v>
      </c>
      <c r="K1192" s="1">
        <f t="shared" si="75"/>
        <v>44686</v>
      </c>
    </row>
    <row r="1193" spans="1:11" hidden="1" x14ac:dyDescent="0.55000000000000004">
      <c r="A1193" t="s">
        <v>163</v>
      </c>
      <c r="B1193">
        <v>22</v>
      </c>
      <c r="C1193" t="s">
        <v>107</v>
      </c>
      <c r="D1193">
        <v>13500</v>
      </c>
      <c r="E1193">
        <v>2270437.5</v>
      </c>
      <c r="F1193">
        <v>168.18055555555554</v>
      </c>
      <c r="G1193">
        <v>3.4499525390029174E-3</v>
      </c>
      <c r="H1193" t="str">
        <f t="shared" si="72"/>
        <v>05</v>
      </c>
      <c r="I1193" t="str">
        <f t="shared" si="73"/>
        <v>05</v>
      </c>
      <c r="J1193" t="str">
        <f t="shared" si="74"/>
        <v>2022</v>
      </c>
      <c r="K1193" s="1">
        <f t="shared" si="75"/>
        <v>44686</v>
      </c>
    </row>
    <row r="1194" spans="1:11" hidden="1" x14ac:dyDescent="0.55000000000000004">
      <c r="A1194" t="s">
        <v>163</v>
      </c>
      <c r="B1194">
        <v>23</v>
      </c>
      <c r="C1194" t="s">
        <v>98</v>
      </c>
      <c r="D1194">
        <v>12915</v>
      </c>
      <c r="E1194">
        <v>2904397.125</v>
      </c>
      <c r="F1194">
        <v>224.88556910569105</v>
      </c>
      <c r="G1194">
        <v>3.3004545956461244E-3</v>
      </c>
      <c r="H1194" t="str">
        <f t="shared" si="72"/>
        <v>05</v>
      </c>
      <c r="I1194" t="str">
        <f t="shared" si="73"/>
        <v>05</v>
      </c>
      <c r="J1194" t="str">
        <f t="shared" si="74"/>
        <v>2022</v>
      </c>
      <c r="K1194" s="1">
        <f t="shared" si="75"/>
        <v>44686</v>
      </c>
    </row>
    <row r="1195" spans="1:11" hidden="1" x14ac:dyDescent="0.55000000000000004">
      <c r="A1195" t="s">
        <v>163</v>
      </c>
      <c r="B1195">
        <v>24</v>
      </c>
      <c r="C1195" t="s">
        <v>91</v>
      </c>
      <c r="D1195">
        <v>11803.369999999999</v>
      </c>
      <c r="E1195">
        <v>2500730.8964999998</v>
      </c>
      <c r="F1195">
        <v>211.86583971357334</v>
      </c>
      <c r="G1195">
        <v>3.016375281503027E-3</v>
      </c>
      <c r="H1195" t="str">
        <f t="shared" si="72"/>
        <v>05</v>
      </c>
      <c r="I1195" t="str">
        <f t="shared" si="73"/>
        <v>05</v>
      </c>
      <c r="J1195" t="str">
        <f t="shared" si="74"/>
        <v>2022</v>
      </c>
      <c r="K1195" s="1">
        <f t="shared" si="75"/>
        <v>44686</v>
      </c>
    </row>
    <row r="1196" spans="1:11" hidden="1" x14ac:dyDescent="0.55000000000000004">
      <c r="A1196" t="s">
        <v>163</v>
      </c>
      <c r="B1196">
        <v>25</v>
      </c>
      <c r="C1196" t="s">
        <v>87</v>
      </c>
      <c r="D1196">
        <v>9187.5</v>
      </c>
      <c r="E1196">
        <v>2155103.3849999998</v>
      </c>
      <c r="F1196">
        <v>234.56907591836733</v>
      </c>
      <c r="G1196">
        <v>2.3478843668214302E-3</v>
      </c>
      <c r="H1196" t="str">
        <f t="shared" si="72"/>
        <v>05</v>
      </c>
      <c r="I1196" t="str">
        <f t="shared" si="73"/>
        <v>05</v>
      </c>
      <c r="J1196" t="str">
        <f t="shared" si="74"/>
        <v>2022</v>
      </c>
      <c r="K1196" s="1">
        <f t="shared" si="75"/>
        <v>44686</v>
      </c>
    </row>
    <row r="1197" spans="1:11" hidden="1" x14ac:dyDescent="0.55000000000000004">
      <c r="A1197" t="s">
        <v>163</v>
      </c>
      <c r="B1197">
        <v>26</v>
      </c>
      <c r="C1197" t="s">
        <v>103</v>
      </c>
      <c r="D1197">
        <v>9075</v>
      </c>
      <c r="E1197">
        <v>2243480.1862500003</v>
      </c>
      <c r="F1197">
        <v>247.21544752066117</v>
      </c>
      <c r="G1197">
        <v>2.3191347623297389E-3</v>
      </c>
      <c r="H1197" t="str">
        <f t="shared" si="72"/>
        <v>05</v>
      </c>
      <c r="I1197" t="str">
        <f t="shared" si="73"/>
        <v>05</v>
      </c>
      <c r="J1197" t="str">
        <f t="shared" si="74"/>
        <v>2022</v>
      </c>
      <c r="K1197" s="1">
        <f t="shared" si="75"/>
        <v>44686</v>
      </c>
    </row>
    <row r="1198" spans="1:11" hidden="1" x14ac:dyDescent="0.55000000000000004">
      <c r="A1198" t="s">
        <v>163</v>
      </c>
      <c r="B1198">
        <v>27</v>
      </c>
      <c r="C1198" t="s">
        <v>102</v>
      </c>
      <c r="D1198">
        <v>8483.35</v>
      </c>
      <c r="E1198">
        <v>1928077.6300000001</v>
      </c>
      <c r="F1198">
        <v>227.27785957198512</v>
      </c>
      <c r="G1198">
        <v>2.167937397907437E-3</v>
      </c>
      <c r="H1198" t="str">
        <f t="shared" si="72"/>
        <v>05</v>
      </c>
      <c r="I1198" t="str">
        <f t="shared" si="73"/>
        <v>05</v>
      </c>
      <c r="J1198" t="str">
        <f t="shared" si="74"/>
        <v>2022</v>
      </c>
      <c r="K1198" s="1">
        <f t="shared" si="75"/>
        <v>44686</v>
      </c>
    </row>
    <row r="1199" spans="1:11" hidden="1" x14ac:dyDescent="0.55000000000000004">
      <c r="A1199" t="s">
        <v>163</v>
      </c>
      <c r="B1199">
        <v>28</v>
      </c>
      <c r="C1199" t="s">
        <v>95</v>
      </c>
      <c r="D1199">
        <v>8147.8200000000052</v>
      </c>
      <c r="E1199">
        <v>1856254.8513000007</v>
      </c>
      <c r="F1199">
        <v>227.82227041098105</v>
      </c>
      <c r="G1199">
        <v>2.0821920219510201E-3</v>
      </c>
      <c r="H1199" t="str">
        <f t="shared" si="72"/>
        <v>05</v>
      </c>
      <c r="I1199" t="str">
        <f t="shared" si="73"/>
        <v>05</v>
      </c>
      <c r="J1199" t="str">
        <f t="shared" si="74"/>
        <v>2022</v>
      </c>
      <c r="K1199" s="1">
        <f t="shared" si="75"/>
        <v>44686</v>
      </c>
    </row>
    <row r="1200" spans="1:11" hidden="1" x14ac:dyDescent="0.55000000000000004">
      <c r="A1200" t="s">
        <v>163</v>
      </c>
      <c r="B1200">
        <v>29</v>
      </c>
      <c r="C1200" t="s">
        <v>93</v>
      </c>
      <c r="D1200">
        <v>7438.0799999999981</v>
      </c>
      <c r="E1200">
        <v>2035950.8096000003</v>
      </c>
      <c r="F1200">
        <v>273.71993976940297</v>
      </c>
      <c r="G1200">
        <v>1.9008165171338382E-3</v>
      </c>
      <c r="H1200" t="str">
        <f t="shared" si="72"/>
        <v>05</v>
      </c>
      <c r="I1200" t="str">
        <f t="shared" si="73"/>
        <v>05</v>
      </c>
      <c r="J1200" t="str">
        <f t="shared" si="74"/>
        <v>2022</v>
      </c>
      <c r="K1200" s="1">
        <f t="shared" si="75"/>
        <v>44686</v>
      </c>
    </row>
    <row r="1201" spans="1:11" hidden="1" x14ac:dyDescent="0.55000000000000004">
      <c r="A1201" t="s">
        <v>163</v>
      </c>
      <c r="B1201">
        <v>30</v>
      </c>
      <c r="C1201" t="s">
        <v>85</v>
      </c>
      <c r="D1201">
        <v>6285</v>
      </c>
      <c r="E1201">
        <v>1502357.3234999999</v>
      </c>
      <c r="F1201">
        <v>239.03855584725537</v>
      </c>
      <c r="G1201">
        <v>1.6061445709358026E-3</v>
      </c>
      <c r="H1201" t="str">
        <f t="shared" si="72"/>
        <v>05</v>
      </c>
      <c r="I1201" t="str">
        <f t="shared" si="73"/>
        <v>05</v>
      </c>
      <c r="J1201" t="str">
        <f t="shared" si="74"/>
        <v>2022</v>
      </c>
      <c r="K1201" s="1">
        <f t="shared" si="75"/>
        <v>44686</v>
      </c>
    </row>
    <row r="1202" spans="1:11" hidden="1" x14ac:dyDescent="0.55000000000000004">
      <c r="A1202" t="s">
        <v>163</v>
      </c>
      <c r="B1202">
        <v>31</v>
      </c>
      <c r="C1202" t="s">
        <v>99</v>
      </c>
      <c r="D1202">
        <v>6150</v>
      </c>
      <c r="E1202">
        <v>1514577</v>
      </c>
      <c r="F1202">
        <v>246.27268292682928</v>
      </c>
      <c r="G1202">
        <v>1.5716450455457735E-3</v>
      </c>
      <c r="H1202" t="str">
        <f t="shared" si="72"/>
        <v>05</v>
      </c>
      <c r="I1202" t="str">
        <f t="shared" si="73"/>
        <v>05</v>
      </c>
      <c r="J1202" t="str">
        <f t="shared" si="74"/>
        <v>2022</v>
      </c>
      <c r="K1202" s="1">
        <f t="shared" si="75"/>
        <v>44686</v>
      </c>
    </row>
    <row r="1203" spans="1:11" hidden="1" x14ac:dyDescent="0.55000000000000004">
      <c r="A1203" t="s">
        <v>163</v>
      </c>
      <c r="B1203">
        <v>32</v>
      </c>
      <c r="C1203" t="s">
        <v>97</v>
      </c>
      <c r="D1203">
        <v>5805</v>
      </c>
      <c r="E1203">
        <v>1476870</v>
      </c>
      <c r="F1203">
        <v>254.41343669250645</v>
      </c>
      <c r="G1203">
        <v>1.4834795917712546E-3</v>
      </c>
      <c r="H1203" t="str">
        <f t="shared" si="72"/>
        <v>05</v>
      </c>
      <c r="I1203" t="str">
        <f t="shared" si="73"/>
        <v>05</v>
      </c>
      <c r="J1203" t="str">
        <f t="shared" si="74"/>
        <v>2022</v>
      </c>
      <c r="K1203" s="1">
        <f t="shared" si="75"/>
        <v>44686</v>
      </c>
    </row>
    <row r="1204" spans="1:11" hidden="1" x14ac:dyDescent="0.55000000000000004">
      <c r="A1204" t="s">
        <v>163</v>
      </c>
      <c r="B1204">
        <v>33</v>
      </c>
      <c r="C1204" t="s">
        <v>90</v>
      </c>
      <c r="D1204">
        <v>4657.5</v>
      </c>
      <c r="E1204">
        <v>1162752.615</v>
      </c>
      <c r="F1204">
        <v>249.6516618357488</v>
      </c>
      <c r="G1204">
        <v>1.1902336259560066E-3</v>
      </c>
      <c r="H1204" t="str">
        <f t="shared" si="72"/>
        <v>05</v>
      </c>
      <c r="I1204" t="str">
        <f t="shared" si="73"/>
        <v>05</v>
      </c>
      <c r="J1204" t="str">
        <f t="shared" si="74"/>
        <v>2022</v>
      </c>
      <c r="K1204" s="1">
        <f t="shared" si="75"/>
        <v>44686</v>
      </c>
    </row>
    <row r="1205" spans="1:11" hidden="1" x14ac:dyDescent="0.55000000000000004">
      <c r="A1205" t="s">
        <v>163</v>
      </c>
      <c r="B1205">
        <v>34</v>
      </c>
      <c r="C1205" t="s">
        <v>105</v>
      </c>
      <c r="D1205">
        <v>3757.5</v>
      </c>
      <c r="E1205">
        <v>706281</v>
      </c>
      <c r="F1205">
        <v>187.96566866267466</v>
      </c>
      <c r="G1205">
        <v>9.602367900224787E-4</v>
      </c>
      <c r="H1205" t="str">
        <f t="shared" si="72"/>
        <v>05</v>
      </c>
      <c r="I1205" t="str">
        <f t="shared" si="73"/>
        <v>05</v>
      </c>
      <c r="J1205" t="str">
        <f t="shared" si="74"/>
        <v>2022</v>
      </c>
      <c r="K1205" s="1">
        <f t="shared" si="75"/>
        <v>44686</v>
      </c>
    </row>
    <row r="1206" spans="1:11" hidden="1" x14ac:dyDescent="0.55000000000000004">
      <c r="A1206" t="s">
        <v>163</v>
      </c>
      <c r="B1206">
        <v>35</v>
      </c>
      <c r="C1206" t="s">
        <v>149</v>
      </c>
      <c r="D1206">
        <v>2929.89</v>
      </c>
      <c r="E1206">
        <v>502396.14</v>
      </c>
      <c r="F1206">
        <v>171.47269692718839</v>
      </c>
      <c r="G1206">
        <v>7.4873936625920428E-4</v>
      </c>
      <c r="H1206" t="str">
        <f t="shared" si="72"/>
        <v>05</v>
      </c>
      <c r="I1206" t="str">
        <f t="shared" si="73"/>
        <v>05</v>
      </c>
      <c r="J1206" t="str">
        <f t="shared" si="74"/>
        <v>2022</v>
      </c>
      <c r="K1206" s="1">
        <f t="shared" si="75"/>
        <v>44686</v>
      </c>
    </row>
    <row r="1207" spans="1:11" hidden="1" x14ac:dyDescent="0.55000000000000004">
      <c r="A1207" t="s">
        <v>163</v>
      </c>
      <c r="B1207">
        <v>36</v>
      </c>
      <c r="C1207" t="s">
        <v>100</v>
      </c>
      <c r="D1207">
        <v>2895.65</v>
      </c>
      <c r="E1207">
        <v>621260.78850000002</v>
      </c>
      <c r="F1207">
        <v>214.54968262738936</v>
      </c>
      <c r="G1207">
        <v>7.3998926441213328E-4</v>
      </c>
      <c r="H1207" t="str">
        <f t="shared" si="72"/>
        <v>05</v>
      </c>
      <c r="I1207" t="str">
        <f t="shared" si="73"/>
        <v>05</v>
      </c>
      <c r="J1207" t="str">
        <f t="shared" si="74"/>
        <v>2022</v>
      </c>
      <c r="K1207" s="1">
        <f t="shared" si="75"/>
        <v>44686</v>
      </c>
    </row>
    <row r="1208" spans="1:11" hidden="1" x14ac:dyDescent="0.55000000000000004">
      <c r="A1208" t="s">
        <v>163</v>
      </c>
      <c r="B1208">
        <v>37</v>
      </c>
      <c r="C1208" t="s">
        <v>155</v>
      </c>
      <c r="D1208">
        <v>2212.5</v>
      </c>
      <c r="E1208">
        <v>480948.75</v>
      </c>
      <c r="F1208">
        <v>217.37796610169491</v>
      </c>
      <c r="G1208">
        <v>5.6540888833658928E-4</v>
      </c>
      <c r="H1208" t="str">
        <f t="shared" si="72"/>
        <v>05</v>
      </c>
      <c r="I1208" t="str">
        <f t="shared" si="73"/>
        <v>05</v>
      </c>
      <c r="J1208" t="str">
        <f t="shared" si="74"/>
        <v>2022</v>
      </c>
      <c r="K1208" s="1">
        <f t="shared" si="75"/>
        <v>44686</v>
      </c>
    </row>
    <row r="1209" spans="1:11" hidden="1" x14ac:dyDescent="0.55000000000000004">
      <c r="A1209" t="s">
        <v>163</v>
      </c>
      <c r="B1209">
        <v>38</v>
      </c>
      <c r="C1209" t="s">
        <v>125</v>
      </c>
      <c r="D1209">
        <v>2107.5</v>
      </c>
      <c r="E1209">
        <v>502211.25</v>
      </c>
      <c r="F1209">
        <v>238.29715302491104</v>
      </c>
      <c r="G1209">
        <v>5.385759241443444E-4</v>
      </c>
      <c r="H1209" t="str">
        <f t="shared" si="72"/>
        <v>05</v>
      </c>
      <c r="I1209" t="str">
        <f t="shared" si="73"/>
        <v>05</v>
      </c>
      <c r="J1209" t="str">
        <f t="shared" si="74"/>
        <v>2022</v>
      </c>
      <c r="K1209" s="1">
        <f t="shared" si="75"/>
        <v>44686</v>
      </c>
    </row>
    <row r="1210" spans="1:11" hidden="1" x14ac:dyDescent="0.55000000000000004">
      <c r="A1210" t="s">
        <v>163</v>
      </c>
      <c r="B1210">
        <v>39</v>
      </c>
      <c r="C1210" t="s">
        <v>101</v>
      </c>
      <c r="D1210">
        <v>1656.52</v>
      </c>
      <c r="E1210">
        <v>445424.62430000002</v>
      </c>
      <c r="F1210">
        <v>268.89178778402919</v>
      </c>
      <c r="G1210">
        <v>4.2332706517845284E-4</v>
      </c>
      <c r="H1210" t="str">
        <f t="shared" si="72"/>
        <v>05</v>
      </c>
      <c r="I1210" t="str">
        <f t="shared" si="73"/>
        <v>05</v>
      </c>
      <c r="J1210" t="str">
        <f t="shared" si="74"/>
        <v>2022</v>
      </c>
      <c r="K1210" s="1">
        <f t="shared" si="75"/>
        <v>44686</v>
      </c>
    </row>
    <row r="1211" spans="1:11" hidden="1" x14ac:dyDescent="0.55000000000000004">
      <c r="A1211" t="s">
        <v>163</v>
      </c>
      <c r="B1211">
        <v>40</v>
      </c>
      <c r="C1211" t="s">
        <v>161</v>
      </c>
      <c r="D1211">
        <v>1305.6500000000001</v>
      </c>
      <c r="E1211">
        <v>307404.3</v>
      </c>
      <c r="F1211">
        <v>235.44158082181286</v>
      </c>
      <c r="G1211">
        <v>3.336615209295674E-4</v>
      </c>
      <c r="H1211" t="str">
        <f t="shared" si="72"/>
        <v>05</v>
      </c>
      <c r="I1211" t="str">
        <f t="shared" si="73"/>
        <v>05</v>
      </c>
      <c r="J1211" t="str">
        <f t="shared" si="74"/>
        <v>2022</v>
      </c>
      <c r="K1211" s="1">
        <f t="shared" si="75"/>
        <v>44686</v>
      </c>
    </row>
    <row r="1212" spans="1:11" hidden="1" x14ac:dyDescent="0.55000000000000004">
      <c r="A1212" t="s">
        <v>163</v>
      </c>
      <c r="B1212">
        <v>41</v>
      </c>
      <c r="C1212" t="s">
        <v>120</v>
      </c>
      <c r="D1212">
        <v>1302.5</v>
      </c>
      <c r="E1212">
        <v>222939.75</v>
      </c>
      <c r="F1212">
        <v>171.16295585412669</v>
      </c>
      <c r="G1212">
        <v>3.3285653200380004E-4</v>
      </c>
      <c r="H1212" t="str">
        <f t="shared" si="72"/>
        <v>05</v>
      </c>
      <c r="I1212" t="str">
        <f t="shared" si="73"/>
        <v>05</v>
      </c>
      <c r="J1212" t="str">
        <f t="shared" si="74"/>
        <v>2022</v>
      </c>
      <c r="K1212" s="1">
        <f t="shared" si="75"/>
        <v>44686</v>
      </c>
    </row>
    <row r="1213" spans="1:11" hidden="1" x14ac:dyDescent="0.55000000000000004">
      <c r="A1213" t="s">
        <v>163</v>
      </c>
      <c r="B1213">
        <v>42</v>
      </c>
      <c r="C1213" t="s">
        <v>109</v>
      </c>
      <c r="D1213">
        <v>970.11</v>
      </c>
      <c r="E1213">
        <v>271990.86900000001</v>
      </c>
      <c r="F1213">
        <v>280.37116306398246</v>
      </c>
      <c r="G1213">
        <v>2.4791358945274968E-4</v>
      </c>
      <c r="H1213" t="str">
        <f t="shared" si="72"/>
        <v>05</v>
      </c>
      <c r="I1213" t="str">
        <f t="shared" si="73"/>
        <v>05</v>
      </c>
      <c r="J1213" t="str">
        <f t="shared" si="74"/>
        <v>2022</v>
      </c>
      <c r="K1213" s="1">
        <f t="shared" si="75"/>
        <v>44686</v>
      </c>
    </row>
    <row r="1214" spans="1:11" hidden="1" x14ac:dyDescent="0.55000000000000004">
      <c r="A1214" t="s">
        <v>163</v>
      </c>
      <c r="B1214">
        <v>43</v>
      </c>
      <c r="C1214" t="s">
        <v>88</v>
      </c>
      <c r="D1214">
        <v>825</v>
      </c>
      <c r="E1214">
        <v>155100</v>
      </c>
      <c r="F1214">
        <v>188</v>
      </c>
      <c r="G1214">
        <v>2.1083043293906718E-4</v>
      </c>
      <c r="H1214" t="str">
        <f t="shared" si="72"/>
        <v>05</v>
      </c>
      <c r="I1214" t="str">
        <f t="shared" si="73"/>
        <v>05</v>
      </c>
      <c r="J1214" t="str">
        <f t="shared" si="74"/>
        <v>2022</v>
      </c>
      <c r="K1214" s="1">
        <f t="shared" si="75"/>
        <v>44686</v>
      </c>
    </row>
    <row r="1215" spans="1:11" hidden="1" x14ac:dyDescent="0.55000000000000004">
      <c r="A1215" t="s">
        <v>163</v>
      </c>
      <c r="B1215">
        <v>44</v>
      </c>
      <c r="C1215" t="s">
        <v>104</v>
      </c>
      <c r="D1215">
        <v>825</v>
      </c>
      <c r="E1215">
        <v>202331.25</v>
      </c>
      <c r="F1215">
        <v>245.25</v>
      </c>
      <c r="G1215">
        <v>2.1083043293906718E-4</v>
      </c>
      <c r="H1215" t="str">
        <f t="shared" si="72"/>
        <v>05</v>
      </c>
      <c r="I1215" t="str">
        <f t="shared" si="73"/>
        <v>05</v>
      </c>
      <c r="J1215" t="str">
        <f t="shared" si="74"/>
        <v>2022</v>
      </c>
      <c r="K1215" s="1">
        <f t="shared" si="75"/>
        <v>44686</v>
      </c>
    </row>
    <row r="1216" spans="1:11" hidden="1" x14ac:dyDescent="0.55000000000000004">
      <c r="A1216" t="s">
        <v>163</v>
      </c>
      <c r="B1216">
        <v>45</v>
      </c>
      <c r="C1216" t="s">
        <v>113</v>
      </c>
      <c r="D1216">
        <v>412.5</v>
      </c>
      <c r="E1216">
        <v>95493.75</v>
      </c>
      <c r="F1216">
        <v>231.5</v>
      </c>
      <c r="G1216">
        <v>1.0541521646953359E-4</v>
      </c>
      <c r="H1216" t="str">
        <f t="shared" si="72"/>
        <v>05</v>
      </c>
      <c r="I1216" t="str">
        <f t="shared" si="73"/>
        <v>05</v>
      </c>
      <c r="J1216" t="str">
        <f t="shared" si="74"/>
        <v>2022</v>
      </c>
      <c r="K1216" s="1">
        <f t="shared" si="75"/>
        <v>44686</v>
      </c>
    </row>
    <row r="1217" spans="1:11" hidden="1" x14ac:dyDescent="0.55000000000000004">
      <c r="A1217" t="s">
        <v>163</v>
      </c>
      <c r="B1217">
        <v>46</v>
      </c>
      <c r="C1217" t="s">
        <v>138</v>
      </c>
      <c r="D1217">
        <v>412.5</v>
      </c>
      <c r="E1217">
        <v>94998.75</v>
      </c>
      <c r="F1217">
        <v>230.3</v>
      </c>
      <c r="G1217">
        <v>1.0541521646953359E-4</v>
      </c>
      <c r="H1217" t="str">
        <f t="shared" si="72"/>
        <v>05</v>
      </c>
      <c r="I1217" t="str">
        <f t="shared" si="73"/>
        <v>05</v>
      </c>
      <c r="J1217" t="str">
        <f t="shared" si="74"/>
        <v>2022</v>
      </c>
      <c r="K1217" s="1">
        <f t="shared" si="75"/>
        <v>44686</v>
      </c>
    </row>
    <row r="1218" spans="1:11" hidden="1" x14ac:dyDescent="0.55000000000000004">
      <c r="A1218" t="s">
        <v>163</v>
      </c>
      <c r="B1218">
        <v>47</v>
      </c>
      <c r="C1218" t="s">
        <v>119</v>
      </c>
      <c r="D1218">
        <v>412.5</v>
      </c>
      <c r="E1218">
        <v>91698.75</v>
      </c>
      <c r="F1218">
        <v>222.3</v>
      </c>
      <c r="G1218">
        <v>1.0541521646953359E-4</v>
      </c>
      <c r="H1218" t="str">
        <f t="shared" ref="H1218:H1281" si="76">LEFT(A1218,2)</f>
        <v>05</v>
      </c>
      <c r="I1218" t="str">
        <f t="shared" ref="I1218:I1281" si="77">MID(A1218,4,2)</f>
        <v>05</v>
      </c>
      <c r="J1218" t="str">
        <f t="shared" ref="J1218:J1281" si="78">MID(A1218,7,4)</f>
        <v>2022</v>
      </c>
      <c r="K1218" s="1">
        <f t="shared" ref="K1218:K1281" si="79">DATE(J1218,I1218,H1218)</f>
        <v>44686</v>
      </c>
    </row>
    <row r="1219" spans="1:11" hidden="1" x14ac:dyDescent="0.55000000000000004">
      <c r="A1219" t="s">
        <v>163</v>
      </c>
      <c r="B1219">
        <v>48</v>
      </c>
      <c r="C1219" t="s">
        <v>111</v>
      </c>
      <c r="D1219">
        <v>412.5</v>
      </c>
      <c r="E1219">
        <v>97968.75</v>
      </c>
      <c r="F1219">
        <v>237.5</v>
      </c>
      <c r="G1219">
        <v>1.0541521646953359E-4</v>
      </c>
      <c r="H1219" t="str">
        <f t="shared" si="76"/>
        <v>05</v>
      </c>
      <c r="I1219" t="str">
        <f t="shared" si="77"/>
        <v>05</v>
      </c>
      <c r="J1219" t="str">
        <f t="shared" si="78"/>
        <v>2022</v>
      </c>
      <c r="K1219" s="1">
        <f t="shared" si="79"/>
        <v>44686</v>
      </c>
    </row>
    <row r="1220" spans="1:11" hidden="1" x14ac:dyDescent="0.55000000000000004">
      <c r="A1220" t="s">
        <v>163</v>
      </c>
      <c r="B1220">
        <v>49</v>
      </c>
      <c r="C1220" t="s">
        <v>159</v>
      </c>
      <c r="D1220">
        <v>412.5</v>
      </c>
      <c r="E1220">
        <v>101579.625</v>
      </c>
      <c r="F1220">
        <v>246.25363636363636</v>
      </c>
      <c r="G1220">
        <v>1.0541521646953359E-4</v>
      </c>
      <c r="H1220" t="str">
        <f t="shared" si="76"/>
        <v>05</v>
      </c>
      <c r="I1220" t="str">
        <f t="shared" si="77"/>
        <v>05</v>
      </c>
      <c r="J1220" t="str">
        <f t="shared" si="78"/>
        <v>2022</v>
      </c>
      <c r="K1220" s="1">
        <f t="shared" si="79"/>
        <v>44686</v>
      </c>
    </row>
    <row r="1221" spans="1:11" hidden="1" x14ac:dyDescent="0.55000000000000004">
      <c r="A1221" t="s">
        <v>163</v>
      </c>
      <c r="B1221">
        <v>50</v>
      </c>
      <c r="C1221" t="s">
        <v>133</v>
      </c>
      <c r="D1221">
        <v>412.5</v>
      </c>
      <c r="E1221">
        <v>101990.625</v>
      </c>
      <c r="F1221">
        <v>247.25</v>
      </c>
      <c r="G1221">
        <v>1.0541521646953359E-4</v>
      </c>
      <c r="H1221" t="str">
        <f t="shared" si="76"/>
        <v>05</v>
      </c>
      <c r="I1221" t="str">
        <f t="shared" si="77"/>
        <v>05</v>
      </c>
      <c r="J1221" t="str">
        <f t="shared" si="78"/>
        <v>2022</v>
      </c>
      <c r="K1221" s="1">
        <f t="shared" si="79"/>
        <v>44686</v>
      </c>
    </row>
    <row r="1222" spans="1:11" hidden="1" x14ac:dyDescent="0.55000000000000004">
      <c r="A1222" t="s">
        <v>163</v>
      </c>
      <c r="B1222">
        <v>51</v>
      </c>
      <c r="C1222" t="s">
        <v>122</v>
      </c>
      <c r="D1222">
        <v>412.5</v>
      </c>
      <c r="E1222">
        <v>96256.875</v>
      </c>
      <c r="F1222">
        <v>233.35</v>
      </c>
      <c r="G1222">
        <v>1.0541521646953359E-4</v>
      </c>
      <c r="H1222" t="str">
        <f t="shared" si="76"/>
        <v>05</v>
      </c>
      <c r="I1222" t="str">
        <f t="shared" si="77"/>
        <v>05</v>
      </c>
      <c r="J1222" t="str">
        <f t="shared" si="78"/>
        <v>2022</v>
      </c>
      <c r="K1222" s="1">
        <f t="shared" si="79"/>
        <v>44686</v>
      </c>
    </row>
    <row r="1223" spans="1:11" hidden="1" x14ac:dyDescent="0.55000000000000004">
      <c r="A1223" t="s">
        <v>163</v>
      </c>
      <c r="B1223">
        <v>52</v>
      </c>
      <c r="C1223" t="s">
        <v>110</v>
      </c>
      <c r="D1223">
        <v>412.5</v>
      </c>
      <c r="E1223">
        <v>108763.875</v>
      </c>
      <c r="F1223">
        <v>263.67</v>
      </c>
      <c r="G1223">
        <v>1.0541521646953359E-4</v>
      </c>
      <c r="H1223" t="str">
        <f t="shared" si="76"/>
        <v>05</v>
      </c>
      <c r="I1223" t="str">
        <f t="shared" si="77"/>
        <v>05</v>
      </c>
      <c r="J1223" t="str">
        <f t="shared" si="78"/>
        <v>2022</v>
      </c>
      <c r="K1223" s="1">
        <f t="shared" si="79"/>
        <v>44686</v>
      </c>
    </row>
    <row r="1224" spans="1:11" hidden="1" x14ac:dyDescent="0.55000000000000004">
      <c r="A1224" t="s">
        <v>163</v>
      </c>
      <c r="B1224">
        <v>53</v>
      </c>
      <c r="C1224" t="s">
        <v>108</v>
      </c>
      <c r="D1224">
        <v>412.17</v>
      </c>
      <c r="E1224">
        <v>118931.34000000001</v>
      </c>
      <c r="F1224">
        <v>288.54923939151325</v>
      </c>
      <c r="G1224">
        <v>1.0533088429635796E-4</v>
      </c>
      <c r="H1224" t="str">
        <f t="shared" si="76"/>
        <v>05</v>
      </c>
      <c r="I1224" t="str">
        <f t="shared" si="77"/>
        <v>05</v>
      </c>
      <c r="J1224" t="str">
        <f t="shared" si="78"/>
        <v>2022</v>
      </c>
      <c r="K1224" s="1">
        <f t="shared" si="79"/>
        <v>44686</v>
      </c>
    </row>
    <row r="1225" spans="1:11" hidden="1" x14ac:dyDescent="0.55000000000000004">
      <c r="A1225" t="s">
        <v>163</v>
      </c>
      <c r="B1225">
        <v>54</v>
      </c>
      <c r="C1225" t="s">
        <v>114</v>
      </c>
      <c r="D1225">
        <v>408.87</v>
      </c>
      <c r="E1225">
        <v>92609.055000000008</v>
      </c>
      <c r="F1225">
        <v>226.50000000000003</v>
      </c>
      <c r="G1225">
        <v>1.044875625646017E-4</v>
      </c>
      <c r="H1225" t="str">
        <f t="shared" si="76"/>
        <v>05</v>
      </c>
      <c r="I1225" t="str">
        <f t="shared" si="77"/>
        <v>05</v>
      </c>
      <c r="J1225" t="str">
        <f t="shared" si="78"/>
        <v>2022</v>
      </c>
      <c r="K1225" s="1">
        <f t="shared" si="79"/>
        <v>44686</v>
      </c>
    </row>
    <row r="1226" spans="1:11" hidden="1" x14ac:dyDescent="0.55000000000000004">
      <c r="A1226" t="s">
        <v>163</v>
      </c>
      <c r="B1226">
        <v>55</v>
      </c>
      <c r="C1226" t="s">
        <v>112</v>
      </c>
      <c r="D1226">
        <v>120</v>
      </c>
      <c r="E1226">
        <v>27516</v>
      </c>
      <c r="F1226">
        <v>229.3</v>
      </c>
      <c r="G1226">
        <v>3.0666244791137048E-5</v>
      </c>
      <c r="H1226" t="str">
        <f t="shared" si="76"/>
        <v>05</v>
      </c>
      <c r="I1226" t="str">
        <f t="shared" si="77"/>
        <v>05</v>
      </c>
      <c r="J1226" t="str">
        <f t="shared" si="78"/>
        <v>2022</v>
      </c>
      <c r="K1226" s="1">
        <f t="shared" si="79"/>
        <v>44686</v>
      </c>
    </row>
    <row r="1227" spans="1:11" hidden="1" x14ac:dyDescent="0.55000000000000004">
      <c r="A1227" t="s">
        <v>163</v>
      </c>
      <c r="B1227">
        <v>56</v>
      </c>
      <c r="C1227" t="s">
        <v>150</v>
      </c>
      <c r="D1227">
        <v>18.989999999999998</v>
      </c>
      <c r="E1227">
        <v>5359.9274999999998</v>
      </c>
      <c r="F1227">
        <v>282.25</v>
      </c>
      <c r="G1227">
        <v>4.8529332381974368E-6</v>
      </c>
      <c r="H1227" t="str">
        <f t="shared" si="76"/>
        <v>05</v>
      </c>
      <c r="I1227" t="str">
        <f t="shared" si="77"/>
        <v>05</v>
      </c>
      <c r="J1227" t="str">
        <f t="shared" si="78"/>
        <v>2022</v>
      </c>
      <c r="K1227" s="1">
        <f t="shared" si="79"/>
        <v>44686</v>
      </c>
    </row>
    <row r="1228" spans="1:11" hidden="1" x14ac:dyDescent="0.55000000000000004">
      <c r="A1228" t="s">
        <v>163</v>
      </c>
      <c r="C1228" t="s">
        <v>117</v>
      </c>
      <c r="D1228">
        <v>3913097.3100000038</v>
      </c>
      <c r="E1228">
        <v>921943838.01513982</v>
      </c>
      <c r="F1228">
        <v>235.60462850210564</v>
      </c>
      <c r="G1228">
        <v>1</v>
      </c>
      <c r="H1228" t="str">
        <f t="shared" si="76"/>
        <v>05</v>
      </c>
      <c r="I1228" t="str">
        <f t="shared" si="77"/>
        <v>05</v>
      </c>
      <c r="J1228" t="str">
        <f t="shared" si="78"/>
        <v>2022</v>
      </c>
      <c r="K1228" s="1">
        <f t="shared" si="79"/>
        <v>44686</v>
      </c>
    </row>
    <row r="1229" spans="1:11" hidden="1" x14ac:dyDescent="0.55000000000000004">
      <c r="A1229" t="s">
        <v>164</v>
      </c>
      <c r="B1229">
        <v>1</v>
      </c>
      <c r="C1229" t="s">
        <v>69</v>
      </c>
      <c r="D1229">
        <v>1171581.9300000013</v>
      </c>
      <c r="E1229">
        <v>289993031.13365966</v>
      </c>
      <c r="F1229">
        <v>247.52262194216271</v>
      </c>
      <c r="G1229">
        <v>0.24747252272799089</v>
      </c>
      <c r="H1229" t="str">
        <f t="shared" si="76"/>
        <v>09</v>
      </c>
      <c r="I1229" t="str">
        <f t="shared" si="77"/>
        <v>06</v>
      </c>
      <c r="J1229" t="str">
        <f t="shared" si="78"/>
        <v>2022</v>
      </c>
      <c r="K1229" s="1">
        <f t="shared" si="79"/>
        <v>44721</v>
      </c>
    </row>
    <row r="1230" spans="1:11" hidden="1" x14ac:dyDescent="0.55000000000000004">
      <c r="A1230" t="s">
        <v>164</v>
      </c>
      <c r="B1230">
        <v>2</v>
      </c>
      <c r="C1230" t="s">
        <v>68</v>
      </c>
      <c r="D1230">
        <v>1061231.3599999999</v>
      </c>
      <c r="E1230">
        <v>262656329.91610017</v>
      </c>
      <c r="F1230">
        <v>247.50147782675796</v>
      </c>
      <c r="G1230">
        <v>0.22416324042933672</v>
      </c>
      <c r="H1230" t="str">
        <f t="shared" si="76"/>
        <v>09</v>
      </c>
      <c r="I1230" t="str">
        <f t="shared" si="77"/>
        <v>06</v>
      </c>
      <c r="J1230" t="str">
        <f t="shared" si="78"/>
        <v>2022</v>
      </c>
      <c r="K1230" s="1">
        <f t="shared" si="79"/>
        <v>44721</v>
      </c>
    </row>
    <row r="1231" spans="1:11" x14ac:dyDescent="0.55000000000000004">
      <c r="A1231" t="s">
        <v>164</v>
      </c>
      <c r="B1231">
        <v>3</v>
      </c>
      <c r="C1231" t="s">
        <v>70</v>
      </c>
      <c r="D1231">
        <v>433247.02999999974</v>
      </c>
      <c r="E1231">
        <v>102271511.58755</v>
      </c>
      <c r="F1231">
        <v>236.05819429979718</v>
      </c>
      <c r="G1231">
        <v>9.1514500807049287E-2</v>
      </c>
      <c r="H1231" t="str">
        <f t="shared" si="76"/>
        <v>09</v>
      </c>
      <c r="I1231" t="str">
        <f t="shared" si="77"/>
        <v>06</v>
      </c>
      <c r="J1231" t="str">
        <f t="shared" si="78"/>
        <v>2022</v>
      </c>
      <c r="K1231" s="1">
        <f t="shared" si="79"/>
        <v>44721</v>
      </c>
    </row>
    <row r="1232" spans="1:11" hidden="1" x14ac:dyDescent="0.55000000000000004">
      <c r="A1232" t="s">
        <v>164</v>
      </c>
      <c r="B1232">
        <v>4</v>
      </c>
      <c r="C1232" t="s">
        <v>71</v>
      </c>
      <c r="D1232">
        <v>316985.87999999989</v>
      </c>
      <c r="E1232">
        <v>76085624.11650002</v>
      </c>
      <c r="F1232">
        <v>240.02843317973674</v>
      </c>
      <c r="G1232">
        <v>6.6956730369468975E-2</v>
      </c>
      <c r="H1232" t="str">
        <f t="shared" si="76"/>
        <v>09</v>
      </c>
      <c r="I1232" t="str">
        <f t="shared" si="77"/>
        <v>06</v>
      </c>
      <c r="J1232" t="str">
        <f t="shared" si="78"/>
        <v>2022</v>
      </c>
      <c r="K1232" s="1">
        <f t="shared" si="79"/>
        <v>44721</v>
      </c>
    </row>
    <row r="1233" spans="1:11" hidden="1" x14ac:dyDescent="0.55000000000000004">
      <c r="A1233" t="s">
        <v>164</v>
      </c>
      <c r="B1233">
        <v>5</v>
      </c>
      <c r="C1233" t="s">
        <v>77</v>
      </c>
      <c r="D1233">
        <v>230759.62000000005</v>
      </c>
      <c r="E1233">
        <v>54522672.456200004</v>
      </c>
      <c r="F1233">
        <v>236.27475403278959</v>
      </c>
      <c r="G1233">
        <v>4.8743211074578872E-2</v>
      </c>
      <c r="H1233" t="str">
        <f t="shared" si="76"/>
        <v>09</v>
      </c>
      <c r="I1233" t="str">
        <f t="shared" si="77"/>
        <v>06</v>
      </c>
      <c r="J1233" t="str">
        <f t="shared" si="78"/>
        <v>2022</v>
      </c>
      <c r="K1233" s="1">
        <f t="shared" si="79"/>
        <v>44721</v>
      </c>
    </row>
    <row r="1234" spans="1:11" hidden="1" x14ac:dyDescent="0.55000000000000004">
      <c r="A1234" t="s">
        <v>164</v>
      </c>
      <c r="B1234">
        <v>6</v>
      </c>
      <c r="C1234" t="s">
        <v>75</v>
      </c>
      <c r="D1234">
        <v>181568.45000000013</v>
      </c>
      <c r="E1234">
        <v>44848683.960650004</v>
      </c>
      <c r="F1234">
        <v>247.00703211736385</v>
      </c>
      <c r="G1234">
        <v>3.8352590816513411E-2</v>
      </c>
      <c r="H1234" t="str">
        <f t="shared" si="76"/>
        <v>09</v>
      </c>
      <c r="I1234" t="str">
        <f t="shared" si="77"/>
        <v>06</v>
      </c>
      <c r="J1234" t="str">
        <f t="shared" si="78"/>
        <v>2022</v>
      </c>
      <c r="K1234" s="1">
        <f t="shared" si="79"/>
        <v>44721</v>
      </c>
    </row>
    <row r="1235" spans="1:11" hidden="1" x14ac:dyDescent="0.55000000000000004">
      <c r="A1235" t="s">
        <v>164</v>
      </c>
      <c r="B1235">
        <v>7</v>
      </c>
      <c r="C1235" t="s">
        <v>86</v>
      </c>
      <c r="D1235">
        <v>178375.65000000008</v>
      </c>
      <c r="E1235">
        <v>28158333.7335</v>
      </c>
      <c r="F1235">
        <v>157.85974001215965</v>
      </c>
      <c r="G1235">
        <v>3.7678177657404735E-2</v>
      </c>
      <c r="H1235" t="str">
        <f t="shared" si="76"/>
        <v>09</v>
      </c>
      <c r="I1235" t="str">
        <f t="shared" si="77"/>
        <v>06</v>
      </c>
      <c r="J1235" t="str">
        <f t="shared" si="78"/>
        <v>2022</v>
      </c>
      <c r="K1235" s="1">
        <f t="shared" si="79"/>
        <v>44721</v>
      </c>
    </row>
    <row r="1236" spans="1:11" hidden="1" x14ac:dyDescent="0.55000000000000004">
      <c r="A1236" t="s">
        <v>164</v>
      </c>
      <c r="B1236">
        <v>8</v>
      </c>
      <c r="C1236" t="s">
        <v>73</v>
      </c>
      <c r="D1236">
        <v>166845.31000000008</v>
      </c>
      <c r="E1236">
        <v>40024609.404449992</v>
      </c>
      <c r="F1236">
        <v>239.89052736603728</v>
      </c>
      <c r="G1236">
        <v>3.5242631107355558E-2</v>
      </c>
      <c r="H1236" t="str">
        <f t="shared" si="76"/>
        <v>09</v>
      </c>
      <c r="I1236" t="str">
        <f t="shared" si="77"/>
        <v>06</v>
      </c>
      <c r="J1236" t="str">
        <f t="shared" si="78"/>
        <v>2022</v>
      </c>
      <c r="K1236" s="1">
        <f t="shared" si="79"/>
        <v>44721</v>
      </c>
    </row>
    <row r="1237" spans="1:11" hidden="1" x14ac:dyDescent="0.55000000000000004">
      <c r="A1237" t="s">
        <v>164</v>
      </c>
      <c r="B1237">
        <v>9</v>
      </c>
      <c r="C1237" t="s">
        <v>72</v>
      </c>
      <c r="D1237">
        <v>163730.31</v>
      </c>
      <c r="E1237">
        <v>38427114.323300004</v>
      </c>
      <c r="F1237">
        <v>234.69762149292947</v>
      </c>
      <c r="G1237">
        <v>3.4584651593880376E-2</v>
      </c>
      <c r="H1237" t="str">
        <f t="shared" si="76"/>
        <v>09</v>
      </c>
      <c r="I1237" t="str">
        <f t="shared" si="77"/>
        <v>06</v>
      </c>
      <c r="J1237" t="str">
        <f t="shared" si="78"/>
        <v>2022</v>
      </c>
      <c r="K1237" s="1">
        <f t="shared" si="79"/>
        <v>44721</v>
      </c>
    </row>
    <row r="1238" spans="1:11" hidden="1" x14ac:dyDescent="0.55000000000000004">
      <c r="A1238" t="s">
        <v>164</v>
      </c>
      <c r="B1238">
        <v>10</v>
      </c>
      <c r="C1238" t="s">
        <v>74</v>
      </c>
      <c r="D1238">
        <v>127560.77</v>
      </c>
      <c r="E1238">
        <v>31829445.859000012</v>
      </c>
      <c r="F1238">
        <v>249.52378273508393</v>
      </c>
      <c r="G1238">
        <v>2.6944582145462914E-2</v>
      </c>
      <c r="H1238" t="str">
        <f t="shared" si="76"/>
        <v>09</v>
      </c>
      <c r="I1238" t="str">
        <f t="shared" si="77"/>
        <v>06</v>
      </c>
      <c r="J1238" t="str">
        <f t="shared" si="78"/>
        <v>2022</v>
      </c>
      <c r="K1238" s="1">
        <f t="shared" si="79"/>
        <v>44721</v>
      </c>
    </row>
    <row r="1239" spans="1:11" hidden="1" x14ac:dyDescent="0.55000000000000004">
      <c r="A1239" t="s">
        <v>164</v>
      </c>
      <c r="B1239">
        <v>11</v>
      </c>
      <c r="C1239" t="s">
        <v>76</v>
      </c>
      <c r="D1239">
        <v>122679.97</v>
      </c>
      <c r="E1239">
        <v>28107353.323200002</v>
      </c>
      <c r="F1239">
        <v>229.1111851690215</v>
      </c>
      <c r="G1239">
        <v>2.5913613795745558E-2</v>
      </c>
      <c r="H1239" t="str">
        <f t="shared" si="76"/>
        <v>09</v>
      </c>
      <c r="I1239" t="str">
        <f t="shared" si="77"/>
        <v>06</v>
      </c>
      <c r="J1239" t="str">
        <f t="shared" si="78"/>
        <v>2022</v>
      </c>
      <c r="K1239" s="1">
        <f t="shared" si="79"/>
        <v>44721</v>
      </c>
    </row>
    <row r="1240" spans="1:11" hidden="1" x14ac:dyDescent="0.55000000000000004">
      <c r="A1240" t="s">
        <v>164</v>
      </c>
      <c r="B1240">
        <v>12</v>
      </c>
      <c r="C1240" t="s">
        <v>78</v>
      </c>
      <c r="D1240">
        <v>79050</v>
      </c>
      <c r="E1240">
        <v>21419555.549999997</v>
      </c>
      <c r="F1240">
        <v>270.96211954459199</v>
      </c>
      <c r="G1240">
        <v>1.6697682356408193E-2</v>
      </c>
      <c r="H1240" t="str">
        <f t="shared" si="76"/>
        <v>09</v>
      </c>
      <c r="I1240" t="str">
        <f t="shared" si="77"/>
        <v>06</v>
      </c>
      <c r="J1240" t="str">
        <f t="shared" si="78"/>
        <v>2022</v>
      </c>
      <c r="K1240" s="1">
        <f t="shared" si="79"/>
        <v>44721</v>
      </c>
    </row>
    <row r="1241" spans="1:11" hidden="1" x14ac:dyDescent="0.55000000000000004">
      <c r="A1241" t="s">
        <v>164</v>
      </c>
      <c r="B1241">
        <v>13</v>
      </c>
      <c r="C1241" t="s">
        <v>79</v>
      </c>
      <c r="D1241">
        <v>64338.869999999995</v>
      </c>
      <c r="E1241">
        <v>15421054.9059</v>
      </c>
      <c r="F1241">
        <v>239.68488886889062</v>
      </c>
      <c r="G1241">
        <v>1.3590259512084001E-2</v>
      </c>
      <c r="H1241" t="str">
        <f t="shared" si="76"/>
        <v>09</v>
      </c>
      <c r="I1241" t="str">
        <f t="shared" si="77"/>
        <v>06</v>
      </c>
      <c r="J1241" t="str">
        <f t="shared" si="78"/>
        <v>2022</v>
      </c>
      <c r="K1241" s="1">
        <f t="shared" si="79"/>
        <v>44721</v>
      </c>
    </row>
    <row r="1242" spans="1:11" hidden="1" x14ac:dyDescent="0.55000000000000004">
      <c r="A1242" t="s">
        <v>164</v>
      </c>
      <c r="B1242">
        <v>14</v>
      </c>
      <c r="C1242" t="s">
        <v>80</v>
      </c>
      <c r="D1242">
        <v>59156.67</v>
      </c>
      <c r="E1242">
        <v>13847700.3772</v>
      </c>
      <c r="F1242">
        <v>234.08519068433029</v>
      </c>
      <c r="G1242">
        <v>1.2495626627740187E-2</v>
      </c>
      <c r="H1242" t="str">
        <f t="shared" si="76"/>
        <v>09</v>
      </c>
      <c r="I1242" t="str">
        <f t="shared" si="77"/>
        <v>06</v>
      </c>
      <c r="J1242" t="str">
        <f t="shared" si="78"/>
        <v>2022</v>
      </c>
      <c r="K1242" s="1">
        <f t="shared" si="79"/>
        <v>44721</v>
      </c>
    </row>
    <row r="1243" spans="1:11" hidden="1" x14ac:dyDescent="0.55000000000000004">
      <c r="A1243" t="s">
        <v>164</v>
      </c>
      <c r="B1243">
        <v>15</v>
      </c>
      <c r="C1243" t="s">
        <v>81</v>
      </c>
      <c r="D1243">
        <v>55364.1</v>
      </c>
      <c r="E1243">
        <v>13548744.123100005</v>
      </c>
      <c r="F1243">
        <v>244.72075086743948</v>
      </c>
      <c r="G1243">
        <v>1.1694524424394925E-2</v>
      </c>
      <c r="H1243" t="str">
        <f t="shared" si="76"/>
        <v>09</v>
      </c>
      <c r="I1243" t="str">
        <f t="shared" si="77"/>
        <v>06</v>
      </c>
      <c r="J1243" t="str">
        <f t="shared" si="78"/>
        <v>2022</v>
      </c>
      <c r="K1243" s="1">
        <f t="shared" si="79"/>
        <v>44721</v>
      </c>
    </row>
    <row r="1244" spans="1:11" hidden="1" x14ac:dyDescent="0.55000000000000004">
      <c r="A1244" t="s">
        <v>164</v>
      </c>
      <c r="B1244">
        <v>16</v>
      </c>
      <c r="C1244" t="s">
        <v>82</v>
      </c>
      <c r="D1244">
        <v>45015</v>
      </c>
      <c r="E1244">
        <v>10833163.950000005</v>
      </c>
      <c r="F1244">
        <v>240.65675774741763</v>
      </c>
      <c r="G1244">
        <v>9.5084904651956334E-3</v>
      </c>
      <c r="H1244" t="str">
        <f t="shared" si="76"/>
        <v>09</v>
      </c>
      <c r="I1244" t="str">
        <f t="shared" si="77"/>
        <v>06</v>
      </c>
      <c r="J1244" t="str">
        <f t="shared" si="78"/>
        <v>2022</v>
      </c>
      <c r="K1244" s="1">
        <f t="shared" si="79"/>
        <v>44721</v>
      </c>
    </row>
    <row r="1245" spans="1:11" hidden="1" x14ac:dyDescent="0.55000000000000004">
      <c r="A1245" t="s">
        <v>164</v>
      </c>
      <c r="B1245">
        <v>17</v>
      </c>
      <c r="C1245" t="s">
        <v>84</v>
      </c>
      <c r="D1245">
        <v>36103.040000000001</v>
      </c>
      <c r="E1245">
        <v>4554951.33</v>
      </c>
      <c r="F1245">
        <v>126.16531267173069</v>
      </c>
      <c r="G1245">
        <v>7.6260226947590035E-3</v>
      </c>
      <c r="H1245" t="str">
        <f t="shared" si="76"/>
        <v>09</v>
      </c>
      <c r="I1245" t="str">
        <f t="shared" si="77"/>
        <v>06</v>
      </c>
      <c r="J1245" t="str">
        <f t="shared" si="78"/>
        <v>2022</v>
      </c>
      <c r="K1245" s="1">
        <f t="shared" si="79"/>
        <v>44721</v>
      </c>
    </row>
    <row r="1246" spans="1:11" hidden="1" x14ac:dyDescent="0.55000000000000004">
      <c r="A1246" t="s">
        <v>164</v>
      </c>
      <c r="B1246">
        <v>18</v>
      </c>
      <c r="C1246" t="s">
        <v>83</v>
      </c>
      <c r="D1246">
        <v>32968.600000000006</v>
      </c>
      <c r="E1246">
        <v>7127362.3295</v>
      </c>
      <c r="F1246">
        <v>216.18638126884366</v>
      </c>
      <c r="G1246">
        <v>6.9639368821692504E-3</v>
      </c>
      <c r="H1246" t="str">
        <f t="shared" si="76"/>
        <v>09</v>
      </c>
      <c r="I1246" t="str">
        <f t="shared" si="77"/>
        <v>06</v>
      </c>
      <c r="J1246" t="str">
        <f t="shared" si="78"/>
        <v>2022</v>
      </c>
      <c r="K1246" s="1">
        <f t="shared" si="79"/>
        <v>44721</v>
      </c>
    </row>
    <row r="1247" spans="1:11" hidden="1" x14ac:dyDescent="0.55000000000000004">
      <c r="A1247" t="s">
        <v>164</v>
      </c>
      <c r="B1247">
        <v>19</v>
      </c>
      <c r="C1247" t="s">
        <v>94</v>
      </c>
      <c r="D1247">
        <v>22600.649999999998</v>
      </c>
      <c r="E1247">
        <v>3278232.9499999997</v>
      </c>
      <c r="F1247">
        <v>145.05038350666905</v>
      </c>
      <c r="G1247">
        <v>4.7739212491885738E-3</v>
      </c>
      <c r="H1247" t="str">
        <f t="shared" si="76"/>
        <v>09</v>
      </c>
      <c r="I1247" t="str">
        <f t="shared" si="77"/>
        <v>06</v>
      </c>
      <c r="J1247" t="str">
        <f t="shared" si="78"/>
        <v>2022</v>
      </c>
      <c r="K1247" s="1">
        <f t="shared" si="79"/>
        <v>44721</v>
      </c>
    </row>
    <row r="1248" spans="1:11" hidden="1" x14ac:dyDescent="0.55000000000000004">
      <c r="A1248" t="s">
        <v>164</v>
      </c>
      <c r="B1248">
        <v>20</v>
      </c>
      <c r="C1248" t="s">
        <v>98</v>
      </c>
      <c r="D1248">
        <v>18322.28</v>
      </c>
      <c r="E1248">
        <v>4116731.4542</v>
      </c>
      <c r="F1248">
        <v>224.68445271003392</v>
      </c>
      <c r="G1248">
        <v>3.8702038138541516E-3</v>
      </c>
      <c r="H1248" t="str">
        <f t="shared" si="76"/>
        <v>09</v>
      </c>
      <c r="I1248" t="str">
        <f t="shared" si="77"/>
        <v>06</v>
      </c>
      <c r="J1248" t="str">
        <f t="shared" si="78"/>
        <v>2022</v>
      </c>
      <c r="K1248" s="1">
        <f t="shared" si="79"/>
        <v>44721</v>
      </c>
    </row>
    <row r="1249" spans="1:11" hidden="1" x14ac:dyDescent="0.55000000000000004">
      <c r="A1249" t="s">
        <v>164</v>
      </c>
      <c r="B1249">
        <v>21</v>
      </c>
      <c r="C1249" t="s">
        <v>89</v>
      </c>
      <c r="D1249">
        <v>18065.259999999998</v>
      </c>
      <c r="E1249">
        <v>3141855.6090000002</v>
      </c>
      <c r="F1249">
        <v>173.91698813081021</v>
      </c>
      <c r="G1249">
        <v>3.815913639037655E-3</v>
      </c>
      <c r="H1249" t="str">
        <f t="shared" si="76"/>
        <v>09</v>
      </c>
      <c r="I1249" t="str">
        <f t="shared" si="77"/>
        <v>06</v>
      </c>
      <c r="J1249" t="str">
        <f t="shared" si="78"/>
        <v>2022</v>
      </c>
      <c r="K1249" s="1">
        <f t="shared" si="79"/>
        <v>44721</v>
      </c>
    </row>
    <row r="1250" spans="1:11" hidden="1" x14ac:dyDescent="0.55000000000000004">
      <c r="A1250" t="s">
        <v>164</v>
      </c>
      <c r="B1250">
        <v>22</v>
      </c>
      <c r="C1250" t="s">
        <v>96</v>
      </c>
      <c r="D1250">
        <v>13607.61</v>
      </c>
      <c r="E1250">
        <v>3085502.2694999999</v>
      </c>
      <c r="F1250">
        <v>226.74828786980225</v>
      </c>
      <c r="G1250">
        <v>2.8743270007575419E-3</v>
      </c>
      <c r="H1250" t="str">
        <f t="shared" si="76"/>
        <v>09</v>
      </c>
      <c r="I1250" t="str">
        <f t="shared" si="77"/>
        <v>06</v>
      </c>
      <c r="J1250" t="str">
        <f t="shared" si="78"/>
        <v>2022</v>
      </c>
      <c r="K1250" s="1">
        <f t="shared" si="79"/>
        <v>44721</v>
      </c>
    </row>
    <row r="1251" spans="1:11" hidden="1" x14ac:dyDescent="0.55000000000000004">
      <c r="A1251" t="s">
        <v>164</v>
      </c>
      <c r="B1251">
        <v>23</v>
      </c>
      <c r="C1251" t="s">
        <v>107</v>
      </c>
      <c r="D1251">
        <v>13500</v>
      </c>
      <c r="E1251">
        <v>2270437.5</v>
      </c>
      <c r="F1251">
        <v>168.18055555555554</v>
      </c>
      <c r="G1251">
        <v>2.8515966073562379E-3</v>
      </c>
      <c r="H1251" t="str">
        <f t="shared" si="76"/>
        <v>09</v>
      </c>
      <c r="I1251" t="str">
        <f t="shared" si="77"/>
        <v>06</v>
      </c>
      <c r="J1251" t="str">
        <f t="shared" si="78"/>
        <v>2022</v>
      </c>
      <c r="K1251" s="1">
        <f t="shared" si="79"/>
        <v>44721</v>
      </c>
    </row>
    <row r="1252" spans="1:11" hidden="1" x14ac:dyDescent="0.55000000000000004">
      <c r="A1252" t="s">
        <v>164</v>
      </c>
      <c r="B1252">
        <v>24</v>
      </c>
      <c r="C1252" t="s">
        <v>91</v>
      </c>
      <c r="D1252">
        <v>12628.369999999999</v>
      </c>
      <c r="E1252">
        <v>2716055.8964999998</v>
      </c>
      <c r="F1252">
        <v>215.07573000315955</v>
      </c>
      <c r="G1252">
        <v>2.6674827443288361E-3</v>
      </c>
      <c r="H1252" t="str">
        <f t="shared" si="76"/>
        <v>09</v>
      </c>
      <c r="I1252" t="str">
        <f t="shared" si="77"/>
        <v>06</v>
      </c>
      <c r="J1252" t="str">
        <f t="shared" si="78"/>
        <v>2022</v>
      </c>
      <c r="K1252" s="1">
        <f t="shared" si="79"/>
        <v>44721</v>
      </c>
    </row>
    <row r="1253" spans="1:11" hidden="1" x14ac:dyDescent="0.55000000000000004">
      <c r="A1253" t="s">
        <v>164</v>
      </c>
      <c r="B1253">
        <v>25</v>
      </c>
      <c r="C1253" t="s">
        <v>103</v>
      </c>
      <c r="D1253">
        <v>10312.5</v>
      </c>
      <c r="E1253">
        <v>2567056.9012500001</v>
      </c>
      <c r="F1253">
        <v>248.92672981818183</v>
      </c>
      <c r="G1253">
        <v>2.1783029639526816E-3</v>
      </c>
      <c r="H1253" t="str">
        <f t="shared" si="76"/>
        <v>09</v>
      </c>
      <c r="I1253" t="str">
        <f t="shared" si="77"/>
        <v>06</v>
      </c>
      <c r="J1253" t="str">
        <f t="shared" si="78"/>
        <v>2022</v>
      </c>
      <c r="K1253" s="1">
        <f t="shared" si="79"/>
        <v>44721</v>
      </c>
    </row>
    <row r="1254" spans="1:11" hidden="1" x14ac:dyDescent="0.55000000000000004">
      <c r="A1254" t="s">
        <v>164</v>
      </c>
      <c r="B1254">
        <v>26</v>
      </c>
      <c r="C1254" t="s">
        <v>87</v>
      </c>
      <c r="D1254">
        <v>9637.5</v>
      </c>
      <c r="E1254">
        <v>2265465.8849999998</v>
      </c>
      <c r="F1254">
        <v>235.06779610894938</v>
      </c>
      <c r="G1254">
        <v>2.0357231335848699E-3</v>
      </c>
      <c r="H1254" t="str">
        <f t="shared" si="76"/>
        <v>09</v>
      </c>
      <c r="I1254" t="str">
        <f t="shared" si="77"/>
        <v>06</v>
      </c>
      <c r="J1254" t="str">
        <f t="shared" si="78"/>
        <v>2022</v>
      </c>
      <c r="K1254" s="1">
        <f t="shared" si="79"/>
        <v>44721</v>
      </c>
    </row>
    <row r="1255" spans="1:11" hidden="1" x14ac:dyDescent="0.55000000000000004">
      <c r="A1255" t="s">
        <v>164</v>
      </c>
      <c r="B1255">
        <v>27</v>
      </c>
      <c r="C1255" t="s">
        <v>99</v>
      </c>
      <c r="D1255">
        <v>9217.5</v>
      </c>
      <c r="E1255">
        <v>2278577.625</v>
      </c>
      <c r="F1255">
        <v>247.2012611879577</v>
      </c>
      <c r="G1255">
        <v>1.9470067946893424E-3</v>
      </c>
      <c r="H1255" t="str">
        <f t="shared" si="76"/>
        <v>09</v>
      </c>
      <c r="I1255" t="str">
        <f t="shared" si="77"/>
        <v>06</v>
      </c>
      <c r="J1255" t="str">
        <f t="shared" si="78"/>
        <v>2022</v>
      </c>
      <c r="K1255" s="1">
        <f t="shared" si="79"/>
        <v>44721</v>
      </c>
    </row>
    <row r="1256" spans="1:11" hidden="1" x14ac:dyDescent="0.55000000000000004">
      <c r="A1256" t="s">
        <v>164</v>
      </c>
      <c r="B1256">
        <v>28</v>
      </c>
      <c r="C1256" t="s">
        <v>102</v>
      </c>
      <c r="D1256">
        <v>8907.5199999999986</v>
      </c>
      <c r="E1256">
        <v>2049296.0989000001</v>
      </c>
      <c r="F1256">
        <v>230.0635978252084</v>
      </c>
      <c r="G1256">
        <v>1.8815299119968763E-3</v>
      </c>
      <c r="H1256" t="str">
        <f t="shared" si="76"/>
        <v>09</v>
      </c>
      <c r="I1256" t="str">
        <f t="shared" si="77"/>
        <v>06</v>
      </c>
      <c r="J1256" t="str">
        <f t="shared" si="78"/>
        <v>2022</v>
      </c>
      <c r="K1256" s="1">
        <f t="shared" si="79"/>
        <v>44721</v>
      </c>
    </row>
    <row r="1257" spans="1:11" hidden="1" x14ac:dyDescent="0.55000000000000004">
      <c r="A1257" t="s">
        <v>164</v>
      </c>
      <c r="B1257">
        <v>29</v>
      </c>
      <c r="C1257" t="s">
        <v>95</v>
      </c>
      <c r="D1257">
        <v>8408.690000000006</v>
      </c>
      <c r="E1257">
        <v>1933994.1113000007</v>
      </c>
      <c r="F1257">
        <v>229.99945429073961</v>
      </c>
      <c r="G1257">
        <v>1.7761623612081734E-3</v>
      </c>
      <c r="H1257" t="str">
        <f t="shared" si="76"/>
        <v>09</v>
      </c>
      <c r="I1257" t="str">
        <f t="shared" si="77"/>
        <v>06</v>
      </c>
      <c r="J1257" t="str">
        <f t="shared" si="78"/>
        <v>2022</v>
      </c>
      <c r="K1257" s="1">
        <f t="shared" si="79"/>
        <v>44721</v>
      </c>
    </row>
    <row r="1258" spans="1:11" hidden="1" x14ac:dyDescent="0.55000000000000004">
      <c r="A1258" t="s">
        <v>164</v>
      </c>
      <c r="B1258">
        <v>30</v>
      </c>
      <c r="C1258" t="s">
        <v>97</v>
      </c>
      <c r="D1258">
        <v>7455</v>
      </c>
      <c r="E1258">
        <v>1876355.625</v>
      </c>
      <c r="F1258">
        <v>251.6908953722334</v>
      </c>
      <c r="G1258">
        <v>1.5747150153956112E-3</v>
      </c>
      <c r="H1258" t="str">
        <f t="shared" si="76"/>
        <v>09</v>
      </c>
      <c r="I1258" t="str">
        <f t="shared" si="77"/>
        <v>06</v>
      </c>
      <c r="J1258" t="str">
        <f t="shared" si="78"/>
        <v>2022</v>
      </c>
      <c r="K1258" s="1">
        <f t="shared" si="79"/>
        <v>44721</v>
      </c>
    </row>
    <row r="1259" spans="1:11" hidden="1" x14ac:dyDescent="0.55000000000000004">
      <c r="A1259" t="s">
        <v>164</v>
      </c>
      <c r="B1259">
        <v>31</v>
      </c>
      <c r="C1259" t="s">
        <v>93</v>
      </c>
      <c r="D1259">
        <v>7438.0799999999981</v>
      </c>
      <c r="E1259">
        <v>2035950.8096000003</v>
      </c>
      <c r="F1259">
        <v>273.71993976940297</v>
      </c>
      <c r="G1259">
        <v>1.5711410143143911E-3</v>
      </c>
      <c r="H1259" t="str">
        <f t="shared" si="76"/>
        <v>09</v>
      </c>
      <c r="I1259" t="str">
        <f t="shared" si="77"/>
        <v>06</v>
      </c>
      <c r="J1259" t="str">
        <f t="shared" si="78"/>
        <v>2022</v>
      </c>
      <c r="K1259" s="1">
        <f t="shared" si="79"/>
        <v>44721</v>
      </c>
    </row>
    <row r="1260" spans="1:11" hidden="1" x14ac:dyDescent="0.55000000000000004">
      <c r="A1260" t="s">
        <v>164</v>
      </c>
      <c r="B1260">
        <v>32</v>
      </c>
      <c r="C1260" t="s">
        <v>85</v>
      </c>
      <c r="D1260">
        <v>6720</v>
      </c>
      <c r="E1260">
        <v>1618753.4054999999</v>
      </c>
      <c r="F1260">
        <v>240.88592343749997</v>
      </c>
      <c r="G1260">
        <v>1.4194614223284384E-3</v>
      </c>
      <c r="H1260" t="str">
        <f t="shared" si="76"/>
        <v>09</v>
      </c>
      <c r="I1260" t="str">
        <f t="shared" si="77"/>
        <v>06</v>
      </c>
      <c r="J1260" t="str">
        <f t="shared" si="78"/>
        <v>2022</v>
      </c>
      <c r="K1260" s="1">
        <f t="shared" si="79"/>
        <v>44721</v>
      </c>
    </row>
    <row r="1261" spans="1:11" hidden="1" x14ac:dyDescent="0.55000000000000004">
      <c r="A1261" t="s">
        <v>164</v>
      </c>
      <c r="B1261">
        <v>33</v>
      </c>
      <c r="C1261" t="s">
        <v>90</v>
      </c>
      <c r="D1261">
        <v>6315</v>
      </c>
      <c r="E1261">
        <v>1605183.4650000001</v>
      </c>
      <c r="F1261">
        <v>254.18582185273161</v>
      </c>
      <c r="G1261">
        <v>1.3339135241077513E-3</v>
      </c>
      <c r="H1261" t="str">
        <f t="shared" si="76"/>
        <v>09</v>
      </c>
      <c r="I1261" t="str">
        <f t="shared" si="77"/>
        <v>06</v>
      </c>
      <c r="J1261" t="str">
        <f t="shared" si="78"/>
        <v>2022</v>
      </c>
      <c r="K1261" s="1">
        <f t="shared" si="79"/>
        <v>44721</v>
      </c>
    </row>
    <row r="1262" spans="1:11" hidden="1" x14ac:dyDescent="0.55000000000000004">
      <c r="A1262" t="s">
        <v>164</v>
      </c>
      <c r="B1262">
        <v>34</v>
      </c>
      <c r="C1262" t="s">
        <v>155</v>
      </c>
      <c r="D1262">
        <v>4462.5</v>
      </c>
      <c r="E1262">
        <v>1027023.75</v>
      </c>
      <c r="F1262">
        <v>230.1453781512605</v>
      </c>
      <c r="G1262">
        <v>9.426111007649786E-4</v>
      </c>
      <c r="H1262" t="str">
        <f t="shared" si="76"/>
        <v>09</v>
      </c>
      <c r="I1262" t="str">
        <f t="shared" si="77"/>
        <v>06</v>
      </c>
      <c r="J1262" t="str">
        <f t="shared" si="78"/>
        <v>2022</v>
      </c>
      <c r="K1262" s="1">
        <f t="shared" si="79"/>
        <v>44721</v>
      </c>
    </row>
    <row r="1263" spans="1:11" hidden="1" x14ac:dyDescent="0.55000000000000004">
      <c r="A1263" t="s">
        <v>164</v>
      </c>
      <c r="B1263">
        <v>35</v>
      </c>
      <c r="C1263" t="s">
        <v>105</v>
      </c>
      <c r="D1263">
        <v>3757.5</v>
      </c>
      <c r="E1263">
        <v>706281</v>
      </c>
      <c r="F1263">
        <v>187.96566866267466</v>
      </c>
      <c r="G1263">
        <v>7.9369438904748613E-4</v>
      </c>
      <c r="H1263" t="str">
        <f t="shared" si="76"/>
        <v>09</v>
      </c>
      <c r="I1263" t="str">
        <f t="shared" si="77"/>
        <v>06</v>
      </c>
      <c r="J1263" t="str">
        <f t="shared" si="78"/>
        <v>2022</v>
      </c>
      <c r="K1263" s="1">
        <f t="shared" si="79"/>
        <v>44721</v>
      </c>
    </row>
    <row r="1264" spans="1:11" hidden="1" x14ac:dyDescent="0.55000000000000004">
      <c r="A1264" t="s">
        <v>164</v>
      </c>
      <c r="B1264">
        <v>36</v>
      </c>
      <c r="C1264" t="s">
        <v>100</v>
      </c>
      <c r="D1264">
        <v>3308.15</v>
      </c>
      <c r="E1264">
        <v>727745.97224999999</v>
      </c>
      <c r="F1264">
        <v>219.98578427519911</v>
      </c>
      <c r="G1264">
        <v>6.9877846789818802E-4</v>
      </c>
      <c r="H1264" t="str">
        <f t="shared" si="76"/>
        <v>09</v>
      </c>
      <c r="I1264" t="str">
        <f t="shared" si="77"/>
        <v>06</v>
      </c>
      <c r="J1264" t="str">
        <f t="shared" si="78"/>
        <v>2022</v>
      </c>
      <c r="K1264" s="1">
        <f t="shared" si="79"/>
        <v>44721</v>
      </c>
    </row>
    <row r="1265" spans="1:11" hidden="1" x14ac:dyDescent="0.55000000000000004">
      <c r="A1265" t="s">
        <v>164</v>
      </c>
      <c r="B1265">
        <v>37</v>
      </c>
      <c r="C1265" t="s">
        <v>125</v>
      </c>
      <c r="D1265">
        <v>2932.5</v>
      </c>
      <c r="E1265">
        <v>682638.75</v>
      </c>
      <c r="F1265">
        <v>232.78388746803068</v>
      </c>
      <c r="G1265">
        <v>6.1943015193127162E-4</v>
      </c>
      <c r="H1265" t="str">
        <f t="shared" si="76"/>
        <v>09</v>
      </c>
      <c r="I1265" t="str">
        <f t="shared" si="77"/>
        <v>06</v>
      </c>
      <c r="J1265" t="str">
        <f t="shared" si="78"/>
        <v>2022</v>
      </c>
      <c r="K1265" s="1">
        <f t="shared" si="79"/>
        <v>44721</v>
      </c>
    </row>
    <row r="1266" spans="1:11" hidden="1" x14ac:dyDescent="0.55000000000000004">
      <c r="A1266" t="s">
        <v>164</v>
      </c>
      <c r="B1266">
        <v>38</v>
      </c>
      <c r="C1266" t="s">
        <v>149</v>
      </c>
      <c r="D1266">
        <v>2929.89</v>
      </c>
      <c r="E1266">
        <v>502396.14</v>
      </c>
      <c r="F1266">
        <v>171.47269692718839</v>
      </c>
      <c r="G1266">
        <v>6.1887884325384946E-4</v>
      </c>
      <c r="H1266" t="str">
        <f t="shared" si="76"/>
        <v>09</v>
      </c>
      <c r="I1266" t="str">
        <f t="shared" si="77"/>
        <v>06</v>
      </c>
      <c r="J1266" t="str">
        <f t="shared" si="78"/>
        <v>2022</v>
      </c>
      <c r="K1266" s="1">
        <f t="shared" si="79"/>
        <v>44721</v>
      </c>
    </row>
    <row r="1267" spans="1:11" hidden="1" x14ac:dyDescent="0.55000000000000004">
      <c r="A1267" t="s">
        <v>164</v>
      </c>
      <c r="B1267">
        <v>39</v>
      </c>
      <c r="C1267" t="s">
        <v>101</v>
      </c>
      <c r="D1267">
        <v>2481.52</v>
      </c>
      <c r="E1267">
        <v>654557.99930000002</v>
      </c>
      <c r="F1267">
        <v>263.77300980850447</v>
      </c>
      <c r="G1267">
        <v>5.2416992689530747E-4</v>
      </c>
      <c r="H1267" t="str">
        <f t="shared" si="76"/>
        <v>09</v>
      </c>
      <c r="I1267" t="str">
        <f t="shared" si="77"/>
        <v>06</v>
      </c>
      <c r="J1267" t="str">
        <f t="shared" si="78"/>
        <v>2022</v>
      </c>
      <c r="K1267" s="1">
        <f t="shared" si="79"/>
        <v>44721</v>
      </c>
    </row>
    <row r="1268" spans="1:11" hidden="1" x14ac:dyDescent="0.55000000000000004">
      <c r="A1268" t="s">
        <v>164</v>
      </c>
      <c r="B1268">
        <v>40</v>
      </c>
      <c r="C1268" t="s">
        <v>120</v>
      </c>
      <c r="D1268">
        <v>1780</v>
      </c>
      <c r="E1268">
        <v>296379.25</v>
      </c>
      <c r="F1268">
        <v>166.50519662921349</v>
      </c>
      <c r="G1268">
        <v>3.7598829341437803E-4</v>
      </c>
      <c r="H1268" t="str">
        <f t="shared" si="76"/>
        <v>09</v>
      </c>
      <c r="I1268" t="str">
        <f t="shared" si="77"/>
        <v>06</v>
      </c>
      <c r="J1268" t="str">
        <f t="shared" si="78"/>
        <v>2022</v>
      </c>
      <c r="K1268" s="1">
        <f t="shared" si="79"/>
        <v>44721</v>
      </c>
    </row>
    <row r="1269" spans="1:11" hidden="1" x14ac:dyDescent="0.55000000000000004">
      <c r="A1269" t="s">
        <v>164</v>
      </c>
      <c r="B1269">
        <v>41</v>
      </c>
      <c r="C1269" t="s">
        <v>161</v>
      </c>
      <c r="D1269">
        <v>1740.65</v>
      </c>
      <c r="E1269">
        <v>401908.05</v>
      </c>
      <c r="F1269">
        <v>230.89538390831009</v>
      </c>
      <c r="G1269">
        <v>3.6767641737738043E-4</v>
      </c>
      <c r="H1269" t="str">
        <f t="shared" si="76"/>
        <v>09</v>
      </c>
      <c r="I1269" t="str">
        <f t="shared" si="77"/>
        <v>06</v>
      </c>
      <c r="J1269" t="str">
        <f t="shared" si="78"/>
        <v>2022</v>
      </c>
      <c r="K1269" s="1">
        <f t="shared" si="79"/>
        <v>44721</v>
      </c>
    </row>
    <row r="1270" spans="1:11" hidden="1" x14ac:dyDescent="0.55000000000000004">
      <c r="A1270" t="s">
        <v>164</v>
      </c>
      <c r="B1270">
        <v>42</v>
      </c>
      <c r="C1270" t="s">
        <v>165</v>
      </c>
      <c r="D1270">
        <v>1740</v>
      </c>
      <c r="E1270">
        <v>401853</v>
      </c>
      <c r="F1270">
        <v>230.95</v>
      </c>
      <c r="G1270">
        <v>3.6753911828147067E-4</v>
      </c>
      <c r="H1270" t="str">
        <f t="shared" si="76"/>
        <v>09</v>
      </c>
      <c r="I1270" t="str">
        <f t="shared" si="77"/>
        <v>06</v>
      </c>
      <c r="J1270" t="str">
        <f t="shared" si="78"/>
        <v>2022</v>
      </c>
      <c r="K1270" s="1">
        <f t="shared" si="79"/>
        <v>44721</v>
      </c>
    </row>
    <row r="1271" spans="1:11" hidden="1" x14ac:dyDescent="0.55000000000000004">
      <c r="A1271" t="s">
        <v>164</v>
      </c>
      <c r="B1271">
        <v>43</v>
      </c>
      <c r="C1271" t="s">
        <v>88</v>
      </c>
      <c r="D1271">
        <v>1238.04</v>
      </c>
      <c r="E1271">
        <v>238534.08000000002</v>
      </c>
      <c r="F1271">
        <v>192.67073761752448</v>
      </c>
      <c r="G1271">
        <v>2.6151041953861604E-4</v>
      </c>
      <c r="H1271" t="str">
        <f t="shared" si="76"/>
        <v>09</v>
      </c>
      <c r="I1271" t="str">
        <f t="shared" si="77"/>
        <v>06</v>
      </c>
      <c r="J1271" t="str">
        <f t="shared" si="78"/>
        <v>2022</v>
      </c>
      <c r="K1271" s="1">
        <f t="shared" si="79"/>
        <v>44721</v>
      </c>
    </row>
    <row r="1272" spans="1:11" hidden="1" x14ac:dyDescent="0.55000000000000004">
      <c r="A1272" t="s">
        <v>164</v>
      </c>
      <c r="B1272">
        <v>44</v>
      </c>
      <c r="C1272" t="s">
        <v>109</v>
      </c>
      <c r="D1272">
        <v>970.11</v>
      </c>
      <c r="E1272">
        <v>271990.86900000001</v>
      </c>
      <c r="F1272">
        <v>280.37116306398246</v>
      </c>
      <c r="G1272">
        <v>2.0491573220461924E-4</v>
      </c>
      <c r="H1272" t="str">
        <f t="shared" si="76"/>
        <v>09</v>
      </c>
      <c r="I1272" t="str">
        <f t="shared" si="77"/>
        <v>06</v>
      </c>
      <c r="J1272" t="str">
        <f t="shared" si="78"/>
        <v>2022</v>
      </c>
      <c r="K1272" s="1">
        <f t="shared" si="79"/>
        <v>44721</v>
      </c>
    </row>
    <row r="1273" spans="1:11" hidden="1" x14ac:dyDescent="0.55000000000000004">
      <c r="A1273" t="s">
        <v>164</v>
      </c>
      <c r="B1273">
        <v>45</v>
      </c>
      <c r="C1273" t="s">
        <v>133</v>
      </c>
      <c r="D1273">
        <v>840</v>
      </c>
      <c r="E1273">
        <v>270434.17499999993</v>
      </c>
      <c r="F1273">
        <v>321.94544642857136</v>
      </c>
      <c r="G1273">
        <v>1.774326777910548E-4</v>
      </c>
      <c r="H1273" t="str">
        <f t="shared" si="76"/>
        <v>09</v>
      </c>
      <c r="I1273" t="str">
        <f t="shared" si="77"/>
        <v>06</v>
      </c>
      <c r="J1273" t="str">
        <f t="shared" si="78"/>
        <v>2022</v>
      </c>
      <c r="K1273" s="1">
        <f t="shared" si="79"/>
        <v>44721</v>
      </c>
    </row>
    <row r="1274" spans="1:11" hidden="1" x14ac:dyDescent="0.55000000000000004">
      <c r="A1274" t="s">
        <v>164</v>
      </c>
      <c r="B1274">
        <v>46</v>
      </c>
      <c r="C1274" t="s">
        <v>104</v>
      </c>
      <c r="D1274">
        <v>825</v>
      </c>
      <c r="E1274">
        <v>202331.25</v>
      </c>
      <c r="F1274">
        <v>245.25</v>
      </c>
      <c r="G1274">
        <v>1.7426423711621453E-4</v>
      </c>
      <c r="H1274" t="str">
        <f t="shared" si="76"/>
        <v>09</v>
      </c>
      <c r="I1274" t="str">
        <f t="shared" si="77"/>
        <v>06</v>
      </c>
      <c r="J1274" t="str">
        <f t="shared" si="78"/>
        <v>2022</v>
      </c>
      <c r="K1274" s="1">
        <f t="shared" si="79"/>
        <v>44721</v>
      </c>
    </row>
    <row r="1275" spans="1:11" hidden="1" x14ac:dyDescent="0.55000000000000004">
      <c r="A1275" t="s">
        <v>164</v>
      </c>
      <c r="B1275">
        <v>47</v>
      </c>
      <c r="C1275" t="s">
        <v>138</v>
      </c>
      <c r="D1275">
        <v>825</v>
      </c>
      <c r="E1275">
        <v>187646.25</v>
      </c>
      <c r="F1275">
        <v>227.45</v>
      </c>
      <c r="G1275">
        <v>1.7426423711621453E-4</v>
      </c>
      <c r="H1275" t="str">
        <f t="shared" si="76"/>
        <v>09</v>
      </c>
      <c r="I1275" t="str">
        <f t="shared" si="77"/>
        <v>06</v>
      </c>
      <c r="J1275" t="str">
        <f t="shared" si="78"/>
        <v>2022</v>
      </c>
      <c r="K1275" s="1">
        <f t="shared" si="79"/>
        <v>44721</v>
      </c>
    </row>
    <row r="1276" spans="1:11" hidden="1" x14ac:dyDescent="0.55000000000000004">
      <c r="A1276" t="s">
        <v>164</v>
      </c>
      <c r="B1276">
        <v>48</v>
      </c>
      <c r="C1276" t="s">
        <v>112</v>
      </c>
      <c r="D1276">
        <v>532.5</v>
      </c>
      <c r="E1276">
        <v>156216</v>
      </c>
      <c r="F1276">
        <v>293.36338028169013</v>
      </c>
      <c r="G1276">
        <v>1.1247964395682938E-4</v>
      </c>
      <c r="H1276" t="str">
        <f t="shared" si="76"/>
        <v>09</v>
      </c>
      <c r="I1276" t="str">
        <f t="shared" si="77"/>
        <v>06</v>
      </c>
      <c r="J1276" t="str">
        <f t="shared" si="78"/>
        <v>2022</v>
      </c>
      <c r="K1276" s="1">
        <f t="shared" si="79"/>
        <v>44721</v>
      </c>
    </row>
    <row r="1277" spans="1:11" hidden="1" x14ac:dyDescent="0.55000000000000004">
      <c r="A1277" t="s">
        <v>164</v>
      </c>
      <c r="B1277">
        <v>49</v>
      </c>
      <c r="C1277" t="s">
        <v>115</v>
      </c>
      <c r="D1277">
        <v>422.48999999999995</v>
      </c>
      <c r="E1277">
        <v>96577.388699999996</v>
      </c>
      <c r="F1277">
        <v>228.59094582120289</v>
      </c>
      <c r="G1277">
        <v>8.9242300047550876E-5</v>
      </c>
      <c r="H1277" t="str">
        <f t="shared" si="76"/>
        <v>09</v>
      </c>
      <c r="I1277" t="str">
        <f t="shared" si="77"/>
        <v>06</v>
      </c>
      <c r="J1277" t="str">
        <f t="shared" si="78"/>
        <v>2022</v>
      </c>
      <c r="K1277" s="1">
        <f t="shared" si="79"/>
        <v>44721</v>
      </c>
    </row>
    <row r="1278" spans="1:11" hidden="1" x14ac:dyDescent="0.55000000000000004">
      <c r="A1278" t="s">
        <v>164</v>
      </c>
      <c r="B1278">
        <v>50</v>
      </c>
      <c r="C1278" t="s">
        <v>159</v>
      </c>
      <c r="D1278">
        <v>412.5</v>
      </c>
      <c r="E1278">
        <v>101579.625</v>
      </c>
      <c r="F1278">
        <v>246.25363636363636</v>
      </c>
      <c r="G1278">
        <v>8.7132118558107266E-5</v>
      </c>
      <c r="H1278" t="str">
        <f t="shared" si="76"/>
        <v>09</v>
      </c>
      <c r="I1278" t="str">
        <f t="shared" si="77"/>
        <v>06</v>
      </c>
      <c r="J1278" t="str">
        <f t="shared" si="78"/>
        <v>2022</v>
      </c>
      <c r="K1278" s="1">
        <f t="shared" si="79"/>
        <v>44721</v>
      </c>
    </row>
    <row r="1279" spans="1:11" hidden="1" x14ac:dyDescent="0.55000000000000004">
      <c r="A1279" t="s">
        <v>164</v>
      </c>
      <c r="B1279">
        <v>51</v>
      </c>
      <c r="C1279" t="s">
        <v>110</v>
      </c>
      <c r="D1279">
        <v>412.5</v>
      </c>
      <c r="E1279">
        <v>108763.875</v>
      </c>
      <c r="F1279">
        <v>263.67</v>
      </c>
      <c r="G1279">
        <v>8.7132118558107266E-5</v>
      </c>
      <c r="H1279" t="str">
        <f t="shared" si="76"/>
        <v>09</v>
      </c>
      <c r="I1279" t="str">
        <f t="shared" si="77"/>
        <v>06</v>
      </c>
      <c r="J1279" t="str">
        <f t="shared" si="78"/>
        <v>2022</v>
      </c>
      <c r="K1279" s="1">
        <f t="shared" si="79"/>
        <v>44721</v>
      </c>
    </row>
    <row r="1280" spans="1:11" hidden="1" x14ac:dyDescent="0.55000000000000004">
      <c r="A1280" t="s">
        <v>164</v>
      </c>
      <c r="B1280">
        <v>52</v>
      </c>
      <c r="C1280" t="s">
        <v>111</v>
      </c>
      <c r="D1280">
        <v>412.5</v>
      </c>
      <c r="E1280">
        <v>97968.75</v>
      </c>
      <c r="F1280">
        <v>237.5</v>
      </c>
      <c r="G1280">
        <v>8.7132118558107266E-5</v>
      </c>
      <c r="H1280" t="str">
        <f t="shared" si="76"/>
        <v>09</v>
      </c>
      <c r="I1280" t="str">
        <f t="shared" si="77"/>
        <v>06</v>
      </c>
      <c r="J1280" t="str">
        <f t="shared" si="78"/>
        <v>2022</v>
      </c>
      <c r="K1280" s="1">
        <f t="shared" si="79"/>
        <v>44721</v>
      </c>
    </row>
    <row r="1281" spans="1:11" hidden="1" x14ac:dyDescent="0.55000000000000004">
      <c r="A1281" t="s">
        <v>164</v>
      </c>
      <c r="B1281">
        <v>53</v>
      </c>
      <c r="C1281" t="s">
        <v>122</v>
      </c>
      <c r="D1281">
        <v>412.5</v>
      </c>
      <c r="E1281">
        <v>96256.875</v>
      </c>
      <c r="F1281">
        <v>233.35</v>
      </c>
      <c r="G1281">
        <v>8.7132118558107266E-5</v>
      </c>
      <c r="H1281" t="str">
        <f t="shared" si="76"/>
        <v>09</v>
      </c>
      <c r="I1281" t="str">
        <f t="shared" si="77"/>
        <v>06</v>
      </c>
      <c r="J1281" t="str">
        <f t="shared" si="78"/>
        <v>2022</v>
      </c>
      <c r="K1281" s="1">
        <f t="shared" si="79"/>
        <v>44721</v>
      </c>
    </row>
    <row r="1282" spans="1:11" hidden="1" x14ac:dyDescent="0.55000000000000004">
      <c r="A1282" t="s">
        <v>164</v>
      </c>
      <c r="B1282">
        <v>54</v>
      </c>
      <c r="C1282" t="s">
        <v>119</v>
      </c>
      <c r="D1282">
        <v>412.5</v>
      </c>
      <c r="E1282">
        <v>91698.75</v>
      </c>
      <c r="F1282">
        <v>222.3</v>
      </c>
      <c r="G1282">
        <v>8.7132118558107266E-5</v>
      </c>
      <c r="H1282" t="str">
        <f t="shared" ref="H1282:H1345" si="80">LEFT(A1282,2)</f>
        <v>09</v>
      </c>
      <c r="I1282" t="str">
        <f t="shared" ref="I1282:I1345" si="81">MID(A1282,4,2)</f>
        <v>06</v>
      </c>
      <c r="J1282" t="str">
        <f t="shared" ref="J1282:J1345" si="82">MID(A1282,7,4)</f>
        <v>2022</v>
      </c>
      <c r="K1282" s="1">
        <f t="shared" ref="K1282:K1345" si="83">DATE(J1282,I1282,H1282)</f>
        <v>44721</v>
      </c>
    </row>
    <row r="1283" spans="1:11" hidden="1" x14ac:dyDescent="0.55000000000000004">
      <c r="A1283" t="s">
        <v>164</v>
      </c>
      <c r="B1283">
        <v>55</v>
      </c>
      <c r="C1283" t="s">
        <v>113</v>
      </c>
      <c r="D1283">
        <v>412.5</v>
      </c>
      <c r="E1283">
        <v>95493.75</v>
      </c>
      <c r="F1283">
        <v>231.5</v>
      </c>
      <c r="G1283">
        <v>8.7132118558107266E-5</v>
      </c>
      <c r="H1283" t="str">
        <f t="shared" si="80"/>
        <v>09</v>
      </c>
      <c r="I1283" t="str">
        <f t="shared" si="81"/>
        <v>06</v>
      </c>
      <c r="J1283" t="str">
        <f t="shared" si="82"/>
        <v>2022</v>
      </c>
      <c r="K1283" s="1">
        <f t="shared" si="83"/>
        <v>44721</v>
      </c>
    </row>
    <row r="1284" spans="1:11" hidden="1" x14ac:dyDescent="0.55000000000000004">
      <c r="A1284" t="s">
        <v>164</v>
      </c>
      <c r="B1284">
        <v>56</v>
      </c>
      <c r="C1284" t="s">
        <v>108</v>
      </c>
      <c r="D1284">
        <v>412.17</v>
      </c>
      <c r="E1284">
        <v>118931.34000000001</v>
      </c>
      <c r="F1284">
        <v>288.54923939151325</v>
      </c>
      <c r="G1284">
        <v>8.7062412863260778E-5</v>
      </c>
      <c r="H1284" t="str">
        <f t="shared" si="80"/>
        <v>09</v>
      </c>
      <c r="I1284" t="str">
        <f t="shared" si="81"/>
        <v>06</v>
      </c>
      <c r="J1284" t="str">
        <f t="shared" si="82"/>
        <v>2022</v>
      </c>
      <c r="K1284" s="1">
        <f t="shared" si="83"/>
        <v>44721</v>
      </c>
    </row>
    <row r="1285" spans="1:11" hidden="1" x14ac:dyDescent="0.55000000000000004">
      <c r="A1285" t="s">
        <v>164</v>
      </c>
      <c r="B1285">
        <v>57</v>
      </c>
      <c r="C1285" t="s">
        <v>114</v>
      </c>
      <c r="D1285">
        <v>408.87</v>
      </c>
      <c r="E1285">
        <v>92609.055000000008</v>
      </c>
      <c r="F1285">
        <v>226.50000000000003</v>
      </c>
      <c r="G1285">
        <v>8.6365355914795917E-5</v>
      </c>
      <c r="H1285" t="str">
        <f t="shared" si="80"/>
        <v>09</v>
      </c>
      <c r="I1285" t="str">
        <f t="shared" si="81"/>
        <v>06</v>
      </c>
      <c r="J1285" t="str">
        <f t="shared" si="82"/>
        <v>2022</v>
      </c>
      <c r="K1285" s="1">
        <f t="shared" si="83"/>
        <v>44721</v>
      </c>
    </row>
    <row r="1286" spans="1:11" hidden="1" x14ac:dyDescent="0.55000000000000004">
      <c r="A1286" t="s">
        <v>164</v>
      </c>
      <c r="B1286">
        <v>58</v>
      </c>
      <c r="C1286" t="s">
        <v>166</v>
      </c>
      <c r="D1286">
        <v>390.54999999999995</v>
      </c>
      <c r="E1286">
        <v>85442.734999999986</v>
      </c>
      <c r="F1286">
        <v>218.77540647804378</v>
      </c>
      <c r="G1286">
        <v>8.2495633703924339E-5</v>
      </c>
      <c r="H1286" t="str">
        <f t="shared" si="80"/>
        <v>09</v>
      </c>
      <c r="I1286" t="str">
        <f t="shared" si="81"/>
        <v>06</v>
      </c>
      <c r="J1286" t="str">
        <f t="shared" si="82"/>
        <v>2022</v>
      </c>
      <c r="K1286" s="1">
        <f t="shared" si="83"/>
        <v>44721</v>
      </c>
    </row>
    <row r="1287" spans="1:11" hidden="1" x14ac:dyDescent="0.55000000000000004">
      <c r="A1287" t="s">
        <v>164</v>
      </c>
      <c r="B1287">
        <v>59</v>
      </c>
      <c r="C1287" t="s">
        <v>150</v>
      </c>
      <c r="D1287">
        <v>18.989999999999998</v>
      </c>
      <c r="E1287">
        <v>5359.9274999999998</v>
      </c>
      <c r="F1287">
        <v>282.25</v>
      </c>
      <c r="G1287">
        <v>4.0112458943477744E-6</v>
      </c>
      <c r="H1287" t="str">
        <f t="shared" si="80"/>
        <v>09</v>
      </c>
      <c r="I1287" t="str">
        <f t="shared" si="81"/>
        <v>06</v>
      </c>
      <c r="J1287" t="str">
        <f t="shared" si="82"/>
        <v>2022</v>
      </c>
      <c r="K1287" s="1">
        <f t="shared" si="83"/>
        <v>44721</v>
      </c>
    </row>
    <row r="1288" spans="1:11" hidden="1" x14ac:dyDescent="0.55000000000000004">
      <c r="A1288" t="s">
        <v>164</v>
      </c>
      <c r="C1288" t="s">
        <v>117</v>
      </c>
      <c r="D1288">
        <v>4734189.9500000011</v>
      </c>
      <c r="E1288">
        <v>1128235310.5923097</v>
      </c>
      <c r="F1288">
        <v>238.31644325811419</v>
      </c>
      <c r="G1288">
        <v>1</v>
      </c>
      <c r="H1288" t="str">
        <f t="shared" si="80"/>
        <v>09</v>
      </c>
      <c r="I1288" t="str">
        <f t="shared" si="81"/>
        <v>06</v>
      </c>
      <c r="J1288" t="str">
        <f t="shared" si="82"/>
        <v>2022</v>
      </c>
      <c r="K1288" s="1">
        <f t="shared" si="83"/>
        <v>44721</v>
      </c>
    </row>
    <row r="1289" spans="1:11" hidden="1" x14ac:dyDescent="0.55000000000000004">
      <c r="A1289" t="s">
        <v>167</v>
      </c>
      <c r="B1289">
        <v>1</v>
      </c>
      <c r="C1289" t="s">
        <v>69</v>
      </c>
      <c r="D1289">
        <v>1199149.7800000014</v>
      </c>
      <c r="E1289">
        <v>296908629.65215969</v>
      </c>
      <c r="F1289">
        <v>247.59928626443923</v>
      </c>
      <c r="G1289">
        <v>0.24214678740426979</v>
      </c>
      <c r="H1289" t="str">
        <f t="shared" si="80"/>
        <v>22</v>
      </c>
      <c r="I1289" t="str">
        <f t="shared" si="81"/>
        <v>06</v>
      </c>
      <c r="J1289" t="str">
        <f t="shared" si="82"/>
        <v>2022</v>
      </c>
      <c r="K1289" s="1">
        <f t="shared" si="83"/>
        <v>44734</v>
      </c>
    </row>
    <row r="1290" spans="1:11" hidden="1" x14ac:dyDescent="0.55000000000000004">
      <c r="A1290" t="s">
        <v>167</v>
      </c>
      <c r="B1290">
        <v>2</v>
      </c>
      <c r="C1290" t="s">
        <v>68</v>
      </c>
      <c r="D1290">
        <v>1109166.8599999999</v>
      </c>
      <c r="E1290">
        <v>273742465.10110015</v>
      </c>
      <c r="F1290">
        <v>246.80007578039266</v>
      </c>
      <c r="G1290">
        <v>0.22397635084774906</v>
      </c>
      <c r="H1290" t="str">
        <f t="shared" si="80"/>
        <v>22</v>
      </c>
      <c r="I1290" t="str">
        <f t="shared" si="81"/>
        <v>06</v>
      </c>
      <c r="J1290" t="str">
        <f t="shared" si="82"/>
        <v>2022</v>
      </c>
      <c r="K1290" s="1">
        <f t="shared" si="83"/>
        <v>44734</v>
      </c>
    </row>
    <row r="1291" spans="1:11" x14ac:dyDescent="0.55000000000000004">
      <c r="A1291" t="s">
        <v>167</v>
      </c>
      <c r="B1291">
        <v>3</v>
      </c>
      <c r="C1291" t="s">
        <v>70</v>
      </c>
      <c r="D1291">
        <v>456874.40999999968</v>
      </c>
      <c r="E1291">
        <v>107619716.00955002</v>
      </c>
      <c r="F1291">
        <v>235.55645414579052</v>
      </c>
      <c r="G1291">
        <v>9.2257591565184607E-2</v>
      </c>
      <c r="H1291" t="str">
        <f t="shared" si="80"/>
        <v>22</v>
      </c>
      <c r="I1291" t="str">
        <f t="shared" si="81"/>
        <v>06</v>
      </c>
      <c r="J1291" t="str">
        <f t="shared" si="82"/>
        <v>2022</v>
      </c>
      <c r="K1291" s="1">
        <f t="shared" si="83"/>
        <v>44734</v>
      </c>
    </row>
    <row r="1292" spans="1:11" hidden="1" x14ac:dyDescent="0.55000000000000004">
      <c r="A1292" t="s">
        <v>167</v>
      </c>
      <c r="B1292">
        <v>4</v>
      </c>
      <c r="C1292" t="s">
        <v>71</v>
      </c>
      <c r="D1292">
        <v>326381.69999999972</v>
      </c>
      <c r="E1292">
        <v>78633327.539100066</v>
      </c>
      <c r="F1292">
        <v>240.92443767251697</v>
      </c>
      <c r="G1292">
        <v>6.5906929593519167E-2</v>
      </c>
      <c r="H1292" t="str">
        <f t="shared" si="80"/>
        <v>22</v>
      </c>
      <c r="I1292" t="str">
        <f t="shared" si="81"/>
        <v>06</v>
      </c>
      <c r="J1292" t="str">
        <f t="shared" si="82"/>
        <v>2022</v>
      </c>
      <c r="K1292" s="1">
        <f t="shared" si="83"/>
        <v>44734</v>
      </c>
    </row>
    <row r="1293" spans="1:11" hidden="1" x14ac:dyDescent="0.55000000000000004">
      <c r="A1293" t="s">
        <v>167</v>
      </c>
      <c r="B1293">
        <v>5</v>
      </c>
      <c r="C1293" t="s">
        <v>77</v>
      </c>
      <c r="D1293">
        <v>258973.31000000006</v>
      </c>
      <c r="E1293">
        <v>61472271.753200017</v>
      </c>
      <c r="F1293">
        <v>237.36913951943544</v>
      </c>
      <c r="G1293">
        <v>5.2295014422593641E-2</v>
      </c>
      <c r="H1293" t="str">
        <f t="shared" si="80"/>
        <v>22</v>
      </c>
      <c r="I1293" t="str">
        <f t="shared" si="81"/>
        <v>06</v>
      </c>
      <c r="J1293" t="str">
        <f t="shared" si="82"/>
        <v>2022</v>
      </c>
      <c r="K1293" s="1">
        <f t="shared" si="83"/>
        <v>44734</v>
      </c>
    </row>
    <row r="1294" spans="1:11" hidden="1" x14ac:dyDescent="0.55000000000000004">
      <c r="A1294" t="s">
        <v>167</v>
      </c>
      <c r="B1294">
        <v>6</v>
      </c>
      <c r="C1294" t="s">
        <v>86</v>
      </c>
      <c r="D1294">
        <v>189625.65000000008</v>
      </c>
      <c r="E1294">
        <v>30079158.7335</v>
      </c>
      <c r="F1294">
        <v>158.62389256674922</v>
      </c>
      <c r="G1294">
        <v>3.8291498462307547E-2</v>
      </c>
      <c r="H1294" t="str">
        <f t="shared" si="80"/>
        <v>22</v>
      </c>
      <c r="I1294" t="str">
        <f t="shared" si="81"/>
        <v>06</v>
      </c>
      <c r="J1294" t="str">
        <f t="shared" si="82"/>
        <v>2022</v>
      </c>
      <c r="K1294" s="1">
        <f t="shared" si="83"/>
        <v>44734</v>
      </c>
    </row>
    <row r="1295" spans="1:11" hidden="1" x14ac:dyDescent="0.55000000000000004">
      <c r="A1295" t="s">
        <v>167</v>
      </c>
      <c r="B1295">
        <v>7</v>
      </c>
      <c r="C1295" t="s">
        <v>75</v>
      </c>
      <c r="D1295">
        <v>185588.45000000013</v>
      </c>
      <c r="E1295">
        <v>45861024.960650004</v>
      </c>
      <c r="F1295">
        <v>247.1114175513076</v>
      </c>
      <c r="G1295">
        <v>3.7476258342671695E-2</v>
      </c>
      <c r="H1295" t="str">
        <f t="shared" si="80"/>
        <v>22</v>
      </c>
      <c r="I1295" t="str">
        <f t="shared" si="81"/>
        <v>06</v>
      </c>
      <c r="J1295" t="str">
        <f t="shared" si="82"/>
        <v>2022</v>
      </c>
      <c r="K1295" s="1">
        <f t="shared" si="83"/>
        <v>44734</v>
      </c>
    </row>
    <row r="1296" spans="1:11" hidden="1" x14ac:dyDescent="0.55000000000000004">
      <c r="A1296" t="s">
        <v>167</v>
      </c>
      <c r="B1296">
        <v>8</v>
      </c>
      <c r="C1296" t="s">
        <v>73</v>
      </c>
      <c r="D1296">
        <v>178737.7000000001</v>
      </c>
      <c r="E1296">
        <v>42963624.597449996</v>
      </c>
      <c r="F1296">
        <v>240.37248212016812</v>
      </c>
      <c r="G1296">
        <v>3.6092872270741795E-2</v>
      </c>
      <c r="H1296" t="str">
        <f t="shared" si="80"/>
        <v>22</v>
      </c>
      <c r="I1296" t="str">
        <f t="shared" si="81"/>
        <v>06</v>
      </c>
      <c r="J1296" t="str">
        <f t="shared" si="82"/>
        <v>2022</v>
      </c>
      <c r="K1296" s="1">
        <f t="shared" si="83"/>
        <v>44734</v>
      </c>
    </row>
    <row r="1297" spans="1:11" hidden="1" x14ac:dyDescent="0.55000000000000004">
      <c r="A1297" t="s">
        <v>167</v>
      </c>
      <c r="B1297">
        <v>9</v>
      </c>
      <c r="C1297" t="s">
        <v>72</v>
      </c>
      <c r="D1297">
        <v>170779.23</v>
      </c>
      <c r="E1297">
        <v>40488787.853300005</v>
      </c>
      <c r="F1297">
        <v>237.08262329851237</v>
      </c>
      <c r="G1297">
        <v>3.4485802015386972E-2</v>
      </c>
      <c r="H1297" t="str">
        <f t="shared" si="80"/>
        <v>22</v>
      </c>
      <c r="I1297" t="str">
        <f t="shared" si="81"/>
        <v>06</v>
      </c>
      <c r="J1297" t="str">
        <f t="shared" si="82"/>
        <v>2022</v>
      </c>
      <c r="K1297" s="1">
        <f t="shared" si="83"/>
        <v>44734</v>
      </c>
    </row>
    <row r="1298" spans="1:11" hidden="1" x14ac:dyDescent="0.55000000000000004">
      <c r="A1298" t="s">
        <v>167</v>
      </c>
      <c r="B1298">
        <v>10</v>
      </c>
      <c r="C1298" t="s">
        <v>74</v>
      </c>
      <c r="D1298">
        <v>138406.41000000003</v>
      </c>
      <c r="E1298">
        <v>34695508.991200007</v>
      </c>
      <c r="F1298">
        <v>250.67848368583506</v>
      </c>
      <c r="G1298">
        <v>2.7948691728616394E-2</v>
      </c>
      <c r="H1298" t="str">
        <f t="shared" si="80"/>
        <v>22</v>
      </c>
      <c r="I1298" t="str">
        <f t="shared" si="81"/>
        <v>06</v>
      </c>
      <c r="J1298" t="str">
        <f t="shared" si="82"/>
        <v>2022</v>
      </c>
      <c r="K1298" s="1">
        <f t="shared" si="83"/>
        <v>44734</v>
      </c>
    </row>
    <row r="1299" spans="1:11" hidden="1" x14ac:dyDescent="0.55000000000000004">
      <c r="A1299" t="s">
        <v>167</v>
      </c>
      <c r="B1299">
        <v>11</v>
      </c>
      <c r="C1299" t="s">
        <v>76</v>
      </c>
      <c r="D1299">
        <v>129294.97</v>
      </c>
      <c r="E1299">
        <v>29849303.323200002</v>
      </c>
      <c r="F1299">
        <v>230.8620615573831</v>
      </c>
      <c r="G1299">
        <v>2.6108799864043172E-2</v>
      </c>
      <c r="H1299" t="str">
        <f t="shared" si="80"/>
        <v>22</v>
      </c>
      <c r="I1299" t="str">
        <f t="shared" si="81"/>
        <v>06</v>
      </c>
      <c r="J1299" t="str">
        <f t="shared" si="82"/>
        <v>2022</v>
      </c>
      <c r="K1299" s="1">
        <f t="shared" si="83"/>
        <v>44734</v>
      </c>
    </row>
    <row r="1300" spans="1:11" hidden="1" x14ac:dyDescent="0.55000000000000004">
      <c r="A1300" t="s">
        <v>167</v>
      </c>
      <c r="B1300">
        <v>12</v>
      </c>
      <c r="C1300" t="s">
        <v>78</v>
      </c>
      <c r="D1300">
        <v>81937.5</v>
      </c>
      <c r="E1300">
        <v>22286878.049999997</v>
      </c>
      <c r="F1300">
        <v>271.99851167048053</v>
      </c>
      <c r="G1300">
        <v>1.6545808308397747E-2</v>
      </c>
      <c r="H1300" t="str">
        <f t="shared" si="80"/>
        <v>22</v>
      </c>
      <c r="I1300" t="str">
        <f t="shared" si="81"/>
        <v>06</v>
      </c>
      <c r="J1300" t="str">
        <f t="shared" si="82"/>
        <v>2022</v>
      </c>
      <c r="K1300" s="1">
        <f t="shared" si="83"/>
        <v>44734</v>
      </c>
    </row>
    <row r="1301" spans="1:11" hidden="1" x14ac:dyDescent="0.55000000000000004">
      <c r="A1301" t="s">
        <v>167</v>
      </c>
      <c r="B1301">
        <v>13</v>
      </c>
      <c r="C1301" t="s">
        <v>79</v>
      </c>
      <c r="D1301">
        <v>72513.87</v>
      </c>
      <c r="E1301">
        <v>17396743.905900002</v>
      </c>
      <c r="F1301">
        <v>239.90919124713662</v>
      </c>
      <c r="G1301">
        <v>1.4642875273471537E-2</v>
      </c>
      <c r="H1301" t="str">
        <f t="shared" si="80"/>
        <v>22</v>
      </c>
      <c r="I1301" t="str">
        <f t="shared" si="81"/>
        <v>06</v>
      </c>
      <c r="J1301" t="str">
        <f t="shared" si="82"/>
        <v>2022</v>
      </c>
      <c r="K1301" s="1">
        <f t="shared" si="83"/>
        <v>44734</v>
      </c>
    </row>
    <row r="1302" spans="1:11" hidden="1" x14ac:dyDescent="0.55000000000000004">
      <c r="A1302" t="s">
        <v>167</v>
      </c>
      <c r="B1302">
        <v>14</v>
      </c>
      <c r="C1302" t="s">
        <v>81</v>
      </c>
      <c r="D1302">
        <v>62992.21</v>
      </c>
      <c r="E1302">
        <v>15777616.596800003</v>
      </c>
      <c r="F1302">
        <v>250.46932941073194</v>
      </c>
      <c r="G1302">
        <v>1.2720146838533463E-2</v>
      </c>
      <c r="H1302" t="str">
        <f t="shared" si="80"/>
        <v>22</v>
      </c>
      <c r="I1302" t="str">
        <f t="shared" si="81"/>
        <v>06</v>
      </c>
      <c r="J1302" t="str">
        <f t="shared" si="82"/>
        <v>2022</v>
      </c>
      <c r="K1302" s="1">
        <f t="shared" si="83"/>
        <v>44734</v>
      </c>
    </row>
    <row r="1303" spans="1:11" hidden="1" x14ac:dyDescent="0.55000000000000004">
      <c r="A1303" t="s">
        <v>167</v>
      </c>
      <c r="B1303">
        <v>15</v>
      </c>
      <c r="C1303" t="s">
        <v>80</v>
      </c>
      <c r="D1303">
        <v>61756.59</v>
      </c>
      <c r="E1303">
        <v>14476849.755199999</v>
      </c>
      <c r="F1303">
        <v>234.41789378591014</v>
      </c>
      <c r="G1303">
        <v>1.247063554441267E-2</v>
      </c>
      <c r="H1303" t="str">
        <f t="shared" si="80"/>
        <v>22</v>
      </c>
      <c r="I1303" t="str">
        <f t="shared" si="81"/>
        <v>06</v>
      </c>
      <c r="J1303" t="str">
        <f t="shared" si="82"/>
        <v>2022</v>
      </c>
      <c r="K1303" s="1">
        <f t="shared" si="83"/>
        <v>44734</v>
      </c>
    </row>
    <row r="1304" spans="1:11" hidden="1" x14ac:dyDescent="0.55000000000000004">
      <c r="A1304" t="s">
        <v>167</v>
      </c>
      <c r="B1304">
        <v>16</v>
      </c>
      <c r="C1304" t="s">
        <v>82</v>
      </c>
      <c r="D1304">
        <v>45015</v>
      </c>
      <c r="E1304">
        <v>10833163.950000005</v>
      </c>
      <c r="F1304">
        <v>240.65675774741763</v>
      </c>
      <c r="G1304">
        <v>9.0899717589934346E-3</v>
      </c>
      <c r="H1304" t="str">
        <f t="shared" si="80"/>
        <v>22</v>
      </c>
      <c r="I1304" t="str">
        <f t="shared" si="81"/>
        <v>06</v>
      </c>
      <c r="J1304" t="str">
        <f t="shared" si="82"/>
        <v>2022</v>
      </c>
      <c r="K1304" s="1">
        <f t="shared" si="83"/>
        <v>44734</v>
      </c>
    </row>
    <row r="1305" spans="1:11" hidden="1" x14ac:dyDescent="0.55000000000000004">
      <c r="A1305" t="s">
        <v>167</v>
      </c>
      <c r="B1305">
        <v>17</v>
      </c>
      <c r="C1305" t="s">
        <v>84</v>
      </c>
      <c r="D1305">
        <v>36103.040000000001</v>
      </c>
      <c r="E1305">
        <v>4554951.33</v>
      </c>
      <c r="F1305">
        <v>126.16531267173069</v>
      </c>
      <c r="G1305">
        <v>7.2903613020950872E-3</v>
      </c>
      <c r="H1305" t="str">
        <f t="shared" si="80"/>
        <v>22</v>
      </c>
      <c r="I1305" t="str">
        <f t="shared" si="81"/>
        <v>06</v>
      </c>
      <c r="J1305" t="str">
        <f t="shared" si="82"/>
        <v>2022</v>
      </c>
      <c r="K1305" s="1">
        <f t="shared" si="83"/>
        <v>44734</v>
      </c>
    </row>
    <row r="1306" spans="1:11" hidden="1" x14ac:dyDescent="0.55000000000000004">
      <c r="A1306" t="s">
        <v>167</v>
      </c>
      <c r="B1306">
        <v>18</v>
      </c>
      <c r="C1306" t="s">
        <v>83</v>
      </c>
      <c r="D1306">
        <v>33360.100000000006</v>
      </c>
      <c r="E1306">
        <v>7236226.7345000003</v>
      </c>
      <c r="F1306">
        <v>216.91262120017623</v>
      </c>
      <c r="G1306">
        <v>6.7364737726801505E-3</v>
      </c>
      <c r="H1306" t="str">
        <f t="shared" si="80"/>
        <v>22</v>
      </c>
      <c r="I1306" t="str">
        <f t="shared" si="81"/>
        <v>06</v>
      </c>
      <c r="J1306" t="str">
        <f t="shared" si="82"/>
        <v>2022</v>
      </c>
      <c r="K1306" s="1">
        <f t="shared" si="83"/>
        <v>44734</v>
      </c>
    </row>
    <row r="1307" spans="1:11" hidden="1" x14ac:dyDescent="0.55000000000000004">
      <c r="A1307" t="s">
        <v>167</v>
      </c>
      <c r="B1307">
        <v>19</v>
      </c>
      <c r="C1307" t="s">
        <v>94</v>
      </c>
      <c r="D1307">
        <v>22600.649999999998</v>
      </c>
      <c r="E1307">
        <v>3278232.9499999997</v>
      </c>
      <c r="F1307">
        <v>145.05038350666905</v>
      </c>
      <c r="G1307">
        <v>4.5637958510473167E-3</v>
      </c>
      <c r="H1307" t="str">
        <f t="shared" si="80"/>
        <v>22</v>
      </c>
      <c r="I1307" t="str">
        <f t="shared" si="81"/>
        <v>06</v>
      </c>
      <c r="J1307" t="str">
        <f t="shared" si="82"/>
        <v>2022</v>
      </c>
      <c r="K1307" s="1">
        <f t="shared" si="83"/>
        <v>44734</v>
      </c>
    </row>
    <row r="1308" spans="1:11" hidden="1" x14ac:dyDescent="0.55000000000000004">
      <c r="A1308" t="s">
        <v>167</v>
      </c>
      <c r="B1308">
        <v>20</v>
      </c>
      <c r="C1308" t="s">
        <v>89</v>
      </c>
      <c r="D1308">
        <v>19617.759999999998</v>
      </c>
      <c r="E1308">
        <v>3405780.6090000002</v>
      </c>
      <c r="F1308">
        <v>173.60700757884695</v>
      </c>
      <c r="G1308">
        <v>3.9614547234191055E-3</v>
      </c>
      <c r="H1308" t="str">
        <f t="shared" si="80"/>
        <v>22</v>
      </c>
      <c r="I1308" t="str">
        <f t="shared" si="81"/>
        <v>06</v>
      </c>
      <c r="J1308" t="str">
        <f t="shared" si="82"/>
        <v>2022</v>
      </c>
      <c r="K1308" s="1">
        <f t="shared" si="83"/>
        <v>44734</v>
      </c>
    </row>
    <row r="1309" spans="1:11" hidden="1" x14ac:dyDescent="0.55000000000000004">
      <c r="A1309" t="s">
        <v>167</v>
      </c>
      <c r="B1309">
        <v>21</v>
      </c>
      <c r="C1309" t="s">
        <v>98</v>
      </c>
      <c r="D1309">
        <v>18322.28</v>
      </c>
      <c r="E1309">
        <v>4116731.4542</v>
      </c>
      <c r="F1309">
        <v>224.68445271003392</v>
      </c>
      <c r="G1309">
        <v>3.6998557760828665E-3</v>
      </c>
      <c r="H1309" t="str">
        <f t="shared" si="80"/>
        <v>22</v>
      </c>
      <c r="I1309" t="str">
        <f t="shared" si="81"/>
        <v>06</v>
      </c>
      <c r="J1309" t="str">
        <f t="shared" si="82"/>
        <v>2022</v>
      </c>
      <c r="K1309" s="1">
        <f t="shared" si="83"/>
        <v>44734</v>
      </c>
    </row>
    <row r="1310" spans="1:11" hidden="1" x14ac:dyDescent="0.55000000000000004">
      <c r="A1310" t="s">
        <v>167</v>
      </c>
      <c r="B1310">
        <v>22</v>
      </c>
      <c r="C1310" t="s">
        <v>91</v>
      </c>
      <c r="D1310">
        <v>14278.369999999999</v>
      </c>
      <c r="E1310">
        <v>3159245.8964999998</v>
      </c>
      <c r="F1310">
        <v>221.26096301608658</v>
      </c>
      <c r="G1310">
        <v>2.8832606923127643E-3</v>
      </c>
      <c r="H1310" t="str">
        <f t="shared" si="80"/>
        <v>22</v>
      </c>
      <c r="I1310" t="str">
        <f t="shared" si="81"/>
        <v>06</v>
      </c>
      <c r="J1310" t="str">
        <f t="shared" si="82"/>
        <v>2022</v>
      </c>
      <c r="K1310" s="1">
        <f t="shared" si="83"/>
        <v>44734</v>
      </c>
    </row>
    <row r="1311" spans="1:11" hidden="1" x14ac:dyDescent="0.55000000000000004">
      <c r="A1311" t="s">
        <v>167</v>
      </c>
      <c r="B1311">
        <v>23</v>
      </c>
      <c r="C1311" t="s">
        <v>96</v>
      </c>
      <c r="D1311">
        <v>14015.220000000001</v>
      </c>
      <c r="E1311">
        <v>3189157.4925000002</v>
      </c>
      <c r="F1311">
        <v>227.5495848441908</v>
      </c>
      <c r="G1311">
        <v>2.8301222702672439E-3</v>
      </c>
      <c r="H1311" t="str">
        <f t="shared" si="80"/>
        <v>22</v>
      </c>
      <c r="I1311" t="str">
        <f t="shared" si="81"/>
        <v>06</v>
      </c>
      <c r="J1311" t="str">
        <f t="shared" si="82"/>
        <v>2022</v>
      </c>
      <c r="K1311" s="1">
        <f t="shared" si="83"/>
        <v>44734</v>
      </c>
    </row>
    <row r="1312" spans="1:11" hidden="1" x14ac:dyDescent="0.55000000000000004">
      <c r="A1312" t="s">
        <v>167</v>
      </c>
      <c r="B1312">
        <v>24</v>
      </c>
      <c r="C1312" t="s">
        <v>107</v>
      </c>
      <c r="D1312">
        <v>13500</v>
      </c>
      <c r="E1312">
        <v>2270437.5</v>
      </c>
      <c r="F1312">
        <v>168.18055555555554</v>
      </c>
      <c r="G1312">
        <v>2.7260828334202238E-3</v>
      </c>
      <c r="H1312" t="str">
        <f t="shared" si="80"/>
        <v>22</v>
      </c>
      <c r="I1312" t="str">
        <f t="shared" si="81"/>
        <v>06</v>
      </c>
      <c r="J1312" t="str">
        <f t="shared" si="82"/>
        <v>2022</v>
      </c>
      <c r="K1312" s="1">
        <f t="shared" si="83"/>
        <v>44734</v>
      </c>
    </row>
    <row r="1313" spans="1:11" hidden="1" x14ac:dyDescent="0.55000000000000004">
      <c r="A1313" t="s">
        <v>167</v>
      </c>
      <c r="B1313">
        <v>25</v>
      </c>
      <c r="C1313" t="s">
        <v>99</v>
      </c>
      <c r="D1313">
        <v>11362.5</v>
      </c>
      <c r="E1313">
        <v>2779939.125</v>
      </c>
      <c r="F1313">
        <v>244.65910891089109</v>
      </c>
      <c r="G1313">
        <v>2.2944530514620218E-3</v>
      </c>
      <c r="H1313" t="str">
        <f t="shared" si="80"/>
        <v>22</v>
      </c>
      <c r="I1313" t="str">
        <f t="shared" si="81"/>
        <v>06</v>
      </c>
      <c r="J1313" t="str">
        <f t="shared" si="82"/>
        <v>2022</v>
      </c>
      <c r="K1313" s="1">
        <f t="shared" si="83"/>
        <v>44734</v>
      </c>
    </row>
    <row r="1314" spans="1:11" hidden="1" x14ac:dyDescent="0.55000000000000004">
      <c r="A1314" t="s">
        <v>167</v>
      </c>
      <c r="B1314">
        <v>26</v>
      </c>
      <c r="C1314" t="s">
        <v>103</v>
      </c>
      <c r="D1314">
        <v>10312.5</v>
      </c>
      <c r="E1314">
        <v>2567056.9012500001</v>
      </c>
      <c r="F1314">
        <v>248.92672981818183</v>
      </c>
      <c r="G1314">
        <v>2.0824243866404486E-3</v>
      </c>
      <c r="H1314" t="str">
        <f t="shared" si="80"/>
        <v>22</v>
      </c>
      <c r="I1314" t="str">
        <f t="shared" si="81"/>
        <v>06</v>
      </c>
      <c r="J1314" t="str">
        <f t="shared" si="82"/>
        <v>2022</v>
      </c>
      <c r="K1314" s="1">
        <f t="shared" si="83"/>
        <v>44734</v>
      </c>
    </row>
    <row r="1315" spans="1:11" hidden="1" x14ac:dyDescent="0.55000000000000004">
      <c r="A1315" t="s">
        <v>167</v>
      </c>
      <c r="B1315">
        <v>27</v>
      </c>
      <c r="C1315" t="s">
        <v>87</v>
      </c>
      <c r="D1315">
        <v>10050</v>
      </c>
      <c r="E1315">
        <v>2364177.1349999998</v>
      </c>
      <c r="F1315">
        <v>235.24150597014923</v>
      </c>
      <c r="G1315">
        <v>2.0294172204350556E-3</v>
      </c>
      <c r="H1315" t="str">
        <f t="shared" si="80"/>
        <v>22</v>
      </c>
      <c r="I1315" t="str">
        <f t="shared" si="81"/>
        <v>06</v>
      </c>
      <c r="J1315" t="str">
        <f t="shared" si="82"/>
        <v>2022</v>
      </c>
      <c r="K1315" s="1">
        <f t="shared" si="83"/>
        <v>44734</v>
      </c>
    </row>
    <row r="1316" spans="1:11" hidden="1" x14ac:dyDescent="0.55000000000000004">
      <c r="A1316" t="s">
        <v>167</v>
      </c>
      <c r="B1316">
        <v>28</v>
      </c>
      <c r="C1316" t="s">
        <v>102</v>
      </c>
      <c r="D1316">
        <v>8907.5199999999986</v>
      </c>
      <c r="E1316">
        <v>2049296.0989000001</v>
      </c>
      <c r="F1316">
        <v>230.0635978252084</v>
      </c>
      <c r="G1316">
        <v>1.7987138785442451E-3</v>
      </c>
      <c r="H1316" t="str">
        <f t="shared" si="80"/>
        <v>22</v>
      </c>
      <c r="I1316" t="str">
        <f t="shared" si="81"/>
        <v>06</v>
      </c>
      <c r="J1316" t="str">
        <f t="shared" si="82"/>
        <v>2022</v>
      </c>
      <c r="K1316" s="1">
        <f t="shared" si="83"/>
        <v>44734</v>
      </c>
    </row>
    <row r="1317" spans="1:11" hidden="1" x14ac:dyDescent="0.55000000000000004">
      <c r="A1317" t="s">
        <v>167</v>
      </c>
      <c r="B1317">
        <v>29</v>
      </c>
      <c r="C1317" t="s">
        <v>95</v>
      </c>
      <c r="D1317">
        <v>8408.690000000006</v>
      </c>
      <c r="E1317">
        <v>1933994.1113000007</v>
      </c>
      <c r="F1317">
        <v>229.99945429073961</v>
      </c>
      <c r="G1317">
        <v>1.6979841081890606E-3</v>
      </c>
      <c r="H1317" t="str">
        <f t="shared" si="80"/>
        <v>22</v>
      </c>
      <c r="I1317" t="str">
        <f t="shared" si="81"/>
        <v>06</v>
      </c>
      <c r="J1317" t="str">
        <f t="shared" si="82"/>
        <v>2022</v>
      </c>
      <c r="K1317" s="1">
        <f t="shared" si="83"/>
        <v>44734</v>
      </c>
    </row>
    <row r="1318" spans="1:11" hidden="1" x14ac:dyDescent="0.55000000000000004">
      <c r="A1318" t="s">
        <v>167</v>
      </c>
      <c r="B1318">
        <v>30</v>
      </c>
      <c r="C1318" t="s">
        <v>97</v>
      </c>
      <c r="D1318">
        <v>7455</v>
      </c>
      <c r="E1318">
        <v>1876355.625</v>
      </c>
      <c r="F1318">
        <v>251.6908953722334</v>
      </c>
      <c r="G1318">
        <v>1.5054035202331682E-3</v>
      </c>
      <c r="H1318" t="str">
        <f t="shared" si="80"/>
        <v>22</v>
      </c>
      <c r="I1318" t="str">
        <f t="shared" si="81"/>
        <v>06</v>
      </c>
      <c r="J1318" t="str">
        <f t="shared" si="82"/>
        <v>2022</v>
      </c>
      <c r="K1318" s="1">
        <f t="shared" si="83"/>
        <v>44734</v>
      </c>
    </row>
    <row r="1319" spans="1:11" hidden="1" x14ac:dyDescent="0.55000000000000004">
      <c r="A1319" t="s">
        <v>167</v>
      </c>
      <c r="B1319">
        <v>31</v>
      </c>
      <c r="C1319" t="s">
        <v>93</v>
      </c>
      <c r="D1319">
        <v>7438.0799999999981</v>
      </c>
      <c r="E1319">
        <v>2035950.8096000003</v>
      </c>
      <c r="F1319">
        <v>273.71993976940297</v>
      </c>
      <c r="G1319">
        <v>1.5019868297486143E-3</v>
      </c>
      <c r="H1319" t="str">
        <f t="shared" si="80"/>
        <v>22</v>
      </c>
      <c r="I1319" t="str">
        <f t="shared" si="81"/>
        <v>06</v>
      </c>
      <c r="J1319" t="str">
        <f t="shared" si="82"/>
        <v>2022</v>
      </c>
      <c r="K1319" s="1">
        <f t="shared" si="83"/>
        <v>44734</v>
      </c>
    </row>
    <row r="1320" spans="1:11" hidden="1" x14ac:dyDescent="0.55000000000000004">
      <c r="A1320" t="s">
        <v>167</v>
      </c>
      <c r="B1320">
        <v>32</v>
      </c>
      <c r="C1320" t="s">
        <v>85</v>
      </c>
      <c r="D1320">
        <v>6720</v>
      </c>
      <c r="E1320">
        <v>1618753.4054999999</v>
      </c>
      <c r="F1320">
        <v>240.88592343749997</v>
      </c>
      <c r="G1320">
        <v>1.356983454858067E-3</v>
      </c>
      <c r="H1320" t="str">
        <f t="shared" si="80"/>
        <v>22</v>
      </c>
      <c r="I1320" t="str">
        <f t="shared" si="81"/>
        <v>06</v>
      </c>
      <c r="J1320" t="str">
        <f t="shared" si="82"/>
        <v>2022</v>
      </c>
      <c r="K1320" s="1">
        <f t="shared" si="83"/>
        <v>44734</v>
      </c>
    </row>
    <row r="1321" spans="1:11" hidden="1" x14ac:dyDescent="0.55000000000000004">
      <c r="A1321" t="s">
        <v>167</v>
      </c>
      <c r="B1321">
        <v>33</v>
      </c>
      <c r="C1321" t="s">
        <v>90</v>
      </c>
      <c r="D1321">
        <v>6315</v>
      </c>
      <c r="E1321">
        <v>1605183.4650000001</v>
      </c>
      <c r="F1321">
        <v>254.18582185273161</v>
      </c>
      <c r="G1321">
        <v>1.2752009698554603E-3</v>
      </c>
      <c r="H1321" t="str">
        <f t="shared" si="80"/>
        <v>22</v>
      </c>
      <c r="I1321" t="str">
        <f t="shared" si="81"/>
        <v>06</v>
      </c>
      <c r="J1321" t="str">
        <f t="shared" si="82"/>
        <v>2022</v>
      </c>
      <c r="K1321" s="1">
        <f t="shared" si="83"/>
        <v>44734</v>
      </c>
    </row>
    <row r="1322" spans="1:11" hidden="1" x14ac:dyDescent="0.55000000000000004">
      <c r="A1322" t="s">
        <v>167</v>
      </c>
      <c r="B1322">
        <v>34</v>
      </c>
      <c r="C1322" t="s">
        <v>155</v>
      </c>
      <c r="D1322">
        <v>4912.5</v>
      </c>
      <c r="E1322">
        <v>1138580.19</v>
      </c>
      <c r="F1322">
        <v>231.77204885496181</v>
      </c>
      <c r="G1322">
        <v>9.9199125327235926E-4</v>
      </c>
      <c r="H1322" t="str">
        <f t="shared" si="80"/>
        <v>22</v>
      </c>
      <c r="I1322" t="str">
        <f t="shared" si="81"/>
        <v>06</v>
      </c>
      <c r="J1322" t="str">
        <f t="shared" si="82"/>
        <v>2022</v>
      </c>
      <c r="K1322" s="1">
        <f t="shared" si="83"/>
        <v>44734</v>
      </c>
    </row>
    <row r="1323" spans="1:11" hidden="1" x14ac:dyDescent="0.55000000000000004">
      <c r="A1323" t="s">
        <v>167</v>
      </c>
      <c r="B1323">
        <v>35</v>
      </c>
      <c r="C1323" t="s">
        <v>105</v>
      </c>
      <c r="D1323">
        <v>3757.5</v>
      </c>
      <c r="E1323">
        <v>706281</v>
      </c>
      <c r="F1323">
        <v>187.96566866267466</v>
      </c>
      <c r="G1323">
        <v>7.58759721968629E-4</v>
      </c>
      <c r="H1323" t="str">
        <f t="shared" si="80"/>
        <v>22</v>
      </c>
      <c r="I1323" t="str">
        <f t="shared" si="81"/>
        <v>06</v>
      </c>
      <c r="J1323" t="str">
        <f t="shared" si="82"/>
        <v>2022</v>
      </c>
      <c r="K1323" s="1">
        <f t="shared" si="83"/>
        <v>44734</v>
      </c>
    </row>
    <row r="1324" spans="1:11" hidden="1" x14ac:dyDescent="0.55000000000000004">
      <c r="A1324" t="s">
        <v>167</v>
      </c>
      <c r="B1324">
        <v>36</v>
      </c>
      <c r="C1324" t="s">
        <v>100</v>
      </c>
      <c r="D1324">
        <v>3308.15</v>
      </c>
      <c r="E1324">
        <v>727745.97224999999</v>
      </c>
      <c r="F1324">
        <v>219.98578427519911</v>
      </c>
      <c r="G1324">
        <v>6.6802155002808252E-4</v>
      </c>
      <c r="H1324" t="str">
        <f t="shared" si="80"/>
        <v>22</v>
      </c>
      <c r="I1324" t="str">
        <f t="shared" si="81"/>
        <v>06</v>
      </c>
      <c r="J1324" t="str">
        <f t="shared" si="82"/>
        <v>2022</v>
      </c>
      <c r="K1324" s="1">
        <f t="shared" si="83"/>
        <v>44734</v>
      </c>
    </row>
    <row r="1325" spans="1:11" hidden="1" x14ac:dyDescent="0.55000000000000004">
      <c r="A1325" t="s">
        <v>167</v>
      </c>
      <c r="B1325">
        <v>37</v>
      </c>
      <c r="C1325" t="s">
        <v>125</v>
      </c>
      <c r="D1325">
        <v>2932.5</v>
      </c>
      <c r="E1325">
        <v>682638.75</v>
      </c>
      <c r="F1325">
        <v>232.78388746803068</v>
      </c>
      <c r="G1325">
        <v>5.9216577103739308E-4</v>
      </c>
      <c r="H1325" t="str">
        <f t="shared" si="80"/>
        <v>22</v>
      </c>
      <c r="I1325" t="str">
        <f t="shared" si="81"/>
        <v>06</v>
      </c>
      <c r="J1325" t="str">
        <f t="shared" si="82"/>
        <v>2022</v>
      </c>
      <c r="K1325" s="1">
        <f t="shared" si="83"/>
        <v>44734</v>
      </c>
    </row>
    <row r="1326" spans="1:11" hidden="1" x14ac:dyDescent="0.55000000000000004">
      <c r="A1326" t="s">
        <v>167</v>
      </c>
      <c r="B1326">
        <v>38</v>
      </c>
      <c r="C1326" t="s">
        <v>149</v>
      </c>
      <c r="D1326">
        <v>2929.89</v>
      </c>
      <c r="E1326">
        <v>502396.14</v>
      </c>
      <c r="F1326">
        <v>171.47269692718839</v>
      </c>
      <c r="G1326">
        <v>5.9163872835626518E-4</v>
      </c>
      <c r="H1326" t="str">
        <f t="shared" si="80"/>
        <v>22</v>
      </c>
      <c r="I1326" t="str">
        <f t="shared" si="81"/>
        <v>06</v>
      </c>
      <c r="J1326" t="str">
        <f t="shared" si="82"/>
        <v>2022</v>
      </c>
      <c r="K1326" s="1">
        <f t="shared" si="83"/>
        <v>44734</v>
      </c>
    </row>
    <row r="1327" spans="1:11" hidden="1" x14ac:dyDescent="0.55000000000000004">
      <c r="A1327" t="s">
        <v>167</v>
      </c>
      <c r="B1327">
        <v>39</v>
      </c>
      <c r="C1327" t="s">
        <v>101</v>
      </c>
      <c r="D1327">
        <v>2481.52</v>
      </c>
      <c r="E1327">
        <v>654557.99930000002</v>
      </c>
      <c r="F1327">
        <v>263.77300980850447</v>
      </c>
      <c r="G1327">
        <v>5.0109844983621879E-4</v>
      </c>
      <c r="H1327" t="str">
        <f t="shared" si="80"/>
        <v>22</v>
      </c>
      <c r="I1327" t="str">
        <f t="shared" si="81"/>
        <v>06</v>
      </c>
      <c r="J1327" t="str">
        <f t="shared" si="82"/>
        <v>2022</v>
      </c>
      <c r="K1327" s="1">
        <f t="shared" si="83"/>
        <v>44734</v>
      </c>
    </row>
    <row r="1328" spans="1:11" hidden="1" x14ac:dyDescent="0.55000000000000004">
      <c r="A1328" t="s">
        <v>167</v>
      </c>
      <c r="B1328">
        <v>40</v>
      </c>
      <c r="C1328" t="s">
        <v>88</v>
      </c>
      <c r="D1328">
        <v>2064.13</v>
      </c>
      <c r="E1328">
        <v>395491.18000000005</v>
      </c>
      <c r="F1328">
        <v>191.60187585084273</v>
      </c>
      <c r="G1328">
        <v>4.1681402658871755E-4</v>
      </c>
      <c r="H1328" t="str">
        <f t="shared" si="80"/>
        <v>22</v>
      </c>
      <c r="I1328" t="str">
        <f t="shared" si="81"/>
        <v>06</v>
      </c>
      <c r="J1328" t="str">
        <f t="shared" si="82"/>
        <v>2022</v>
      </c>
      <c r="K1328" s="1">
        <f t="shared" si="83"/>
        <v>44734</v>
      </c>
    </row>
    <row r="1329" spans="1:11" hidden="1" x14ac:dyDescent="0.55000000000000004">
      <c r="A1329" t="s">
        <v>167</v>
      </c>
      <c r="B1329">
        <v>41</v>
      </c>
      <c r="C1329" t="s">
        <v>120</v>
      </c>
      <c r="D1329">
        <v>1780</v>
      </c>
      <c r="E1329">
        <v>296379.25</v>
      </c>
      <c r="F1329">
        <v>166.50519662921349</v>
      </c>
      <c r="G1329">
        <v>3.5943906988799987E-4</v>
      </c>
      <c r="H1329" t="str">
        <f t="shared" si="80"/>
        <v>22</v>
      </c>
      <c r="I1329" t="str">
        <f t="shared" si="81"/>
        <v>06</v>
      </c>
      <c r="J1329" t="str">
        <f t="shared" si="82"/>
        <v>2022</v>
      </c>
      <c r="K1329" s="1">
        <f t="shared" si="83"/>
        <v>44734</v>
      </c>
    </row>
    <row r="1330" spans="1:11" hidden="1" x14ac:dyDescent="0.55000000000000004">
      <c r="A1330" t="s">
        <v>167</v>
      </c>
      <c r="B1330">
        <v>42</v>
      </c>
      <c r="C1330" t="s">
        <v>161</v>
      </c>
      <c r="D1330">
        <v>1740.65</v>
      </c>
      <c r="E1330">
        <v>401908.05</v>
      </c>
      <c r="F1330">
        <v>230.89538390831009</v>
      </c>
      <c r="G1330">
        <v>3.514930432587343E-4</v>
      </c>
      <c r="H1330" t="str">
        <f t="shared" si="80"/>
        <v>22</v>
      </c>
      <c r="I1330" t="str">
        <f t="shared" si="81"/>
        <v>06</v>
      </c>
      <c r="J1330" t="str">
        <f t="shared" si="82"/>
        <v>2022</v>
      </c>
      <c r="K1330" s="1">
        <f t="shared" si="83"/>
        <v>44734</v>
      </c>
    </row>
    <row r="1331" spans="1:11" hidden="1" x14ac:dyDescent="0.55000000000000004">
      <c r="A1331" t="s">
        <v>167</v>
      </c>
      <c r="B1331">
        <v>43</v>
      </c>
      <c r="C1331" t="s">
        <v>165</v>
      </c>
      <c r="D1331">
        <v>1740</v>
      </c>
      <c r="E1331">
        <v>401853</v>
      </c>
      <c r="F1331">
        <v>230.95</v>
      </c>
      <c r="G1331">
        <v>3.5136178741860662E-4</v>
      </c>
      <c r="H1331" t="str">
        <f t="shared" si="80"/>
        <v>22</v>
      </c>
      <c r="I1331" t="str">
        <f t="shared" si="81"/>
        <v>06</v>
      </c>
      <c r="J1331" t="str">
        <f t="shared" si="82"/>
        <v>2022</v>
      </c>
      <c r="K1331" s="1">
        <f t="shared" si="83"/>
        <v>44734</v>
      </c>
    </row>
    <row r="1332" spans="1:11" hidden="1" x14ac:dyDescent="0.55000000000000004">
      <c r="A1332" t="s">
        <v>167</v>
      </c>
      <c r="B1332">
        <v>44</v>
      </c>
      <c r="C1332" t="s">
        <v>109</v>
      </c>
      <c r="D1332">
        <v>1135.1100000000001</v>
      </c>
      <c r="E1332">
        <v>347055.96900000004</v>
      </c>
      <c r="F1332">
        <v>305.74655231651559</v>
      </c>
      <c r="G1332">
        <v>2.292151025958245E-4</v>
      </c>
      <c r="H1332" t="str">
        <f t="shared" si="80"/>
        <v>22</v>
      </c>
      <c r="I1332" t="str">
        <f t="shared" si="81"/>
        <v>06</v>
      </c>
      <c r="J1332" t="str">
        <f t="shared" si="82"/>
        <v>2022</v>
      </c>
      <c r="K1332" s="1">
        <f t="shared" si="83"/>
        <v>44734</v>
      </c>
    </row>
    <row r="1333" spans="1:11" hidden="1" x14ac:dyDescent="0.55000000000000004">
      <c r="A1333" t="s">
        <v>167</v>
      </c>
      <c r="B1333">
        <v>45</v>
      </c>
      <c r="C1333" t="s">
        <v>133</v>
      </c>
      <c r="D1333">
        <v>840</v>
      </c>
      <c r="E1333">
        <v>270434.17499999993</v>
      </c>
      <c r="F1333">
        <v>321.94544642857136</v>
      </c>
      <c r="G1333">
        <v>1.6962293185725837E-4</v>
      </c>
      <c r="H1333" t="str">
        <f t="shared" si="80"/>
        <v>22</v>
      </c>
      <c r="I1333" t="str">
        <f t="shared" si="81"/>
        <v>06</v>
      </c>
      <c r="J1333" t="str">
        <f t="shared" si="82"/>
        <v>2022</v>
      </c>
      <c r="K1333" s="1">
        <f t="shared" si="83"/>
        <v>44734</v>
      </c>
    </row>
    <row r="1334" spans="1:11" hidden="1" x14ac:dyDescent="0.55000000000000004">
      <c r="A1334" t="s">
        <v>167</v>
      </c>
      <c r="B1334">
        <v>46</v>
      </c>
      <c r="C1334" t="s">
        <v>138</v>
      </c>
      <c r="D1334">
        <v>825</v>
      </c>
      <c r="E1334">
        <v>187646.25</v>
      </c>
      <c r="F1334">
        <v>227.45</v>
      </c>
      <c r="G1334">
        <v>1.6659395093123589E-4</v>
      </c>
      <c r="H1334" t="str">
        <f t="shared" si="80"/>
        <v>22</v>
      </c>
      <c r="I1334" t="str">
        <f t="shared" si="81"/>
        <v>06</v>
      </c>
      <c r="J1334" t="str">
        <f t="shared" si="82"/>
        <v>2022</v>
      </c>
      <c r="K1334" s="1">
        <f t="shared" si="83"/>
        <v>44734</v>
      </c>
    </row>
    <row r="1335" spans="1:11" hidden="1" x14ac:dyDescent="0.55000000000000004">
      <c r="A1335" t="s">
        <v>167</v>
      </c>
      <c r="B1335">
        <v>47</v>
      </c>
      <c r="C1335" t="s">
        <v>104</v>
      </c>
      <c r="D1335">
        <v>825</v>
      </c>
      <c r="E1335">
        <v>202331.25</v>
      </c>
      <c r="F1335">
        <v>245.25</v>
      </c>
      <c r="G1335">
        <v>1.6659395093123589E-4</v>
      </c>
      <c r="H1335" t="str">
        <f t="shared" si="80"/>
        <v>22</v>
      </c>
      <c r="I1335" t="str">
        <f t="shared" si="81"/>
        <v>06</v>
      </c>
      <c r="J1335" t="str">
        <f t="shared" si="82"/>
        <v>2022</v>
      </c>
      <c r="K1335" s="1">
        <f t="shared" si="83"/>
        <v>44734</v>
      </c>
    </row>
    <row r="1336" spans="1:11" hidden="1" x14ac:dyDescent="0.55000000000000004">
      <c r="A1336" t="s">
        <v>167</v>
      </c>
      <c r="B1336">
        <v>48</v>
      </c>
      <c r="C1336" t="s">
        <v>115</v>
      </c>
      <c r="D1336">
        <v>647.49</v>
      </c>
      <c r="E1336">
        <v>148743.63870000001</v>
      </c>
      <c r="F1336">
        <v>229.72345318074412</v>
      </c>
      <c r="G1336">
        <v>1.3074899065268597E-4</v>
      </c>
      <c r="H1336" t="str">
        <f t="shared" si="80"/>
        <v>22</v>
      </c>
      <c r="I1336" t="str">
        <f t="shared" si="81"/>
        <v>06</v>
      </c>
      <c r="J1336" t="str">
        <f t="shared" si="82"/>
        <v>2022</v>
      </c>
      <c r="K1336" s="1">
        <f t="shared" si="83"/>
        <v>44734</v>
      </c>
    </row>
    <row r="1337" spans="1:11" hidden="1" x14ac:dyDescent="0.55000000000000004">
      <c r="A1337" t="s">
        <v>167</v>
      </c>
      <c r="B1337">
        <v>49</v>
      </c>
      <c r="C1337" t="s">
        <v>112</v>
      </c>
      <c r="D1337">
        <v>532.5</v>
      </c>
      <c r="E1337">
        <v>156216</v>
      </c>
      <c r="F1337">
        <v>293.36338028169013</v>
      </c>
      <c r="G1337">
        <v>1.0752882287379772E-4</v>
      </c>
      <c r="H1337" t="str">
        <f t="shared" si="80"/>
        <v>22</v>
      </c>
      <c r="I1337" t="str">
        <f t="shared" si="81"/>
        <v>06</v>
      </c>
      <c r="J1337" t="str">
        <f t="shared" si="82"/>
        <v>2022</v>
      </c>
      <c r="K1337" s="1">
        <f t="shared" si="83"/>
        <v>44734</v>
      </c>
    </row>
    <row r="1338" spans="1:11" hidden="1" x14ac:dyDescent="0.55000000000000004">
      <c r="A1338" t="s">
        <v>167</v>
      </c>
      <c r="B1338">
        <v>50</v>
      </c>
      <c r="C1338" t="s">
        <v>110</v>
      </c>
      <c r="D1338">
        <v>455.23</v>
      </c>
      <c r="E1338">
        <v>130431.4886</v>
      </c>
      <c r="F1338">
        <v>286.5177791446082</v>
      </c>
      <c r="G1338">
        <v>9.1925532463547305E-5</v>
      </c>
      <c r="H1338" t="str">
        <f t="shared" si="80"/>
        <v>22</v>
      </c>
      <c r="I1338" t="str">
        <f t="shared" si="81"/>
        <v>06</v>
      </c>
      <c r="J1338" t="str">
        <f t="shared" si="82"/>
        <v>2022</v>
      </c>
      <c r="K1338" s="1">
        <f t="shared" si="83"/>
        <v>44734</v>
      </c>
    </row>
    <row r="1339" spans="1:11" hidden="1" x14ac:dyDescent="0.55000000000000004">
      <c r="A1339" t="s">
        <v>167</v>
      </c>
      <c r="B1339">
        <v>51</v>
      </c>
      <c r="C1339" t="s">
        <v>122</v>
      </c>
      <c r="D1339">
        <v>412.5</v>
      </c>
      <c r="E1339">
        <v>96256.875</v>
      </c>
      <c r="F1339">
        <v>233.35</v>
      </c>
      <c r="G1339">
        <v>8.3296975465617945E-5</v>
      </c>
      <c r="H1339" t="str">
        <f t="shared" si="80"/>
        <v>22</v>
      </c>
      <c r="I1339" t="str">
        <f t="shared" si="81"/>
        <v>06</v>
      </c>
      <c r="J1339" t="str">
        <f t="shared" si="82"/>
        <v>2022</v>
      </c>
      <c r="K1339" s="1">
        <f t="shared" si="83"/>
        <v>44734</v>
      </c>
    </row>
    <row r="1340" spans="1:11" hidden="1" x14ac:dyDescent="0.55000000000000004">
      <c r="A1340" t="s">
        <v>167</v>
      </c>
      <c r="B1340">
        <v>52</v>
      </c>
      <c r="C1340" t="s">
        <v>159</v>
      </c>
      <c r="D1340">
        <v>412.5</v>
      </c>
      <c r="E1340">
        <v>101579.625</v>
      </c>
      <c r="F1340">
        <v>246.25363636363636</v>
      </c>
      <c r="G1340">
        <v>8.3296975465617945E-5</v>
      </c>
      <c r="H1340" t="str">
        <f t="shared" si="80"/>
        <v>22</v>
      </c>
      <c r="I1340" t="str">
        <f t="shared" si="81"/>
        <v>06</v>
      </c>
      <c r="J1340" t="str">
        <f t="shared" si="82"/>
        <v>2022</v>
      </c>
      <c r="K1340" s="1">
        <f t="shared" si="83"/>
        <v>44734</v>
      </c>
    </row>
    <row r="1341" spans="1:11" hidden="1" x14ac:dyDescent="0.55000000000000004">
      <c r="A1341" t="s">
        <v>167</v>
      </c>
      <c r="B1341">
        <v>53</v>
      </c>
      <c r="C1341" t="s">
        <v>111</v>
      </c>
      <c r="D1341">
        <v>412.5</v>
      </c>
      <c r="E1341">
        <v>97968.75</v>
      </c>
      <c r="F1341">
        <v>237.5</v>
      </c>
      <c r="G1341">
        <v>8.3296975465617945E-5</v>
      </c>
      <c r="H1341" t="str">
        <f t="shared" si="80"/>
        <v>22</v>
      </c>
      <c r="I1341" t="str">
        <f t="shared" si="81"/>
        <v>06</v>
      </c>
      <c r="J1341" t="str">
        <f t="shared" si="82"/>
        <v>2022</v>
      </c>
      <c r="K1341" s="1">
        <f t="shared" si="83"/>
        <v>44734</v>
      </c>
    </row>
    <row r="1342" spans="1:11" hidden="1" x14ac:dyDescent="0.55000000000000004">
      <c r="A1342" t="s">
        <v>167</v>
      </c>
      <c r="B1342">
        <v>54</v>
      </c>
      <c r="C1342" t="s">
        <v>119</v>
      </c>
      <c r="D1342">
        <v>412.5</v>
      </c>
      <c r="E1342">
        <v>91698.75</v>
      </c>
      <c r="F1342">
        <v>222.3</v>
      </c>
      <c r="G1342">
        <v>8.3296975465617945E-5</v>
      </c>
      <c r="H1342" t="str">
        <f t="shared" si="80"/>
        <v>22</v>
      </c>
      <c r="I1342" t="str">
        <f t="shared" si="81"/>
        <v>06</v>
      </c>
      <c r="J1342" t="str">
        <f t="shared" si="82"/>
        <v>2022</v>
      </c>
      <c r="K1342" s="1">
        <f t="shared" si="83"/>
        <v>44734</v>
      </c>
    </row>
    <row r="1343" spans="1:11" hidden="1" x14ac:dyDescent="0.55000000000000004">
      <c r="A1343" t="s">
        <v>167</v>
      </c>
      <c r="B1343">
        <v>55</v>
      </c>
      <c r="C1343" t="s">
        <v>113</v>
      </c>
      <c r="D1343">
        <v>412.5</v>
      </c>
      <c r="E1343">
        <v>95493.75</v>
      </c>
      <c r="F1343">
        <v>231.5</v>
      </c>
      <c r="G1343">
        <v>8.3296975465617945E-5</v>
      </c>
      <c r="H1343" t="str">
        <f t="shared" si="80"/>
        <v>22</v>
      </c>
      <c r="I1343" t="str">
        <f t="shared" si="81"/>
        <v>06</v>
      </c>
      <c r="J1343" t="str">
        <f t="shared" si="82"/>
        <v>2022</v>
      </c>
      <c r="K1343" s="1">
        <f t="shared" si="83"/>
        <v>44734</v>
      </c>
    </row>
    <row r="1344" spans="1:11" hidden="1" x14ac:dyDescent="0.55000000000000004">
      <c r="A1344" t="s">
        <v>167</v>
      </c>
      <c r="B1344">
        <v>56</v>
      </c>
      <c r="C1344" t="s">
        <v>108</v>
      </c>
      <c r="D1344">
        <v>412.17</v>
      </c>
      <c r="E1344">
        <v>118931.34000000001</v>
      </c>
      <c r="F1344">
        <v>288.54923939151325</v>
      </c>
      <c r="G1344">
        <v>8.3230337885245459E-5</v>
      </c>
      <c r="H1344" t="str">
        <f t="shared" si="80"/>
        <v>22</v>
      </c>
      <c r="I1344" t="str">
        <f t="shared" si="81"/>
        <v>06</v>
      </c>
      <c r="J1344" t="str">
        <f t="shared" si="82"/>
        <v>2022</v>
      </c>
      <c r="K1344" s="1">
        <f t="shared" si="83"/>
        <v>44734</v>
      </c>
    </row>
    <row r="1345" spans="1:11" hidden="1" x14ac:dyDescent="0.55000000000000004">
      <c r="A1345" t="s">
        <v>167</v>
      </c>
      <c r="B1345">
        <v>57</v>
      </c>
      <c r="C1345" t="s">
        <v>114</v>
      </c>
      <c r="D1345">
        <v>408.87</v>
      </c>
      <c r="E1345">
        <v>92609.055000000008</v>
      </c>
      <c r="F1345">
        <v>226.50000000000003</v>
      </c>
      <c r="G1345">
        <v>8.2563962081520518E-5</v>
      </c>
      <c r="H1345" t="str">
        <f t="shared" si="80"/>
        <v>22</v>
      </c>
      <c r="I1345" t="str">
        <f t="shared" si="81"/>
        <v>06</v>
      </c>
      <c r="J1345" t="str">
        <f t="shared" si="82"/>
        <v>2022</v>
      </c>
      <c r="K1345" s="1">
        <f t="shared" si="83"/>
        <v>44734</v>
      </c>
    </row>
    <row r="1346" spans="1:11" hidden="1" x14ac:dyDescent="0.55000000000000004">
      <c r="A1346" t="s">
        <v>167</v>
      </c>
      <c r="B1346">
        <v>58</v>
      </c>
      <c r="C1346" t="s">
        <v>166</v>
      </c>
      <c r="D1346">
        <v>390.54999999999995</v>
      </c>
      <c r="E1346">
        <v>85442.734999999986</v>
      </c>
      <c r="F1346">
        <v>218.77540647804378</v>
      </c>
      <c r="G1346">
        <v>7.8864566710538396E-5</v>
      </c>
      <c r="H1346" t="str">
        <f t="shared" ref="H1346:H1409" si="84">LEFT(A1346,2)</f>
        <v>22</v>
      </c>
      <c r="I1346" t="str">
        <f t="shared" ref="I1346:I1409" si="85">MID(A1346,4,2)</f>
        <v>06</v>
      </c>
      <c r="J1346" t="str">
        <f t="shared" ref="J1346:J1409" si="86">MID(A1346,7,4)</f>
        <v>2022</v>
      </c>
      <c r="K1346" s="1">
        <f t="shared" ref="K1346:K1409" si="87">DATE(J1346,I1346,H1346)</f>
        <v>44734</v>
      </c>
    </row>
    <row r="1347" spans="1:11" hidden="1" x14ac:dyDescent="0.55000000000000004">
      <c r="A1347" t="s">
        <v>167</v>
      </c>
      <c r="B1347">
        <v>59</v>
      </c>
      <c r="C1347" t="s">
        <v>150</v>
      </c>
      <c r="D1347">
        <v>18.989999999999998</v>
      </c>
      <c r="E1347">
        <v>5359.9274999999998</v>
      </c>
      <c r="F1347">
        <v>282.25</v>
      </c>
      <c r="G1347">
        <v>3.8346898523444476E-6</v>
      </c>
      <c r="H1347" t="str">
        <f t="shared" si="84"/>
        <v>22</v>
      </c>
      <c r="I1347" t="str">
        <f t="shared" si="85"/>
        <v>06</v>
      </c>
      <c r="J1347" t="str">
        <f t="shared" si="86"/>
        <v>2022</v>
      </c>
      <c r="K1347" s="1">
        <f t="shared" si="87"/>
        <v>44734</v>
      </c>
    </row>
    <row r="1348" spans="1:11" hidden="1" x14ac:dyDescent="0.55000000000000004">
      <c r="A1348" t="s">
        <v>167</v>
      </c>
      <c r="C1348" t="s">
        <v>117</v>
      </c>
      <c r="D1348">
        <v>4952160.6000000015</v>
      </c>
      <c r="E1348">
        <v>1181262572.5259104</v>
      </c>
      <c r="F1348">
        <v>238.53478672034788</v>
      </c>
      <c r="G1348">
        <v>1</v>
      </c>
      <c r="H1348" t="str">
        <f t="shared" si="84"/>
        <v>22</v>
      </c>
      <c r="I1348" t="str">
        <f t="shared" si="85"/>
        <v>06</v>
      </c>
      <c r="J1348" t="str">
        <f t="shared" si="86"/>
        <v>2022</v>
      </c>
      <c r="K1348" s="1">
        <f t="shared" si="87"/>
        <v>44734</v>
      </c>
    </row>
    <row r="1349" spans="1:11" hidden="1" x14ac:dyDescent="0.55000000000000004">
      <c r="A1349" t="s">
        <v>168</v>
      </c>
      <c r="B1349">
        <v>1</v>
      </c>
      <c r="C1349" t="s">
        <v>69</v>
      </c>
      <c r="D1349">
        <v>1280745.4599999993</v>
      </c>
      <c r="E1349">
        <v>316748102.70715916</v>
      </c>
      <c r="F1349">
        <v>247.31542105732652</v>
      </c>
      <c r="G1349">
        <v>0.23704034399127927</v>
      </c>
      <c r="H1349" t="str">
        <f t="shared" si="84"/>
        <v>14</v>
      </c>
      <c r="I1349" t="str">
        <f t="shared" si="85"/>
        <v>07</v>
      </c>
      <c r="J1349" t="str">
        <f t="shared" si="86"/>
        <v>2022</v>
      </c>
      <c r="K1349" s="1">
        <f t="shared" si="87"/>
        <v>44756</v>
      </c>
    </row>
    <row r="1350" spans="1:11" hidden="1" x14ac:dyDescent="0.55000000000000004">
      <c r="A1350" t="s">
        <v>168</v>
      </c>
      <c r="B1350">
        <v>2</v>
      </c>
      <c r="C1350" t="s">
        <v>68</v>
      </c>
      <c r="D1350">
        <v>1233508.4399999997</v>
      </c>
      <c r="E1350">
        <v>304569226.23810017</v>
      </c>
      <c r="F1350">
        <v>246.91296497176805</v>
      </c>
      <c r="G1350">
        <v>0.22829771727923703</v>
      </c>
      <c r="H1350" t="str">
        <f t="shared" si="84"/>
        <v>14</v>
      </c>
      <c r="I1350" t="str">
        <f t="shared" si="85"/>
        <v>07</v>
      </c>
      <c r="J1350" t="str">
        <f t="shared" si="86"/>
        <v>2022</v>
      </c>
      <c r="K1350" s="1">
        <f t="shared" si="87"/>
        <v>44756</v>
      </c>
    </row>
    <row r="1351" spans="1:11" x14ac:dyDescent="0.55000000000000004">
      <c r="A1351" t="s">
        <v>168</v>
      </c>
      <c r="B1351">
        <v>3</v>
      </c>
      <c r="C1351" t="s">
        <v>70</v>
      </c>
      <c r="D1351">
        <v>504192.53999999969</v>
      </c>
      <c r="E1351">
        <v>118841001.47355001</v>
      </c>
      <c r="F1351">
        <v>235.70559269589765</v>
      </c>
      <c r="G1351">
        <v>9.3315945167931208E-2</v>
      </c>
      <c r="H1351" t="str">
        <f t="shared" si="84"/>
        <v>14</v>
      </c>
      <c r="I1351" t="str">
        <f t="shared" si="85"/>
        <v>07</v>
      </c>
      <c r="J1351" t="str">
        <f t="shared" si="86"/>
        <v>2022</v>
      </c>
      <c r="K1351" s="1">
        <f t="shared" si="87"/>
        <v>44756</v>
      </c>
    </row>
    <row r="1352" spans="1:11" hidden="1" x14ac:dyDescent="0.55000000000000004">
      <c r="A1352" t="s">
        <v>168</v>
      </c>
      <c r="B1352">
        <v>4</v>
      </c>
      <c r="C1352" t="s">
        <v>71</v>
      </c>
      <c r="D1352">
        <v>342686.69999999972</v>
      </c>
      <c r="E1352">
        <v>82956844.142100081</v>
      </c>
      <c r="F1352">
        <v>242.07780500994099</v>
      </c>
      <c r="G1352">
        <v>6.3424447547318505E-2</v>
      </c>
      <c r="H1352" t="str">
        <f t="shared" si="84"/>
        <v>14</v>
      </c>
      <c r="I1352" t="str">
        <f t="shared" si="85"/>
        <v>07</v>
      </c>
      <c r="J1352" t="str">
        <f t="shared" si="86"/>
        <v>2022</v>
      </c>
      <c r="K1352" s="1">
        <f t="shared" si="87"/>
        <v>44756</v>
      </c>
    </row>
    <row r="1353" spans="1:11" hidden="1" x14ac:dyDescent="0.55000000000000004">
      <c r="A1353" t="s">
        <v>168</v>
      </c>
      <c r="B1353">
        <v>5</v>
      </c>
      <c r="C1353" t="s">
        <v>77</v>
      </c>
      <c r="D1353">
        <v>295143.55</v>
      </c>
      <c r="E1353">
        <v>70436623.118799955</v>
      </c>
      <c r="F1353">
        <v>238.65208343126577</v>
      </c>
      <c r="G1353">
        <v>5.4625162301030039E-2</v>
      </c>
      <c r="H1353" t="str">
        <f t="shared" si="84"/>
        <v>14</v>
      </c>
      <c r="I1353" t="str">
        <f t="shared" si="85"/>
        <v>07</v>
      </c>
      <c r="J1353" t="str">
        <f t="shared" si="86"/>
        <v>2022</v>
      </c>
      <c r="K1353" s="1">
        <f t="shared" si="87"/>
        <v>44756</v>
      </c>
    </row>
    <row r="1354" spans="1:11" hidden="1" x14ac:dyDescent="0.55000000000000004">
      <c r="A1354" t="s">
        <v>168</v>
      </c>
      <c r="B1354">
        <v>6</v>
      </c>
      <c r="C1354" t="s">
        <v>86</v>
      </c>
      <c r="D1354">
        <v>207848.85000000015</v>
      </c>
      <c r="E1354">
        <v>33262313.533500001</v>
      </c>
      <c r="F1354">
        <v>160.03126085855166</v>
      </c>
      <c r="G1354">
        <v>3.8468660979826444E-2</v>
      </c>
      <c r="H1354" t="str">
        <f t="shared" si="84"/>
        <v>14</v>
      </c>
      <c r="I1354" t="str">
        <f t="shared" si="85"/>
        <v>07</v>
      </c>
      <c r="J1354" t="str">
        <f t="shared" si="86"/>
        <v>2022</v>
      </c>
      <c r="K1354" s="1">
        <f t="shared" si="87"/>
        <v>44756</v>
      </c>
    </row>
    <row r="1355" spans="1:11" hidden="1" x14ac:dyDescent="0.55000000000000004">
      <c r="A1355" t="s">
        <v>168</v>
      </c>
      <c r="B1355">
        <v>7</v>
      </c>
      <c r="C1355" t="s">
        <v>75</v>
      </c>
      <c r="D1355">
        <v>197597.05000000022</v>
      </c>
      <c r="E1355">
        <v>48916488.394250013</v>
      </c>
      <c r="F1355">
        <v>247.55677473044238</v>
      </c>
      <c r="G1355">
        <v>3.6571258041907945E-2</v>
      </c>
      <c r="H1355" t="str">
        <f t="shared" si="84"/>
        <v>14</v>
      </c>
      <c r="I1355" t="str">
        <f t="shared" si="85"/>
        <v>07</v>
      </c>
      <c r="J1355" t="str">
        <f t="shared" si="86"/>
        <v>2022</v>
      </c>
      <c r="K1355" s="1">
        <f t="shared" si="87"/>
        <v>44756</v>
      </c>
    </row>
    <row r="1356" spans="1:11" hidden="1" x14ac:dyDescent="0.55000000000000004">
      <c r="A1356" t="s">
        <v>168</v>
      </c>
      <c r="B1356">
        <v>8</v>
      </c>
      <c r="C1356" t="s">
        <v>73</v>
      </c>
      <c r="D1356">
        <v>187572.11000000013</v>
      </c>
      <c r="E1356">
        <v>45273082.604649991</v>
      </c>
      <c r="F1356">
        <v>241.36361532985879</v>
      </c>
      <c r="G1356">
        <v>3.4715842348229081E-2</v>
      </c>
      <c r="H1356" t="str">
        <f t="shared" si="84"/>
        <v>14</v>
      </c>
      <c r="I1356" t="str">
        <f t="shared" si="85"/>
        <v>07</v>
      </c>
      <c r="J1356" t="str">
        <f t="shared" si="86"/>
        <v>2022</v>
      </c>
      <c r="K1356" s="1">
        <f t="shared" si="87"/>
        <v>44756</v>
      </c>
    </row>
    <row r="1357" spans="1:11" hidden="1" x14ac:dyDescent="0.55000000000000004">
      <c r="A1357" t="s">
        <v>168</v>
      </c>
      <c r="B1357">
        <v>9</v>
      </c>
      <c r="C1357" t="s">
        <v>72</v>
      </c>
      <c r="D1357">
        <v>183260.52000000002</v>
      </c>
      <c r="E1357">
        <v>43560409.196300007</v>
      </c>
      <c r="F1357">
        <v>237.69663644029822</v>
      </c>
      <c r="G1357">
        <v>3.3917853357700554E-2</v>
      </c>
      <c r="H1357" t="str">
        <f t="shared" si="84"/>
        <v>14</v>
      </c>
      <c r="I1357" t="str">
        <f t="shared" si="85"/>
        <v>07</v>
      </c>
      <c r="J1357" t="str">
        <f t="shared" si="86"/>
        <v>2022</v>
      </c>
      <c r="K1357" s="1">
        <f t="shared" si="87"/>
        <v>44756</v>
      </c>
    </row>
    <row r="1358" spans="1:11" hidden="1" x14ac:dyDescent="0.55000000000000004">
      <c r="A1358" t="s">
        <v>168</v>
      </c>
      <c r="B1358">
        <v>10</v>
      </c>
      <c r="C1358" t="s">
        <v>74</v>
      </c>
      <c r="D1358">
        <v>160393.41000000003</v>
      </c>
      <c r="E1358">
        <v>40125013.091200016</v>
      </c>
      <c r="F1358">
        <v>250.16621999120792</v>
      </c>
      <c r="G1358">
        <v>2.9685609098574765E-2</v>
      </c>
      <c r="H1358" t="str">
        <f t="shared" si="84"/>
        <v>14</v>
      </c>
      <c r="I1358" t="str">
        <f t="shared" si="85"/>
        <v>07</v>
      </c>
      <c r="J1358" t="str">
        <f t="shared" si="86"/>
        <v>2022</v>
      </c>
      <c r="K1358" s="1">
        <f t="shared" si="87"/>
        <v>44756</v>
      </c>
    </row>
    <row r="1359" spans="1:11" hidden="1" x14ac:dyDescent="0.55000000000000004">
      <c r="A1359" t="s">
        <v>168</v>
      </c>
      <c r="B1359">
        <v>11</v>
      </c>
      <c r="C1359" t="s">
        <v>76</v>
      </c>
      <c r="D1359">
        <v>135555.18999999997</v>
      </c>
      <c r="E1359">
        <v>31388471.323200006</v>
      </c>
      <c r="F1359">
        <v>231.55492108564795</v>
      </c>
      <c r="G1359">
        <v>2.5088551840272175E-2</v>
      </c>
      <c r="H1359" t="str">
        <f t="shared" si="84"/>
        <v>14</v>
      </c>
      <c r="I1359" t="str">
        <f t="shared" si="85"/>
        <v>07</v>
      </c>
      <c r="J1359" t="str">
        <f t="shared" si="86"/>
        <v>2022</v>
      </c>
      <c r="K1359" s="1">
        <f t="shared" si="87"/>
        <v>44756</v>
      </c>
    </row>
    <row r="1360" spans="1:11" hidden="1" x14ac:dyDescent="0.55000000000000004">
      <c r="A1360" t="s">
        <v>168</v>
      </c>
      <c r="B1360">
        <v>12</v>
      </c>
      <c r="C1360" t="s">
        <v>78</v>
      </c>
      <c r="D1360">
        <v>89662.5</v>
      </c>
      <c r="E1360">
        <v>24467575.049999997</v>
      </c>
      <c r="F1360">
        <v>272.88526474278541</v>
      </c>
      <c r="G1360">
        <v>1.659473369760615E-2</v>
      </c>
      <c r="H1360" t="str">
        <f t="shared" si="84"/>
        <v>14</v>
      </c>
      <c r="I1360" t="str">
        <f t="shared" si="85"/>
        <v>07</v>
      </c>
      <c r="J1360" t="str">
        <f t="shared" si="86"/>
        <v>2022</v>
      </c>
      <c r="K1360" s="1">
        <f t="shared" si="87"/>
        <v>44756</v>
      </c>
    </row>
    <row r="1361" spans="1:11" hidden="1" x14ac:dyDescent="0.55000000000000004">
      <c r="A1361" t="s">
        <v>168</v>
      </c>
      <c r="B1361">
        <v>13</v>
      </c>
      <c r="C1361" t="s">
        <v>79</v>
      </c>
      <c r="D1361">
        <v>72513.87</v>
      </c>
      <c r="E1361">
        <v>17396743.905900002</v>
      </c>
      <c r="F1361">
        <v>239.90919124713662</v>
      </c>
      <c r="G1361">
        <v>1.342086560192758E-2</v>
      </c>
      <c r="H1361" t="str">
        <f t="shared" si="84"/>
        <v>14</v>
      </c>
      <c r="I1361" t="str">
        <f t="shared" si="85"/>
        <v>07</v>
      </c>
      <c r="J1361" t="str">
        <f t="shared" si="86"/>
        <v>2022</v>
      </c>
      <c r="K1361" s="1">
        <f t="shared" si="87"/>
        <v>44756</v>
      </c>
    </row>
    <row r="1362" spans="1:11" hidden="1" x14ac:dyDescent="0.55000000000000004">
      <c r="A1362" t="s">
        <v>168</v>
      </c>
      <c r="B1362">
        <v>14</v>
      </c>
      <c r="C1362" t="s">
        <v>81</v>
      </c>
      <c r="D1362">
        <v>70616.52</v>
      </c>
      <c r="E1362">
        <v>17490274.191300001</v>
      </c>
      <c r="F1362">
        <v>247.67963914534445</v>
      </c>
      <c r="G1362">
        <v>1.3069704102068074E-2</v>
      </c>
      <c r="H1362" t="str">
        <f t="shared" si="84"/>
        <v>14</v>
      </c>
      <c r="I1362" t="str">
        <f t="shared" si="85"/>
        <v>07</v>
      </c>
      <c r="J1362" t="str">
        <f t="shared" si="86"/>
        <v>2022</v>
      </c>
      <c r="K1362" s="1">
        <f t="shared" si="87"/>
        <v>44756</v>
      </c>
    </row>
    <row r="1363" spans="1:11" hidden="1" x14ac:dyDescent="0.55000000000000004">
      <c r="A1363" t="s">
        <v>168</v>
      </c>
      <c r="B1363">
        <v>15</v>
      </c>
      <c r="C1363" t="s">
        <v>80</v>
      </c>
      <c r="D1363">
        <v>68372.87999999999</v>
      </c>
      <c r="E1363">
        <v>16078600.044199998</v>
      </c>
      <c r="F1363">
        <v>235.16049118012873</v>
      </c>
      <c r="G1363">
        <v>1.265445125596968E-2</v>
      </c>
      <c r="H1363" t="str">
        <f t="shared" si="84"/>
        <v>14</v>
      </c>
      <c r="I1363" t="str">
        <f t="shared" si="85"/>
        <v>07</v>
      </c>
      <c r="J1363" t="str">
        <f t="shared" si="86"/>
        <v>2022</v>
      </c>
      <c r="K1363" s="1">
        <f t="shared" si="87"/>
        <v>44756</v>
      </c>
    </row>
    <row r="1364" spans="1:11" hidden="1" x14ac:dyDescent="0.55000000000000004">
      <c r="A1364" t="s">
        <v>168</v>
      </c>
      <c r="B1364">
        <v>16</v>
      </c>
      <c r="C1364" t="s">
        <v>84</v>
      </c>
      <c r="D1364">
        <v>46543.040000000001</v>
      </c>
      <c r="E1364">
        <v>6208038.3300000001</v>
      </c>
      <c r="F1364">
        <v>133.38274272587265</v>
      </c>
      <c r="G1364">
        <v>8.6141849075927063E-3</v>
      </c>
      <c r="H1364" t="str">
        <f t="shared" si="84"/>
        <v>14</v>
      </c>
      <c r="I1364" t="str">
        <f t="shared" si="85"/>
        <v>07</v>
      </c>
      <c r="J1364" t="str">
        <f t="shared" si="86"/>
        <v>2022</v>
      </c>
      <c r="K1364" s="1">
        <f t="shared" si="87"/>
        <v>44756</v>
      </c>
    </row>
    <row r="1365" spans="1:11" hidden="1" x14ac:dyDescent="0.55000000000000004">
      <c r="A1365" t="s">
        <v>168</v>
      </c>
      <c r="B1365">
        <v>17</v>
      </c>
      <c r="C1365" t="s">
        <v>82</v>
      </c>
      <c r="D1365">
        <v>45015</v>
      </c>
      <c r="E1365">
        <v>10833163.950000005</v>
      </c>
      <c r="F1365">
        <v>240.65675774741763</v>
      </c>
      <c r="G1365">
        <v>8.3313752951093365E-3</v>
      </c>
      <c r="H1365" t="str">
        <f t="shared" si="84"/>
        <v>14</v>
      </c>
      <c r="I1365" t="str">
        <f t="shared" si="85"/>
        <v>07</v>
      </c>
      <c r="J1365" t="str">
        <f t="shared" si="86"/>
        <v>2022</v>
      </c>
      <c r="K1365" s="1">
        <f t="shared" si="87"/>
        <v>44756</v>
      </c>
    </row>
    <row r="1366" spans="1:11" hidden="1" x14ac:dyDescent="0.55000000000000004">
      <c r="A1366" t="s">
        <v>168</v>
      </c>
      <c r="B1366">
        <v>18</v>
      </c>
      <c r="C1366" t="s">
        <v>83</v>
      </c>
      <c r="D1366">
        <v>37464.100000000006</v>
      </c>
      <c r="E1366">
        <v>8096387.7695000004</v>
      </c>
      <c r="F1366">
        <v>216.11056369964845</v>
      </c>
      <c r="G1366">
        <v>6.9338548748973843E-3</v>
      </c>
      <c r="H1366" t="str">
        <f t="shared" si="84"/>
        <v>14</v>
      </c>
      <c r="I1366" t="str">
        <f t="shared" si="85"/>
        <v>07</v>
      </c>
      <c r="J1366" t="str">
        <f t="shared" si="86"/>
        <v>2022</v>
      </c>
      <c r="K1366" s="1">
        <f t="shared" si="87"/>
        <v>44756</v>
      </c>
    </row>
    <row r="1367" spans="1:11" hidden="1" x14ac:dyDescent="0.55000000000000004">
      <c r="A1367" t="s">
        <v>168</v>
      </c>
      <c r="B1367">
        <v>19</v>
      </c>
      <c r="C1367" t="s">
        <v>94</v>
      </c>
      <c r="D1367">
        <v>27296.289999999997</v>
      </c>
      <c r="E1367">
        <v>4043622.2699999996</v>
      </c>
      <c r="F1367">
        <v>148.13816346470529</v>
      </c>
      <c r="G1367">
        <v>5.0519968044905033E-3</v>
      </c>
      <c r="H1367" t="str">
        <f t="shared" si="84"/>
        <v>14</v>
      </c>
      <c r="I1367" t="str">
        <f t="shared" si="85"/>
        <v>07</v>
      </c>
      <c r="J1367" t="str">
        <f t="shared" si="86"/>
        <v>2022</v>
      </c>
      <c r="K1367" s="1">
        <f t="shared" si="87"/>
        <v>44756</v>
      </c>
    </row>
    <row r="1368" spans="1:11" hidden="1" x14ac:dyDescent="0.55000000000000004">
      <c r="A1368" t="s">
        <v>168</v>
      </c>
      <c r="B1368">
        <v>20</v>
      </c>
      <c r="C1368" t="s">
        <v>89</v>
      </c>
      <c r="D1368">
        <v>23948.199999999997</v>
      </c>
      <c r="E1368">
        <v>4133294.5290000001</v>
      </c>
      <c r="F1368">
        <v>172.59311885653204</v>
      </c>
      <c r="G1368">
        <v>4.4323323745937438E-3</v>
      </c>
      <c r="H1368" t="str">
        <f t="shared" si="84"/>
        <v>14</v>
      </c>
      <c r="I1368" t="str">
        <f t="shared" si="85"/>
        <v>07</v>
      </c>
      <c r="J1368" t="str">
        <f t="shared" si="86"/>
        <v>2022</v>
      </c>
      <c r="K1368" s="1">
        <f t="shared" si="87"/>
        <v>44756</v>
      </c>
    </row>
    <row r="1369" spans="1:11" hidden="1" x14ac:dyDescent="0.55000000000000004">
      <c r="A1369" t="s">
        <v>168</v>
      </c>
      <c r="B1369">
        <v>21</v>
      </c>
      <c r="C1369" t="s">
        <v>98</v>
      </c>
      <c r="D1369">
        <v>19147.28</v>
      </c>
      <c r="E1369">
        <v>4302191.4541999996</v>
      </c>
      <c r="F1369">
        <v>224.68943130303626</v>
      </c>
      <c r="G1369">
        <v>3.5437781975017459E-3</v>
      </c>
      <c r="H1369" t="str">
        <f t="shared" si="84"/>
        <v>14</v>
      </c>
      <c r="I1369" t="str">
        <f t="shared" si="85"/>
        <v>07</v>
      </c>
      <c r="J1369" t="str">
        <f t="shared" si="86"/>
        <v>2022</v>
      </c>
      <c r="K1369" s="1">
        <f t="shared" si="87"/>
        <v>44756</v>
      </c>
    </row>
    <row r="1370" spans="1:11" hidden="1" x14ac:dyDescent="0.55000000000000004">
      <c r="A1370" t="s">
        <v>168</v>
      </c>
      <c r="B1370">
        <v>22</v>
      </c>
      <c r="C1370" t="s">
        <v>91</v>
      </c>
      <c r="D1370">
        <v>19130.87</v>
      </c>
      <c r="E1370">
        <v>4365343.5795</v>
      </c>
      <c r="F1370">
        <v>228.18322321462642</v>
      </c>
      <c r="G1370">
        <v>3.5407410350316191E-3</v>
      </c>
      <c r="H1370" t="str">
        <f t="shared" si="84"/>
        <v>14</v>
      </c>
      <c r="I1370" t="str">
        <f t="shared" si="85"/>
        <v>07</v>
      </c>
      <c r="J1370" t="str">
        <f t="shared" si="86"/>
        <v>2022</v>
      </c>
      <c r="K1370" s="1">
        <f t="shared" si="87"/>
        <v>44756</v>
      </c>
    </row>
    <row r="1371" spans="1:11" hidden="1" x14ac:dyDescent="0.55000000000000004">
      <c r="A1371" t="s">
        <v>168</v>
      </c>
      <c r="B1371">
        <v>23</v>
      </c>
      <c r="C1371" t="s">
        <v>96</v>
      </c>
      <c r="D1371">
        <v>14840.220000000001</v>
      </c>
      <c r="E1371">
        <v>3457282.4925000002</v>
      </c>
      <c r="F1371">
        <v>232.96706467289567</v>
      </c>
      <c r="G1371">
        <v>2.7466276192821834E-3</v>
      </c>
      <c r="H1371" t="str">
        <f t="shared" si="84"/>
        <v>14</v>
      </c>
      <c r="I1371" t="str">
        <f t="shared" si="85"/>
        <v>07</v>
      </c>
      <c r="J1371" t="str">
        <f t="shared" si="86"/>
        <v>2022</v>
      </c>
      <c r="K1371" s="1">
        <f t="shared" si="87"/>
        <v>44756</v>
      </c>
    </row>
    <row r="1372" spans="1:11" hidden="1" x14ac:dyDescent="0.55000000000000004">
      <c r="A1372" t="s">
        <v>168</v>
      </c>
      <c r="B1372">
        <v>24</v>
      </c>
      <c r="C1372" t="s">
        <v>99</v>
      </c>
      <c r="D1372">
        <v>14017.5</v>
      </c>
      <c r="E1372">
        <v>3517508.4750000001</v>
      </c>
      <c r="F1372">
        <v>250.93693418940612</v>
      </c>
      <c r="G1372">
        <v>2.594358618220485E-3</v>
      </c>
      <c r="H1372" t="str">
        <f t="shared" si="84"/>
        <v>14</v>
      </c>
      <c r="I1372" t="str">
        <f t="shared" si="85"/>
        <v>07</v>
      </c>
      <c r="J1372" t="str">
        <f t="shared" si="86"/>
        <v>2022</v>
      </c>
      <c r="K1372" s="1">
        <f t="shared" si="87"/>
        <v>44756</v>
      </c>
    </row>
    <row r="1373" spans="1:11" hidden="1" x14ac:dyDescent="0.55000000000000004">
      <c r="A1373" t="s">
        <v>168</v>
      </c>
      <c r="B1373">
        <v>25</v>
      </c>
      <c r="C1373" t="s">
        <v>107</v>
      </c>
      <c r="D1373">
        <v>13500</v>
      </c>
      <c r="E1373">
        <v>2270437.5</v>
      </c>
      <c r="F1373">
        <v>168.18055555555554</v>
      </c>
      <c r="G1373">
        <v>2.4985797286232597E-3</v>
      </c>
      <c r="H1373" t="str">
        <f t="shared" si="84"/>
        <v>14</v>
      </c>
      <c r="I1373" t="str">
        <f t="shared" si="85"/>
        <v>07</v>
      </c>
      <c r="J1373" t="str">
        <f t="shared" si="86"/>
        <v>2022</v>
      </c>
      <c r="K1373" s="1">
        <f t="shared" si="87"/>
        <v>44756</v>
      </c>
    </row>
    <row r="1374" spans="1:11" hidden="1" x14ac:dyDescent="0.55000000000000004">
      <c r="A1374" t="s">
        <v>168</v>
      </c>
      <c r="B1374">
        <v>26</v>
      </c>
      <c r="C1374" t="s">
        <v>87</v>
      </c>
      <c r="D1374">
        <v>12675</v>
      </c>
      <c r="E1374">
        <v>2982426.1199999996</v>
      </c>
      <c r="F1374">
        <v>235.29989112426034</v>
      </c>
      <c r="G1374">
        <v>2.345888745207394E-3</v>
      </c>
      <c r="H1374" t="str">
        <f t="shared" si="84"/>
        <v>14</v>
      </c>
      <c r="I1374" t="str">
        <f t="shared" si="85"/>
        <v>07</v>
      </c>
      <c r="J1374" t="str">
        <f t="shared" si="86"/>
        <v>2022</v>
      </c>
      <c r="K1374" s="1">
        <f t="shared" si="87"/>
        <v>44756</v>
      </c>
    </row>
    <row r="1375" spans="1:11" hidden="1" x14ac:dyDescent="0.55000000000000004">
      <c r="A1375" t="s">
        <v>168</v>
      </c>
      <c r="B1375">
        <v>27</v>
      </c>
      <c r="C1375" t="s">
        <v>103</v>
      </c>
      <c r="D1375">
        <v>11144.61</v>
      </c>
      <c r="E1375">
        <v>2788965.38625</v>
      </c>
      <c r="F1375">
        <v>250.25239880534176</v>
      </c>
      <c r="G1375">
        <v>2.0626441947712644E-3</v>
      </c>
      <c r="H1375" t="str">
        <f t="shared" si="84"/>
        <v>14</v>
      </c>
      <c r="I1375" t="str">
        <f t="shared" si="85"/>
        <v>07</v>
      </c>
      <c r="J1375" t="str">
        <f t="shared" si="86"/>
        <v>2022</v>
      </c>
      <c r="K1375" s="1">
        <f t="shared" si="87"/>
        <v>44756</v>
      </c>
    </row>
    <row r="1376" spans="1:11" hidden="1" x14ac:dyDescent="0.55000000000000004">
      <c r="A1376" t="s">
        <v>168</v>
      </c>
      <c r="B1376">
        <v>28</v>
      </c>
      <c r="C1376" t="s">
        <v>95</v>
      </c>
      <c r="D1376">
        <v>9673.2700000000041</v>
      </c>
      <c r="E1376">
        <v>2361427.1229000012</v>
      </c>
      <c r="F1376">
        <v>244.11880603973634</v>
      </c>
      <c r="G1376">
        <v>1.7903286171481133E-3</v>
      </c>
      <c r="H1376" t="str">
        <f t="shared" si="84"/>
        <v>14</v>
      </c>
      <c r="I1376" t="str">
        <f t="shared" si="85"/>
        <v>07</v>
      </c>
      <c r="J1376" t="str">
        <f t="shared" si="86"/>
        <v>2022</v>
      </c>
      <c r="K1376" s="1">
        <f t="shared" si="87"/>
        <v>44756</v>
      </c>
    </row>
    <row r="1377" spans="1:11" hidden="1" x14ac:dyDescent="0.55000000000000004">
      <c r="A1377" t="s">
        <v>168</v>
      </c>
      <c r="B1377">
        <v>29</v>
      </c>
      <c r="C1377" t="s">
        <v>102</v>
      </c>
      <c r="D1377">
        <v>8907.5199999999986</v>
      </c>
      <c r="E1377">
        <v>2049296.0989000001</v>
      </c>
      <c r="F1377">
        <v>230.0635978252084</v>
      </c>
      <c r="G1377">
        <v>1.6486036225412041E-3</v>
      </c>
      <c r="H1377" t="str">
        <f t="shared" si="84"/>
        <v>14</v>
      </c>
      <c r="I1377" t="str">
        <f t="shared" si="85"/>
        <v>07</v>
      </c>
      <c r="J1377" t="str">
        <f t="shared" si="86"/>
        <v>2022</v>
      </c>
      <c r="K1377" s="1">
        <f t="shared" si="87"/>
        <v>44756</v>
      </c>
    </row>
    <row r="1378" spans="1:11" hidden="1" x14ac:dyDescent="0.55000000000000004">
      <c r="A1378" t="s">
        <v>168</v>
      </c>
      <c r="B1378">
        <v>30</v>
      </c>
      <c r="C1378" t="s">
        <v>97</v>
      </c>
      <c r="D1378">
        <v>8280</v>
      </c>
      <c r="E1378">
        <v>2092518</v>
      </c>
      <c r="F1378">
        <v>252.71956521739131</v>
      </c>
      <c r="G1378">
        <v>1.5324622335555994E-3</v>
      </c>
      <c r="H1378" t="str">
        <f t="shared" si="84"/>
        <v>14</v>
      </c>
      <c r="I1378" t="str">
        <f t="shared" si="85"/>
        <v>07</v>
      </c>
      <c r="J1378" t="str">
        <f t="shared" si="86"/>
        <v>2022</v>
      </c>
      <c r="K1378" s="1">
        <f t="shared" si="87"/>
        <v>44756</v>
      </c>
    </row>
    <row r="1379" spans="1:11" hidden="1" x14ac:dyDescent="0.55000000000000004">
      <c r="A1379" t="s">
        <v>168</v>
      </c>
      <c r="B1379">
        <v>31</v>
      </c>
      <c r="C1379" t="s">
        <v>93</v>
      </c>
      <c r="D1379">
        <v>7438.0799999999981</v>
      </c>
      <c r="E1379">
        <v>2035950.8096000003</v>
      </c>
      <c r="F1379">
        <v>273.71993976940297</v>
      </c>
      <c r="G1379">
        <v>1.3766396968798585E-3</v>
      </c>
      <c r="H1379" t="str">
        <f t="shared" si="84"/>
        <v>14</v>
      </c>
      <c r="I1379" t="str">
        <f t="shared" si="85"/>
        <v>07</v>
      </c>
      <c r="J1379" t="str">
        <f t="shared" si="86"/>
        <v>2022</v>
      </c>
      <c r="K1379" s="1">
        <f t="shared" si="87"/>
        <v>44756</v>
      </c>
    </row>
    <row r="1380" spans="1:11" hidden="1" x14ac:dyDescent="0.55000000000000004">
      <c r="A1380" t="s">
        <v>168</v>
      </c>
      <c r="B1380">
        <v>32</v>
      </c>
      <c r="C1380" t="s">
        <v>90</v>
      </c>
      <c r="D1380">
        <v>6841.2300000000005</v>
      </c>
      <c r="E1380">
        <v>1762132.4421000001</v>
      </c>
      <c r="F1380">
        <v>257.57538368100472</v>
      </c>
      <c r="G1380">
        <v>1.2661747108777264E-3</v>
      </c>
      <c r="H1380" t="str">
        <f t="shared" si="84"/>
        <v>14</v>
      </c>
      <c r="I1380" t="str">
        <f t="shared" si="85"/>
        <v>07</v>
      </c>
      <c r="J1380" t="str">
        <f t="shared" si="86"/>
        <v>2022</v>
      </c>
      <c r="K1380" s="1">
        <f t="shared" si="87"/>
        <v>44756</v>
      </c>
    </row>
    <row r="1381" spans="1:11" hidden="1" x14ac:dyDescent="0.55000000000000004">
      <c r="A1381" t="s">
        <v>168</v>
      </c>
      <c r="B1381">
        <v>33</v>
      </c>
      <c r="C1381" t="s">
        <v>85</v>
      </c>
      <c r="D1381">
        <v>6720</v>
      </c>
      <c r="E1381">
        <v>1618753.4054999999</v>
      </c>
      <c r="F1381">
        <v>240.88592343749997</v>
      </c>
      <c r="G1381">
        <v>1.2437374649146894E-3</v>
      </c>
      <c r="H1381" t="str">
        <f t="shared" si="84"/>
        <v>14</v>
      </c>
      <c r="I1381" t="str">
        <f t="shared" si="85"/>
        <v>07</v>
      </c>
      <c r="J1381" t="str">
        <f t="shared" si="86"/>
        <v>2022</v>
      </c>
      <c r="K1381" s="1">
        <f t="shared" si="87"/>
        <v>44756</v>
      </c>
    </row>
    <row r="1382" spans="1:11" hidden="1" x14ac:dyDescent="0.55000000000000004">
      <c r="A1382" t="s">
        <v>168</v>
      </c>
      <c r="B1382">
        <v>34</v>
      </c>
      <c r="C1382" t="s">
        <v>155</v>
      </c>
      <c r="D1382">
        <v>4912.5</v>
      </c>
      <c r="E1382">
        <v>1138580.19</v>
      </c>
      <c r="F1382">
        <v>231.77204885496181</v>
      </c>
      <c r="G1382">
        <v>9.0920540124901953E-4</v>
      </c>
      <c r="H1382" t="str">
        <f t="shared" si="84"/>
        <v>14</v>
      </c>
      <c r="I1382" t="str">
        <f t="shared" si="85"/>
        <v>07</v>
      </c>
      <c r="J1382" t="str">
        <f t="shared" si="86"/>
        <v>2022</v>
      </c>
      <c r="K1382" s="1">
        <f t="shared" si="87"/>
        <v>44756</v>
      </c>
    </row>
    <row r="1383" spans="1:11" hidden="1" x14ac:dyDescent="0.55000000000000004">
      <c r="A1383" t="s">
        <v>168</v>
      </c>
      <c r="B1383">
        <v>35</v>
      </c>
      <c r="C1383" t="s">
        <v>105</v>
      </c>
      <c r="D1383">
        <v>3757.5</v>
      </c>
      <c r="E1383">
        <v>706281</v>
      </c>
      <c r="F1383">
        <v>187.96566866267466</v>
      </c>
      <c r="G1383">
        <v>6.9543802446680732E-4</v>
      </c>
      <c r="H1383" t="str">
        <f t="shared" si="84"/>
        <v>14</v>
      </c>
      <c r="I1383" t="str">
        <f t="shared" si="85"/>
        <v>07</v>
      </c>
      <c r="J1383" t="str">
        <f t="shared" si="86"/>
        <v>2022</v>
      </c>
      <c r="K1383" s="1">
        <f t="shared" si="87"/>
        <v>44756</v>
      </c>
    </row>
    <row r="1384" spans="1:11" hidden="1" x14ac:dyDescent="0.55000000000000004">
      <c r="A1384" t="s">
        <v>168</v>
      </c>
      <c r="B1384">
        <v>36</v>
      </c>
      <c r="C1384" t="s">
        <v>100</v>
      </c>
      <c r="D1384">
        <v>3720.65</v>
      </c>
      <c r="E1384">
        <v>823899.72224999999</v>
      </c>
      <c r="F1384">
        <v>221.43972753416742</v>
      </c>
      <c r="G1384">
        <v>6.8861782720756534E-4</v>
      </c>
      <c r="H1384" t="str">
        <f t="shared" si="84"/>
        <v>14</v>
      </c>
      <c r="I1384" t="str">
        <f t="shared" si="85"/>
        <v>07</v>
      </c>
      <c r="J1384" t="str">
        <f t="shared" si="86"/>
        <v>2022</v>
      </c>
      <c r="K1384" s="1">
        <f t="shared" si="87"/>
        <v>44756</v>
      </c>
    </row>
    <row r="1385" spans="1:11" hidden="1" x14ac:dyDescent="0.55000000000000004">
      <c r="A1385" t="s">
        <v>168</v>
      </c>
      <c r="B1385">
        <v>37</v>
      </c>
      <c r="C1385" t="s">
        <v>101</v>
      </c>
      <c r="D1385">
        <v>3509.02</v>
      </c>
      <c r="E1385">
        <v>884986.49930000002</v>
      </c>
      <c r="F1385">
        <v>252.20332152566814</v>
      </c>
      <c r="G1385">
        <v>6.4944935106174746E-4</v>
      </c>
      <c r="H1385" t="str">
        <f t="shared" si="84"/>
        <v>14</v>
      </c>
      <c r="I1385" t="str">
        <f t="shared" si="85"/>
        <v>07</v>
      </c>
      <c r="J1385" t="str">
        <f t="shared" si="86"/>
        <v>2022</v>
      </c>
      <c r="K1385" s="1">
        <f t="shared" si="87"/>
        <v>44756</v>
      </c>
    </row>
    <row r="1386" spans="1:11" hidden="1" x14ac:dyDescent="0.55000000000000004">
      <c r="A1386" t="s">
        <v>168</v>
      </c>
      <c r="B1386">
        <v>38</v>
      </c>
      <c r="C1386" t="s">
        <v>125</v>
      </c>
      <c r="D1386">
        <v>2932.5</v>
      </c>
      <c r="E1386">
        <v>682638.75</v>
      </c>
      <c r="F1386">
        <v>232.78388746803068</v>
      </c>
      <c r="G1386">
        <v>5.427470410509414E-4</v>
      </c>
      <c r="H1386" t="str">
        <f t="shared" si="84"/>
        <v>14</v>
      </c>
      <c r="I1386" t="str">
        <f t="shared" si="85"/>
        <v>07</v>
      </c>
      <c r="J1386" t="str">
        <f t="shared" si="86"/>
        <v>2022</v>
      </c>
      <c r="K1386" s="1">
        <f t="shared" si="87"/>
        <v>44756</v>
      </c>
    </row>
    <row r="1387" spans="1:11" hidden="1" x14ac:dyDescent="0.55000000000000004">
      <c r="A1387" t="s">
        <v>168</v>
      </c>
      <c r="B1387">
        <v>39</v>
      </c>
      <c r="C1387" t="s">
        <v>149</v>
      </c>
      <c r="D1387">
        <v>2929.89</v>
      </c>
      <c r="E1387">
        <v>502396.14</v>
      </c>
      <c r="F1387">
        <v>171.47269692718839</v>
      </c>
      <c r="G1387">
        <v>5.4226398230340764E-4</v>
      </c>
      <c r="H1387" t="str">
        <f t="shared" si="84"/>
        <v>14</v>
      </c>
      <c r="I1387" t="str">
        <f t="shared" si="85"/>
        <v>07</v>
      </c>
      <c r="J1387" t="str">
        <f t="shared" si="86"/>
        <v>2022</v>
      </c>
      <c r="K1387" s="1">
        <f t="shared" si="87"/>
        <v>44756</v>
      </c>
    </row>
    <row r="1388" spans="1:11" hidden="1" x14ac:dyDescent="0.55000000000000004">
      <c r="A1388" t="s">
        <v>168</v>
      </c>
      <c r="B1388">
        <v>40</v>
      </c>
      <c r="C1388" t="s">
        <v>120</v>
      </c>
      <c r="D1388">
        <v>2715</v>
      </c>
      <c r="E1388">
        <v>450773.375</v>
      </c>
      <c r="F1388">
        <v>166.03070902394106</v>
      </c>
      <c r="G1388">
        <v>5.0249214542312222E-4</v>
      </c>
      <c r="H1388" t="str">
        <f t="shared" si="84"/>
        <v>14</v>
      </c>
      <c r="I1388" t="str">
        <f t="shared" si="85"/>
        <v>07</v>
      </c>
      <c r="J1388" t="str">
        <f t="shared" si="86"/>
        <v>2022</v>
      </c>
      <c r="K1388" s="1">
        <f t="shared" si="87"/>
        <v>44756</v>
      </c>
    </row>
    <row r="1389" spans="1:11" hidden="1" x14ac:dyDescent="0.55000000000000004">
      <c r="A1389" t="s">
        <v>168</v>
      </c>
      <c r="B1389">
        <v>41</v>
      </c>
      <c r="C1389" t="s">
        <v>161</v>
      </c>
      <c r="D1389">
        <v>2153.15</v>
      </c>
      <c r="E1389">
        <v>501423.67499999999</v>
      </c>
      <c r="F1389">
        <v>232.87911896523696</v>
      </c>
      <c r="G1389">
        <v>3.9850495871742017E-4</v>
      </c>
      <c r="H1389" t="str">
        <f t="shared" si="84"/>
        <v>14</v>
      </c>
      <c r="I1389" t="str">
        <f t="shared" si="85"/>
        <v>07</v>
      </c>
      <c r="J1389" t="str">
        <f t="shared" si="86"/>
        <v>2022</v>
      </c>
      <c r="K1389" s="1">
        <f t="shared" si="87"/>
        <v>44756</v>
      </c>
    </row>
    <row r="1390" spans="1:11" hidden="1" x14ac:dyDescent="0.55000000000000004">
      <c r="A1390" t="s">
        <v>168</v>
      </c>
      <c r="B1390">
        <v>42</v>
      </c>
      <c r="C1390" t="s">
        <v>88</v>
      </c>
      <c r="D1390">
        <v>2064.13</v>
      </c>
      <c r="E1390">
        <v>395491.18000000005</v>
      </c>
      <c r="F1390">
        <v>191.60187585084273</v>
      </c>
      <c r="G1390">
        <v>3.820291389068985E-4</v>
      </c>
      <c r="H1390" t="str">
        <f t="shared" si="84"/>
        <v>14</v>
      </c>
      <c r="I1390" t="str">
        <f t="shared" si="85"/>
        <v>07</v>
      </c>
      <c r="J1390" t="str">
        <f t="shared" si="86"/>
        <v>2022</v>
      </c>
      <c r="K1390" s="1">
        <f t="shared" si="87"/>
        <v>44756</v>
      </c>
    </row>
    <row r="1391" spans="1:11" hidden="1" x14ac:dyDescent="0.55000000000000004">
      <c r="A1391" t="s">
        <v>168</v>
      </c>
      <c r="B1391">
        <v>43</v>
      </c>
      <c r="C1391" t="s">
        <v>165</v>
      </c>
      <c r="D1391">
        <v>1740</v>
      </c>
      <c r="E1391">
        <v>401853</v>
      </c>
      <c r="F1391">
        <v>230.95</v>
      </c>
      <c r="G1391">
        <v>3.2203916502255349E-4</v>
      </c>
      <c r="H1391" t="str">
        <f t="shared" si="84"/>
        <v>14</v>
      </c>
      <c r="I1391" t="str">
        <f t="shared" si="85"/>
        <v>07</v>
      </c>
      <c r="J1391" t="str">
        <f t="shared" si="86"/>
        <v>2022</v>
      </c>
      <c r="K1391" s="1">
        <f t="shared" si="87"/>
        <v>44756</v>
      </c>
    </row>
    <row r="1392" spans="1:11" hidden="1" x14ac:dyDescent="0.55000000000000004">
      <c r="A1392" t="s">
        <v>168</v>
      </c>
      <c r="B1392">
        <v>44</v>
      </c>
      <c r="C1392" t="s">
        <v>109</v>
      </c>
      <c r="D1392">
        <v>1547.6100000000001</v>
      </c>
      <c r="E1392">
        <v>466680.96900000004</v>
      </c>
      <c r="F1392">
        <v>301.54946595072403</v>
      </c>
      <c r="G1392">
        <v>2.8643162768997359E-4</v>
      </c>
      <c r="H1392" t="str">
        <f t="shared" si="84"/>
        <v>14</v>
      </c>
      <c r="I1392" t="str">
        <f t="shared" si="85"/>
        <v>07</v>
      </c>
      <c r="J1392" t="str">
        <f t="shared" si="86"/>
        <v>2022</v>
      </c>
      <c r="K1392" s="1">
        <f t="shared" si="87"/>
        <v>44756</v>
      </c>
    </row>
    <row r="1393" spans="1:11" hidden="1" x14ac:dyDescent="0.55000000000000004">
      <c r="A1393" t="s">
        <v>168</v>
      </c>
      <c r="B1393">
        <v>45</v>
      </c>
      <c r="C1393" t="s">
        <v>104</v>
      </c>
      <c r="D1393">
        <v>1228.5</v>
      </c>
      <c r="E1393">
        <v>289487.625</v>
      </c>
      <c r="F1393">
        <v>235.64316239316238</v>
      </c>
      <c r="G1393">
        <v>2.2737075530471665E-4</v>
      </c>
      <c r="H1393" t="str">
        <f t="shared" si="84"/>
        <v>14</v>
      </c>
      <c r="I1393" t="str">
        <f t="shared" si="85"/>
        <v>07</v>
      </c>
      <c r="J1393" t="str">
        <f t="shared" si="86"/>
        <v>2022</v>
      </c>
      <c r="K1393" s="1">
        <f t="shared" si="87"/>
        <v>44756</v>
      </c>
    </row>
    <row r="1394" spans="1:11" hidden="1" x14ac:dyDescent="0.55000000000000004">
      <c r="A1394" t="s">
        <v>168</v>
      </c>
      <c r="B1394">
        <v>46</v>
      </c>
      <c r="C1394" t="s">
        <v>110</v>
      </c>
      <c r="D1394">
        <v>873.71</v>
      </c>
      <c r="E1394">
        <v>261561.77299999999</v>
      </c>
      <c r="F1394">
        <v>299.36909615318581</v>
      </c>
      <c r="G1394">
        <v>1.617062292366984E-4</v>
      </c>
      <c r="H1394" t="str">
        <f t="shared" si="84"/>
        <v>14</v>
      </c>
      <c r="I1394" t="str">
        <f t="shared" si="85"/>
        <v>07</v>
      </c>
      <c r="J1394" t="str">
        <f t="shared" si="86"/>
        <v>2022</v>
      </c>
      <c r="K1394" s="1">
        <f t="shared" si="87"/>
        <v>44756</v>
      </c>
    </row>
    <row r="1395" spans="1:11" hidden="1" x14ac:dyDescent="0.55000000000000004">
      <c r="A1395" t="s">
        <v>168</v>
      </c>
      <c r="B1395">
        <v>47</v>
      </c>
      <c r="C1395" t="s">
        <v>133</v>
      </c>
      <c r="D1395">
        <v>840</v>
      </c>
      <c r="E1395">
        <v>270434.17499999993</v>
      </c>
      <c r="F1395">
        <v>321.94544642857136</v>
      </c>
      <c r="G1395">
        <v>1.5546718311433617E-4</v>
      </c>
      <c r="H1395" t="str">
        <f t="shared" si="84"/>
        <v>14</v>
      </c>
      <c r="I1395" t="str">
        <f t="shared" si="85"/>
        <v>07</v>
      </c>
      <c r="J1395" t="str">
        <f t="shared" si="86"/>
        <v>2022</v>
      </c>
      <c r="K1395" s="1">
        <f t="shared" si="87"/>
        <v>44756</v>
      </c>
    </row>
    <row r="1396" spans="1:11" hidden="1" x14ac:dyDescent="0.55000000000000004">
      <c r="A1396" t="s">
        <v>168</v>
      </c>
      <c r="B1396">
        <v>48</v>
      </c>
      <c r="C1396" t="s">
        <v>138</v>
      </c>
      <c r="D1396">
        <v>825</v>
      </c>
      <c r="E1396">
        <v>187646.25</v>
      </c>
      <c r="F1396">
        <v>227.45</v>
      </c>
      <c r="G1396">
        <v>1.5269098341586589E-4</v>
      </c>
      <c r="H1396" t="str">
        <f t="shared" si="84"/>
        <v>14</v>
      </c>
      <c r="I1396" t="str">
        <f t="shared" si="85"/>
        <v>07</v>
      </c>
      <c r="J1396" t="str">
        <f t="shared" si="86"/>
        <v>2022</v>
      </c>
      <c r="K1396" s="1">
        <f t="shared" si="87"/>
        <v>44756</v>
      </c>
    </row>
    <row r="1397" spans="1:11" hidden="1" x14ac:dyDescent="0.55000000000000004">
      <c r="A1397" t="s">
        <v>168</v>
      </c>
      <c r="B1397">
        <v>49</v>
      </c>
      <c r="C1397" t="s">
        <v>115</v>
      </c>
      <c r="D1397">
        <v>755.49</v>
      </c>
      <c r="E1397">
        <v>173782.76370000001</v>
      </c>
      <c r="F1397">
        <v>230.02655720128661</v>
      </c>
      <c r="G1397">
        <v>1.3982607401315456E-4</v>
      </c>
      <c r="H1397" t="str">
        <f t="shared" si="84"/>
        <v>14</v>
      </c>
      <c r="I1397" t="str">
        <f t="shared" si="85"/>
        <v>07</v>
      </c>
      <c r="J1397" t="str">
        <f t="shared" si="86"/>
        <v>2022</v>
      </c>
      <c r="K1397" s="1">
        <f t="shared" si="87"/>
        <v>44756</v>
      </c>
    </row>
    <row r="1398" spans="1:11" hidden="1" x14ac:dyDescent="0.55000000000000004">
      <c r="A1398" t="s">
        <v>168</v>
      </c>
      <c r="B1398">
        <v>50</v>
      </c>
      <c r="C1398" t="s">
        <v>112</v>
      </c>
      <c r="D1398">
        <v>532.5</v>
      </c>
      <c r="E1398">
        <v>156216</v>
      </c>
      <c r="F1398">
        <v>293.36338028169013</v>
      </c>
      <c r="G1398">
        <v>9.8555089295695249E-5</v>
      </c>
      <c r="H1398" t="str">
        <f t="shared" si="84"/>
        <v>14</v>
      </c>
      <c r="I1398" t="str">
        <f t="shared" si="85"/>
        <v>07</v>
      </c>
      <c r="J1398" t="str">
        <f t="shared" si="86"/>
        <v>2022</v>
      </c>
      <c r="K1398" s="1">
        <f t="shared" si="87"/>
        <v>44756</v>
      </c>
    </row>
    <row r="1399" spans="1:11" hidden="1" x14ac:dyDescent="0.55000000000000004">
      <c r="A1399" t="s">
        <v>168</v>
      </c>
      <c r="B1399">
        <v>51</v>
      </c>
      <c r="C1399" t="s">
        <v>108</v>
      </c>
      <c r="D1399">
        <v>487.17</v>
      </c>
      <c r="E1399">
        <v>133229.34000000003</v>
      </c>
      <c r="F1399">
        <v>273.4760761130612</v>
      </c>
      <c r="G1399">
        <v>9.0165413806918041E-5</v>
      </c>
      <c r="H1399" t="str">
        <f t="shared" si="84"/>
        <v>14</v>
      </c>
      <c r="I1399" t="str">
        <f t="shared" si="85"/>
        <v>07</v>
      </c>
      <c r="J1399" t="str">
        <f t="shared" si="86"/>
        <v>2022</v>
      </c>
      <c r="K1399" s="1">
        <f t="shared" si="87"/>
        <v>44756</v>
      </c>
    </row>
    <row r="1400" spans="1:11" hidden="1" x14ac:dyDescent="0.55000000000000004">
      <c r="A1400" t="s">
        <v>168</v>
      </c>
      <c r="B1400">
        <v>52</v>
      </c>
      <c r="C1400" t="s">
        <v>111</v>
      </c>
      <c r="D1400">
        <v>412.5</v>
      </c>
      <c r="E1400">
        <v>97968.75</v>
      </c>
      <c r="F1400">
        <v>237.5</v>
      </c>
      <c r="G1400">
        <v>7.6345491707932944E-5</v>
      </c>
      <c r="H1400" t="str">
        <f t="shared" si="84"/>
        <v>14</v>
      </c>
      <c r="I1400" t="str">
        <f t="shared" si="85"/>
        <v>07</v>
      </c>
      <c r="J1400" t="str">
        <f t="shared" si="86"/>
        <v>2022</v>
      </c>
      <c r="K1400" s="1">
        <f t="shared" si="87"/>
        <v>44756</v>
      </c>
    </row>
    <row r="1401" spans="1:11" hidden="1" x14ac:dyDescent="0.55000000000000004">
      <c r="A1401" t="s">
        <v>168</v>
      </c>
      <c r="B1401">
        <v>53</v>
      </c>
      <c r="C1401" t="s">
        <v>169</v>
      </c>
      <c r="D1401">
        <v>412.5</v>
      </c>
      <c r="E1401">
        <v>84088.125</v>
      </c>
      <c r="F1401">
        <v>203.85</v>
      </c>
      <c r="G1401">
        <v>7.6345491707932944E-5</v>
      </c>
      <c r="H1401" t="str">
        <f t="shared" si="84"/>
        <v>14</v>
      </c>
      <c r="I1401" t="str">
        <f t="shared" si="85"/>
        <v>07</v>
      </c>
      <c r="J1401" t="str">
        <f t="shared" si="86"/>
        <v>2022</v>
      </c>
      <c r="K1401" s="1">
        <f t="shared" si="87"/>
        <v>44756</v>
      </c>
    </row>
    <row r="1402" spans="1:11" hidden="1" x14ac:dyDescent="0.55000000000000004">
      <c r="A1402" t="s">
        <v>168</v>
      </c>
      <c r="B1402">
        <v>54</v>
      </c>
      <c r="C1402" t="s">
        <v>119</v>
      </c>
      <c r="D1402">
        <v>412.5</v>
      </c>
      <c r="E1402">
        <v>91698.75</v>
      </c>
      <c r="F1402">
        <v>222.3</v>
      </c>
      <c r="G1402">
        <v>7.6345491707932944E-5</v>
      </c>
      <c r="H1402" t="str">
        <f t="shared" si="84"/>
        <v>14</v>
      </c>
      <c r="I1402" t="str">
        <f t="shared" si="85"/>
        <v>07</v>
      </c>
      <c r="J1402" t="str">
        <f t="shared" si="86"/>
        <v>2022</v>
      </c>
      <c r="K1402" s="1">
        <f t="shared" si="87"/>
        <v>44756</v>
      </c>
    </row>
    <row r="1403" spans="1:11" hidden="1" x14ac:dyDescent="0.55000000000000004">
      <c r="A1403" t="s">
        <v>168</v>
      </c>
      <c r="B1403">
        <v>55</v>
      </c>
      <c r="C1403" t="s">
        <v>122</v>
      </c>
      <c r="D1403">
        <v>412.5</v>
      </c>
      <c r="E1403">
        <v>96256.875</v>
      </c>
      <c r="F1403">
        <v>233.35</v>
      </c>
      <c r="G1403">
        <v>7.6345491707932944E-5</v>
      </c>
      <c r="H1403" t="str">
        <f t="shared" si="84"/>
        <v>14</v>
      </c>
      <c r="I1403" t="str">
        <f t="shared" si="85"/>
        <v>07</v>
      </c>
      <c r="J1403" t="str">
        <f t="shared" si="86"/>
        <v>2022</v>
      </c>
      <c r="K1403" s="1">
        <f t="shared" si="87"/>
        <v>44756</v>
      </c>
    </row>
    <row r="1404" spans="1:11" hidden="1" x14ac:dyDescent="0.55000000000000004">
      <c r="A1404" t="s">
        <v>168</v>
      </c>
      <c r="B1404">
        <v>56</v>
      </c>
      <c r="C1404" t="s">
        <v>159</v>
      </c>
      <c r="D1404">
        <v>412.5</v>
      </c>
      <c r="E1404">
        <v>101579.625</v>
      </c>
      <c r="F1404">
        <v>246.25363636363636</v>
      </c>
      <c r="G1404">
        <v>7.6345491707932944E-5</v>
      </c>
      <c r="H1404" t="str">
        <f t="shared" si="84"/>
        <v>14</v>
      </c>
      <c r="I1404" t="str">
        <f t="shared" si="85"/>
        <v>07</v>
      </c>
      <c r="J1404" t="str">
        <f t="shared" si="86"/>
        <v>2022</v>
      </c>
      <c r="K1404" s="1">
        <f t="shared" si="87"/>
        <v>44756</v>
      </c>
    </row>
    <row r="1405" spans="1:11" hidden="1" x14ac:dyDescent="0.55000000000000004">
      <c r="A1405" t="s">
        <v>168</v>
      </c>
      <c r="B1405">
        <v>57</v>
      </c>
      <c r="C1405" t="s">
        <v>113</v>
      </c>
      <c r="D1405">
        <v>412.5</v>
      </c>
      <c r="E1405">
        <v>95493.75</v>
      </c>
      <c r="F1405">
        <v>231.5</v>
      </c>
      <c r="G1405">
        <v>7.6345491707932944E-5</v>
      </c>
      <c r="H1405" t="str">
        <f t="shared" si="84"/>
        <v>14</v>
      </c>
      <c r="I1405" t="str">
        <f t="shared" si="85"/>
        <v>07</v>
      </c>
      <c r="J1405" t="str">
        <f t="shared" si="86"/>
        <v>2022</v>
      </c>
      <c r="K1405" s="1">
        <f t="shared" si="87"/>
        <v>44756</v>
      </c>
    </row>
    <row r="1406" spans="1:11" hidden="1" x14ac:dyDescent="0.55000000000000004">
      <c r="A1406" t="s">
        <v>168</v>
      </c>
      <c r="B1406">
        <v>58</v>
      </c>
      <c r="C1406" t="s">
        <v>114</v>
      </c>
      <c r="D1406">
        <v>408.87</v>
      </c>
      <c r="E1406">
        <v>92609.055000000008</v>
      </c>
      <c r="F1406">
        <v>226.50000000000003</v>
      </c>
      <c r="G1406">
        <v>7.5673651380903133E-5</v>
      </c>
      <c r="H1406" t="str">
        <f t="shared" si="84"/>
        <v>14</v>
      </c>
      <c r="I1406" t="str">
        <f t="shared" si="85"/>
        <v>07</v>
      </c>
      <c r="J1406" t="str">
        <f t="shared" si="86"/>
        <v>2022</v>
      </c>
      <c r="K1406" s="1">
        <f t="shared" si="87"/>
        <v>44756</v>
      </c>
    </row>
    <row r="1407" spans="1:11" hidden="1" x14ac:dyDescent="0.55000000000000004">
      <c r="A1407" t="s">
        <v>168</v>
      </c>
      <c r="B1407">
        <v>59</v>
      </c>
      <c r="C1407" t="s">
        <v>166</v>
      </c>
      <c r="D1407">
        <v>390.54999999999995</v>
      </c>
      <c r="E1407">
        <v>85442.734999999986</v>
      </c>
      <c r="F1407">
        <v>218.77540647804378</v>
      </c>
      <c r="G1407">
        <v>7.2282986149171407E-5</v>
      </c>
      <c r="H1407" t="str">
        <f t="shared" si="84"/>
        <v>14</v>
      </c>
      <c r="I1407" t="str">
        <f t="shared" si="85"/>
        <v>07</v>
      </c>
      <c r="J1407" t="str">
        <f t="shared" si="86"/>
        <v>2022</v>
      </c>
      <c r="K1407" s="1">
        <f t="shared" si="87"/>
        <v>44756</v>
      </c>
    </row>
    <row r="1408" spans="1:11" hidden="1" x14ac:dyDescent="0.55000000000000004">
      <c r="A1408" t="s">
        <v>168</v>
      </c>
      <c r="B1408">
        <v>60</v>
      </c>
      <c r="C1408" t="s">
        <v>150</v>
      </c>
      <c r="D1408">
        <v>18.989999999999998</v>
      </c>
      <c r="E1408">
        <v>5359.9274999999998</v>
      </c>
      <c r="F1408">
        <v>282.25</v>
      </c>
      <c r="G1408">
        <v>3.5146688182633851E-6</v>
      </c>
      <c r="H1408" t="str">
        <f t="shared" si="84"/>
        <v>14</v>
      </c>
      <c r="I1408" t="str">
        <f t="shared" si="85"/>
        <v>07</v>
      </c>
      <c r="J1408" t="str">
        <f t="shared" si="86"/>
        <v>2022</v>
      </c>
      <c r="K1408" s="1">
        <f t="shared" si="87"/>
        <v>44756</v>
      </c>
    </row>
    <row r="1409" spans="1:11" hidden="1" x14ac:dyDescent="0.55000000000000004">
      <c r="A1409" t="s">
        <v>168</v>
      </c>
      <c r="C1409" t="s">
        <v>117</v>
      </c>
      <c r="D1409">
        <v>5403069.5299999984</v>
      </c>
      <c r="E1409">
        <v>1289607368.7689099</v>
      </c>
      <c r="F1409">
        <v>238.68050588808734</v>
      </c>
      <c r="G1409">
        <v>1</v>
      </c>
      <c r="H1409" t="str">
        <f t="shared" si="84"/>
        <v>14</v>
      </c>
      <c r="I1409" t="str">
        <f t="shared" si="85"/>
        <v>07</v>
      </c>
      <c r="J1409" t="str">
        <f t="shared" si="86"/>
        <v>2022</v>
      </c>
      <c r="K1409" s="1">
        <f t="shared" si="87"/>
        <v>44756</v>
      </c>
    </row>
    <row r="1410" spans="1:11" hidden="1" x14ac:dyDescent="0.55000000000000004">
      <c r="A1410" t="s">
        <v>170</v>
      </c>
      <c r="B1410">
        <v>1</v>
      </c>
      <c r="C1410" t="s">
        <v>69</v>
      </c>
      <c r="D1410">
        <v>1372012.3500000003</v>
      </c>
      <c r="E1410">
        <v>338399977.48145914</v>
      </c>
      <c r="F1410">
        <v>246.64499374328449</v>
      </c>
      <c r="G1410">
        <v>0.23370507800008813</v>
      </c>
      <c r="H1410" t="str">
        <f t="shared" ref="H1410:H1473" si="88">LEFT(A1410,2)</f>
        <v>18</v>
      </c>
      <c r="I1410" t="str">
        <f t="shared" ref="I1410:I1473" si="89">MID(A1410,4,2)</f>
        <v>08</v>
      </c>
      <c r="J1410" t="str">
        <f t="shared" ref="J1410:J1473" si="90">MID(A1410,7,4)</f>
        <v>2022</v>
      </c>
      <c r="K1410" s="1">
        <f t="shared" ref="K1410:K1473" si="91">DATE(J1410,I1410,H1410)</f>
        <v>44791</v>
      </c>
    </row>
    <row r="1411" spans="1:11" hidden="1" x14ac:dyDescent="0.55000000000000004">
      <c r="A1411" t="s">
        <v>170</v>
      </c>
      <c r="B1411">
        <v>2</v>
      </c>
      <c r="C1411" t="s">
        <v>68</v>
      </c>
      <c r="D1411">
        <v>1347963.1299999997</v>
      </c>
      <c r="E1411">
        <v>329648820.10410023</v>
      </c>
      <c r="F1411">
        <v>244.55329138275488</v>
      </c>
      <c r="G1411">
        <v>0.22960859531467978</v>
      </c>
      <c r="H1411" t="str">
        <f t="shared" si="88"/>
        <v>18</v>
      </c>
      <c r="I1411" t="str">
        <f t="shared" si="89"/>
        <v>08</v>
      </c>
      <c r="J1411" t="str">
        <f t="shared" si="90"/>
        <v>2022</v>
      </c>
      <c r="K1411" s="1">
        <f t="shared" si="91"/>
        <v>44791</v>
      </c>
    </row>
    <row r="1412" spans="1:11" x14ac:dyDescent="0.55000000000000004">
      <c r="A1412" t="s">
        <v>170</v>
      </c>
      <c r="B1412">
        <v>3</v>
      </c>
      <c r="C1412" t="s">
        <v>70</v>
      </c>
      <c r="D1412">
        <v>547703.87999999966</v>
      </c>
      <c r="E1412">
        <v>128352517.31054997</v>
      </c>
      <c r="F1412">
        <v>234.3465547670578</v>
      </c>
      <c r="G1412">
        <v>9.3294479453009879E-2</v>
      </c>
      <c r="H1412" t="str">
        <f t="shared" si="88"/>
        <v>18</v>
      </c>
      <c r="I1412" t="str">
        <f t="shared" si="89"/>
        <v>08</v>
      </c>
      <c r="J1412" t="str">
        <f t="shared" si="90"/>
        <v>2022</v>
      </c>
      <c r="K1412" s="1">
        <f t="shared" si="91"/>
        <v>44791</v>
      </c>
    </row>
    <row r="1413" spans="1:11" hidden="1" x14ac:dyDescent="0.55000000000000004">
      <c r="A1413" t="s">
        <v>170</v>
      </c>
      <c r="B1413">
        <v>4</v>
      </c>
      <c r="C1413" t="s">
        <v>71</v>
      </c>
      <c r="D1413">
        <v>359845.62999999966</v>
      </c>
      <c r="E1413">
        <v>87097380.967400074</v>
      </c>
      <c r="F1413">
        <v>242.04095786129224</v>
      </c>
      <c r="G1413">
        <v>6.1295185154230394E-2</v>
      </c>
      <c r="H1413" t="str">
        <f t="shared" si="88"/>
        <v>18</v>
      </c>
      <c r="I1413" t="str">
        <f t="shared" si="89"/>
        <v>08</v>
      </c>
      <c r="J1413" t="str">
        <f t="shared" si="90"/>
        <v>2022</v>
      </c>
      <c r="K1413" s="1">
        <f t="shared" si="91"/>
        <v>44791</v>
      </c>
    </row>
    <row r="1414" spans="1:11" hidden="1" x14ac:dyDescent="0.55000000000000004">
      <c r="A1414" t="s">
        <v>170</v>
      </c>
      <c r="B1414">
        <v>5</v>
      </c>
      <c r="C1414" t="s">
        <v>77</v>
      </c>
      <c r="D1414">
        <v>326991.42999999993</v>
      </c>
      <c r="E1414">
        <v>78505728.349299937</v>
      </c>
      <c r="F1414">
        <v>240.08497210247972</v>
      </c>
      <c r="G1414">
        <v>5.5698884673676827E-2</v>
      </c>
      <c r="H1414" t="str">
        <f t="shared" si="88"/>
        <v>18</v>
      </c>
      <c r="I1414" t="str">
        <f t="shared" si="89"/>
        <v>08</v>
      </c>
      <c r="J1414" t="str">
        <f t="shared" si="90"/>
        <v>2022</v>
      </c>
      <c r="K1414" s="1">
        <f t="shared" si="91"/>
        <v>44791</v>
      </c>
    </row>
    <row r="1415" spans="1:11" hidden="1" x14ac:dyDescent="0.55000000000000004">
      <c r="A1415" t="s">
        <v>170</v>
      </c>
      <c r="B1415">
        <v>6</v>
      </c>
      <c r="C1415" t="s">
        <v>86</v>
      </c>
      <c r="D1415">
        <v>234356.43000000014</v>
      </c>
      <c r="E1415">
        <v>37327634.193500012</v>
      </c>
      <c r="F1415">
        <v>159.27719240944228</v>
      </c>
      <c r="G1415">
        <v>3.9919675470102153E-2</v>
      </c>
      <c r="H1415" t="str">
        <f t="shared" si="88"/>
        <v>18</v>
      </c>
      <c r="I1415" t="str">
        <f t="shared" si="89"/>
        <v>08</v>
      </c>
      <c r="J1415" t="str">
        <f t="shared" si="90"/>
        <v>2022</v>
      </c>
      <c r="K1415" s="1">
        <f t="shared" si="91"/>
        <v>44791</v>
      </c>
    </row>
    <row r="1416" spans="1:11" hidden="1" x14ac:dyDescent="0.55000000000000004">
      <c r="A1416" t="s">
        <v>170</v>
      </c>
      <c r="B1416">
        <v>7</v>
      </c>
      <c r="C1416" t="s">
        <v>75</v>
      </c>
      <c r="D1416">
        <v>210714.13000000024</v>
      </c>
      <c r="E1416">
        <v>52324395.587750003</v>
      </c>
      <c r="F1416">
        <v>248.31934900497629</v>
      </c>
      <c r="G1416">
        <v>3.589250649775183E-2</v>
      </c>
      <c r="H1416" t="str">
        <f t="shared" si="88"/>
        <v>18</v>
      </c>
      <c r="I1416" t="str">
        <f t="shared" si="89"/>
        <v>08</v>
      </c>
      <c r="J1416" t="str">
        <f t="shared" si="90"/>
        <v>2022</v>
      </c>
      <c r="K1416" s="1">
        <f t="shared" si="91"/>
        <v>44791</v>
      </c>
    </row>
    <row r="1417" spans="1:11" hidden="1" x14ac:dyDescent="0.55000000000000004">
      <c r="A1417" t="s">
        <v>170</v>
      </c>
      <c r="B1417">
        <v>8</v>
      </c>
      <c r="C1417" t="s">
        <v>73</v>
      </c>
      <c r="D1417">
        <v>196323.77000000014</v>
      </c>
      <c r="E1417">
        <v>47304168.341649994</v>
      </c>
      <c r="F1417">
        <v>240.94977567744326</v>
      </c>
      <c r="G1417">
        <v>3.3441289344896485E-2</v>
      </c>
      <c r="H1417" t="str">
        <f t="shared" si="88"/>
        <v>18</v>
      </c>
      <c r="I1417" t="str">
        <f t="shared" si="89"/>
        <v>08</v>
      </c>
      <c r="J1417" t="str">
        <f t="shared" si="90"/>
        <v>2022</v>
      </c>
      <c r="K1417" s="1">
        <f t="shared" si="91"/>
        <v>44791</v>
      </c>
    </row>
    <row r="1418" spans="1:11" hidden="1" x14ac:dyDescent="0.55000000000000004">
      <c r="A1418" t="s">
        <v>170</v>
      </c>
      <c r="B1418">
        <v>9</v>
      </c>
      <c r="C1418" t="s">
        <v>72</v>
      </c>
      <c r="D1418">
        <v>189169.83000000002</v>
      </c>
      <c r="E1418">
        <v>45039643.839300007</v>
      </c>
      <c r="F1418">
        <v>238.09105204196675</v>
      </c>
      <c r="G1418">
        <v>3.2222705484694365E-2</v>
      </c>
      <c r="H1418" t="str">
        <f t="shared" si="88"/>
        <v>18</v>
      </c>
      <c r="I1418" t="str">
        <f t="shared" si="89"/>
        <v>08</v>
      </c>
      <c r="J1418" t="str">
        <f t="shared" si="90"/>
        <v>2022</v>
      </c>
      <c r="K1418" s="1">
        <f t="shared" si="91"/>
        <v>44791</v>
      </c>
    </row>
    <row r="1419" spans="1:11" hidden="1" x14ac:dyDescent="0.55000000000000004">
      <c r="A1419" t="s">
        <v>170</v>
      </c>
      <c r="B1419">
        <v>10</v>
      </c>
      <c r="C1419" t="s">
        <v>74</v>
      </c>
      <c r="D1419">
        <v>170251.01000000004</v>
      </c>
      <c r="E1419">
        <v>42628130.371600017</v>
      </c>
      <c r="F1419">
        <v>250.3840087151319</v>
      </c>
      <c r="G1419">
        <v>2.9000122026338747E-2</v>
      </c>
      <c r="H1419" t="str">
        <f t="shared" si="88"/>
        <v>18</v>
      </c>
      <c r="I1419" t="str">
        <f t="shared" si="89"/>
        <v>08</v>
      </c>
      <c r="J1419" t="str">
        <f t="shared" si="90"/>
        <v>2022</v>
      </c>
      <c r="K1419" s="1">
        <f t="shared" si="91"/>
        <v>44791</v>
      </c>
    </row>
    <row r="1420" spans="1:11" hidden="1" x14ac:dyDescent="0.55000000000000004">
      <c r="A1420" t="s">
        <v>170</v>
      </c>
      <c r="B1420">
        <v>11</v>
      </c>
      <c r="C1420" t="s">
        <v>76</v>
      </c>
      <c r="D1420">
        <v>141529.55999999997</v>
      </c>
      <c r="E1420">
        <v>32811382.533200007</v>
      </c>
      <c r="F1420">
        <v>231.83413085718641</v>
      </c>
      <c r="G1420">
        <v>2.4107783620984272E-2</v>
      </c>
      <c r="H1420" t="str">
        <f t="shared" si="88"/>
        <v>18</v>
      </c>
      <c r="I1420" t="str">
        <f t="shared" si="89"/>
        <v>08</v>
      </c>
      <c r="J1420" t="str">
        <f t="shared" si="90"/>
        <v>2022</v>
      </c>
      <c r="K1420" s="1">
        <f t="shared" si="91"/>
        <v>44791</v>
      </c>
    </row>
    <row r="1421" spans="1:11" hidden="1" x14ac:dyDescent="0.55000000000000004">
      <c r="A1421" t="s">
        <v>170</v>
      </c>
      <c r="B1421">
        <v>12</v>
      </c>
      <c r="C1421" t="s">
        <v>78</v>
      </c>
      <c r="D1421">
        <v>100275</v>
      </c>
      <c r="E1421">
        <v>27430429.424999997</v>
      </c>
      <c r="F1421">
        <v>273.55202617801046</v>
      </c>
      <c r="G1421">
        <v>1.708058728222004E-2</v>
      </c>
      <c r="H1421" t="str">
        <f t="shared" si="88"/>
        <v>18</v>
      </c>
      <c r="I1421" t="str">
        <f t="shared" si="89"/>
        <v>08</v>
      </c>
      <c r="J1421" t="str">
        <f t="shared" si="90"/>
        <v>2022</v>
      </c>
      <c r="K1421" s="1">
        <f t="shared" si="91"/>
        <v>44791</v>
      </c>
    </row>
    <row r="1422" spans="1:11" hidden="1" x14ac:dyDescent="0.55000000000000004">
      <c r="A1422" t="s">
        <v>170</v>
      </c>
      <c r="B1422">
        <v>13</v>
      </c>
      <c r="C1422" t="s">
        <v>81</v>
      </c>
      <c r="D1422">
        <v>79291.809999999983</v>
      </c>
      <c r="E1422">
        <v>19733668.9078</v>
      </c>
      <c r="F1422">
        <v>248.87398721002842</v>
      </c>
      <c r="G1422">
        <v>1.3506364312841761E-2</v>
      </c>
      <c r="H1422" t="str">
        <f t="shared" si="88"/>
        <v>18</v>
      </c>
      <c r="I1422" t="str">
        <f t="shared" si="89"/>
        <v>08</v>
      </c>
      <c r="J1422" t="str">
        <f t="shared" si="90"/>
        <v>2022</v>
      </c>
      <c r="K1422" s="1">
        <f t="shared" si="91"/>
        <v>44791</v>
      </c>
    </row>
    <row r="1423" spans="1:11" hidden="1" x14ac:dyDescent="0.55000000000000004">
      <c r="A1423" t="s">
        <v>170</v>
      </c>
      <c r="B1423">
        <v>14</v>
      </c>
      <c r="C1423" t="s">
        <v>80</v>
      </c>
      <c r="D1423">
        <v>77824.079999999987</v>
      </c>
      <c r="E1423">
        <v>18483798.936399996</v>
      </c>
      <c r="F1423">
        <v>237.50745188892691</v>
      </c>
      <c r="G1423">
        <v>1.3256354934913736E-2</v>
      </c>
      <c r="H1423" t="str">
        <f t="shared" si="88"/>
        <v>18</v>
      </c>
      <c r="I1423" t="str">
        <f t="shared" si="89"/>
        <v>08</v>
      </c>
      <c r="J1423" t="str">
        <f t="shared" si="90"/>
        <v>2022</v>
      </c>
      <c r="K1423" s="1">
        <f t="shared" si="91"/>
        <v>44791</v>
      </c>
    </row>
    <row r="1424" spans="1:11" hidden="1" x14ac:dyDescent="0.55000000000000004">
      <c r="A1424" t="s">
        <v>170</v>
      </c>
      <c r="B1424">
        <v>15</v>
      </c>
      <c r="C1424" t="s">
        <v>79</v>
      </c>
      <c r="D1424">
        <v>76473.87</v>
      </c>
      <c r="E1424">
        <v>18220282.976399995</v>
      </c>
      <c r="F1424">
        <v>238.25501411658644</v>
      </c>
      <c r="G1424">
        <v>1.3026363613504351E-2</v>
      </c>
      <c r="H1424" t="str">
        <f t="shared" si="88"/>
        <v>18</v>
      </c>
      <c r="I1424" t="str">
        <f t="shared" si="89"/>
        <v>08</v>
      </c>
      <c r="J1424" t="str">
        <f t="shared" si="90"/>
        <v>2022</v>
      </c>
      <c r="K1424" s="1">
        <f t="shared" si="91"/>
        <v>44791</v>
      </c>
    </row>
    <row r="1425" spans="1:11" hidden="1" x14ac:dyDescent="0.55000000000000004">
      <c r="A1425" t="s">
        <v>170</v>
      </c>
      <c r="B1425">
        <v>16</v>
      </c>
      <c r="C1425" t="s">
        <v>84</v>
      </c>
      <c r="D1425">
        <v>55678.04</v>
      </c>
      <c r="E1425">
        <v>7734714.3300000001</v>
      </c>
      <c r="F1425">
        <v>138.91858136529231</v>
      </c>
      <c r="G1425">
        <v>9.4840550677929569E-3</v>
      </c>
      <c r="H1425" t="str">
        <f t="shared" si="88"/>
        <v>18</v>
      </c>
      <c r="I1425" t="str">
        <f t="shared" si="89"/>
        <v>08</v>
      </c>
      <c r="J1425" t="str">
        <f t="shared" si="90"/>
        <v>2022</v>
      </c>
      <c r="K1425" s="1">
        <f t="shared" si="91"/>
        <v>44791</v>
      </c>
    </row>
    <row r="1426" spans="1:11" hidden="1" x14ac:dyDescent="0.55000000000000004">
      <c r="A1426" t="s">
        <v>170</v>
      </c>
      <c r="B1426">
        <v>17</v>
      </c>
      <c r="C1426" t="s">
        <v>89</v>
      </c>
      <c r="D1426">
        <v>48002.659999999996</v>
      </c>
      <c r="E1426">
        <v>7880758.0669999998</v>
      </c>
      <c r="F1426">
        <v>164.17336178870087</v>
      </c>
      <c r="G1426">
        <v>8.1766504503488664E-3</v>
      </c>
      <c r="H1426" t="str">
        <f t="shared" si="88"/>
        <v>18</v>
      </c>
      <c r="I1426" t="str">
        <f t="shared" si="89"/>
        <v>08</v>
      </c>
      <c r="J1426" t="str">
        <f t="shared" si="90"/>
        <v>2022</v>
      </c>
      <c r="K1426" s="1">
        <f t="shared" si="91"/>
        <v>44791</v>
      </c>
    </row>
    <row r="1427" spans="1:11" hidden="1" x14ac:dyDescent="0.55000000000000004">
      <c r="A1427" t="s">
        <v>170</v>
      </c>
      <c r="B1427">
        <v>18</v>
      </c>
      <c r="C1427" t="s">
        <v>82</v>
      </c>
      <c r="D1427">
        <v>45427.5</v>
      </c>
      <c r="E1427">
        <v>10938475.200000005</v>
      </c>
      <c r="F1427">
        <v>240.78972428595026</v>
      </c>
      <c r="G1427">
        <v>7.7380042758718615E-3</v>
      </c>
      <c r="H1427" t="str">
        <f t="shared" si="88"/>
        <v>18</v>
      </c>
      <c r="I1427" t="str">
        <f t="shared" si="89"/>
        <v>08</v>
      </c>
      <c r="J1427" t="str">
        <f t="shared" si="90"/>
        <v>2022</v>
      </c>
      <c r="K1427" s="1">
        <f t="shared" si="91"/>
        <v>44791</v>
      </c>
    </row>
    <row r="1428" spans="1:11" hidden="1" x14ac:dyDescent="0.55000000000000004">
      <c r="A1428" t="s">
        <v>170</v>
      </c>
      <c r="B1428">
        <v>19</v>
      </c>
      <c r="C1428" t="s">
        <v>83</v>
      </c>
      <c r="D1428">
        <v>45369.73</v>
      </c>
      <c r="E1428">
        <v>9680307.3695</v>
      </c>
      <c r="F1428">
        <v>213.36488820850377</v>
      </c>
      <c r="G1428">
        <v>7.7281638816829434E-3</v>
      </c>
      <c r="H1428" t="str">
        <f t="shared" si="88"/>
        <v>18</v>
      </c>
      <c r="I1428" t="str">
        <f t="shared" si="89"/>
        <v>08</v>
      </c>
      <c r="J1428" t="str">
        <f t="shared" si="90"/>
        <v>2022</v>
      </c>
      <c r="K1428" s="1">
        <f t="shared" si="91"/>
        <v>44791</v>
      </c>
    </row>
    <row r="1429" spans="1:11" hidden="1" x14ac:dyDescent="0.55000000000000004">
      <c r="A1429" t="s">
        <v>170</v>
      </c>
      <c r="B1429">
        <v>20</v>
      </c>
      <c r="C1429" t="s">
        <v>94</v>
      </c>
      <c r="D1429">
        <v>31406.299999999996</v>
      </c>
      <c r="E1429">
        <v>4663619.8099999996</v>
      </c>
      <c r="F1429">
        <v>148.49313067760292</v>
      </c>
      <c r="G1429">
        <v>5.3496688941569405E-3</v>
      </c>
      <c r="H1429" t="str">
        <f t="shared" si="88"/>
        <v>18</v>
      </c>
      <c r="I1429" t="str">
        <f t="shared" si="89"/>
        <v>08</v>
      </c>
      <c r="J1429" t="str">
        <f t="shared" si="90"/>
        <v>2022</v>
      </c>
      <c r="K1429" s="1">
        <f t="shared" si="91"/>
        <v>44791</v>
      </c>
    </row>
    <row r="1430" spans="1:11" hidden="1" x14ac:dyDescent="0.55000000000000004">
      <c r="A1430" t="s">
        <v>170</v>
      </c>
      <c r="B1430">
        <v>21</v>
      </c>
      <c r="C1430" t="s">
        <v>91</v>
      </c>
      <c r="D1430">
        <v>22739.67</v>
      </c>
      <c r="E1430">
        <v>5218600.7045</v>
      </c>
      <c r="F1430">
        <v>229.49324702161468</v>
      </c>
      <c r="G1430">
        <v>3.8734172845064133E-3</v>
      </c>
      <c r="H1430" t="str">
        <f t="shared" si="88"/>
        <v>18</v>
      </c>
      <c r="I1430" t="str">
        <f t="shared" si="89"/>
        <v>08</v>
      </c>
      <c r="J1430" t="str">
        <f t="shared" si="90"/>
        <v>2022</v>
      </c>
      <c r="K1430" s="1">
        <f t="shared" si="91"/>
        <v>44791</v>
      </c>
    </row>
    <row r="1431" spans="1:11" hidden="1" x14ac:dyDescent="0.55000000000000004">
      <c r="A1431" t="s">
        <v>170</v>
      </c>
      <c r="B1431">
        <v>22</v>
      </c>
      <c r="C1431" t="s">
        <v>98</v>
      </c>
      <c r="D1431">
        <v>19879.059999999998</v>
      </c>
      <c r="E1431">
        <v>4481092.8169999998</v>
      </c>
      <c r="F1431">
        <v>225.41774193548389</v>
      </c>
      <c r="G1431">
        <v>3.3861482863972985E-3</v>
      </c>
      <c r="H1431" t="str">
        <f t="shared" si="88"/>
        <v>18</v>
      </c>
      <c r="I1431" t="str">
        <f t="shared" si="89"/>
        <v>08</v>
      </c>
      <c r="J1431" t="str">
        <f t="shared" si="90"/>
        <v>2022</v>
      </c>
      <c r="K1431" s="1">
        <f t="shared" si="91"/>
        <v>44791</v>
      </c>
    </row>
    <row r="1432" spans="1:11" hidden="1" x14ac:dyDescent="0.55000000000000004">
      <c r="A1432" t="s">
        <v>170</v>
      </c>
      <c r="B1432">
        <v>23</v>
      </c>
      <c r="C1432" t="s">
        <v>96</v>
      </c>
      <c r="D1432">
        <v>16480.440000000002</v>
      </c>
      <c r="E1432">
        <v>3908964.1875</v>
      </c>
      <c r="F1432">
        <v>237.18809616126751</v>
      </c>
      <c r="G1432">
        <v>2.807236039585046E-3</v>
      </c>
      <c r="H1432" t="str">
        <f t="shared" si="88"/>
        <v>18</v>
      </c>
      <c r="I1432" t="str">
        <f t="shared" si="89"/>
        <v>08</v>
      </c>
      <c r="J1432" t="str">
        <f t="shared" si="90"/>
        <v>2022</v>
      </c>
      <c r="K1432" s="1">
        <f t="shared" si="91"/>
        <v>44791</v>
      </c>
    </row>
    <row r="1433" spans="1:11" hidden="1" x14ac:dyDescent="0.55000000000000004">
      <c r="A1433" t="s">
        <v>170</v>
      </c>
      <c r="B1433">
        <v>24</v>
      </c>
      <c r="C1433" t="s">
        <v>87</v>
      </c>
      <c r="D1433">
        <v>14025</v>
      </c>
      <c r="E1433">
        <v>3332526.1199999996</v>
      </c>
      <c r="F1433">
        <v>237.61327058823528</v>
      </c>
      <c r="G1433">
        <v>2.3889826640053459E-3</v>
      </c>
      <c r="H1433" t="str">
        <f t="shared" si="88"/>
        <v>18</v>
      </c>
      <c r="I1433" t="str">
        <f t="shared" si="89"/>
        <v>08</v>
      </c>
      <c r="J1433" t="str">
        <f t="shared" si="90"/>
        <v>2022</v>
      </c>
      <c r="K1433" s="1">
        <f t="shared" si="91"/>
        <v>44791</v>
      </c>
    </row>
    <row r="1434" spans="1:11" hidden="1" x14ac:dyDescent="0.55000000000000004">
      <c r="A1434" t="s">
        <v>170</v>
      </c>
      <c r="B1434">
        <v>25</v>
      </c>
      <c r="C1434" t="s">
        <v>99</v>
      </c>
      <c r="D1434">
        <v>14017.5</v>
      </c>
      <c r="E1434">
        <v>3517508.4750000001</v>
      </c>
      <c r="F1434">
        <v>250.93693418940612</v>
      </c>
      <c r="G1434">
        <v>2.3877051331689797E-3</v>
      </c>
      <c r="H1434" t="str">
        <f t="shared" si="88"/>
        <v>18</v>
      </c>
      <c r="I1434" t="str">
        <f t="shared" si="89"/>
        <v>08</v>
      </c>
      <c r="J1434" t="str">
        <f t="shared" si="90"/>
        <v>2022</v>
      </c>
      <c r="K1434" s="1">
        <f t="shared" si="91"/>
        <v>44791</v>
      </c>
    </row>
    <row r="1435" spans="1:11" hidden="1" x14ac:dyDescent="0.55000000000000004">
      <c r="A1435" t="s">
        <v>170</v>
      </c>
      <c r="B1435">
        <v>26</v>
      </c>
      <c r="C1435" t="s">
        <v>107</v>
      </c>
      <c r="D1435">
        <v>13500</v>
      </c>
      <c r="E1435">
        <v>2270437.5</v>
      </c>
      <c r="F1435">
        <v>168.18055555555554</v>
      </c>
      <c r="G1435">
        <v>2.2995555054596915E-3</v>
      </c>
      <c r="H1435" t="str">
        <f t="shared" si="88"/>
        <v>18</v>
      </c>
      <c r="I1435" t="str">
        <f t="shared" si="89"/>
        <v>08</v>
      </c>
      <c r="J1435" t="str">
        <f t="shared" si="90"/>
        <v>2022</v>
      </c>
      <c r="K1435" s="1">
        <f t="shared" si="91"/>
        <v>44791</v>
      </c>
    </row>
    <row r="1436" spans="1:11" hidden="1" x14ac:dyDescent="0.55000000000000004">
      <c r="A1436" t="s">
        <v>170</v>
      </c>
      <c r="B1436">
        <v>27</v>
      </c>
      <c r="C1436" t="s">
        <v>103</v>
      </c>
      <c r="D1436">
        <v>11969.61</v>
      </c>
      <c r="E1436">
        <v>2989852.88625</v>
      </c>
      <c r="F1436">
        <v>249.78699274663083</v>
      </c>
      <c r="G1436">
        <v>2.0388727832374356E-3</v>
      </c>
      <c r="H1436" t="str">
        <f t="shared" si="88"/>
        <v>18</v>
      </c>
      <c r="I1436" t="str">
        <f t="shared" si="89"/>
        <v>08</v>
      </c>
      <c r="J1436" t="str">
        <f t="shared" si="90"/>
        <v>2022</v>
      </c>
      <c r="K1436" s="1">
        <f t="shared" si="91"/>
        <v>44791</v>
      </c>
    </row>
    <row r="1437" spans="1:11" hidden="1" x14ac:dyDescent="0.55000000000000004">
      <c r="A1437" t="s">
        <v>170</v>
      </c>
      <c r="B1437">
        <v>28</v>
      </c>
      <c r="C1437" t="s">
        <v>95</v>
      </c>
      <c r="D1437">
        <v>10799.930000000004</v>
      </c>
      <c r="E1437">
        <v>2686973.2560000014</v>
      </c>
      <c r="F1437">
        <v>248.79543256298888</v>
      </c>
      <c r="G1437">
        <v>1.8396324807466145E-3</v>
      </c>
      <c r="H1437" t="str">
        <f t="shared" si="88"/>
        <v>18</v>
      </c>
      <c r="I1437" t="str">
        <f t="shared" si="89"/>
        <v>08</v>
      </c>
      <c r="J1437" t="str">
        <f t="shared" si="90"/>
        <v>2022</v>
      </c>
      <c r="K1437" s="1">
        <f t="shared" si="91"/>
        <v>44791</v>
      </c>
    </row>
    <row r="1438" spans="1:11" hidden="1" x14ac:dyDescent="0.55000000000000004">
      <c r="A1438" t="s">
        <v>170</v>
      </c>
      <c r="B1438">
        <v>29</v>
      </c>
      <c r="C1438" t="s">
        <v>102</v>
      </c>
      <c r="D1438">
        <v>8907.5199999999986</v>
      </c>
      <c r="E1438">
        <v>2049296.0989000001</v>
      </c>
      <c r="F1438">
        <v>230.0635978252084</v>
      </c>
      <c r="G1438">
        <v>1.5172841967401708E-3</v>
      </c>
      <c r="H1438" t="str">
        <f t="shared" si="88"/>
        <v>18</v>
      </c>
      <c r="I1438" t="str">
        <f t="shared" si="89"/>
        <v>08</v>
      </c>
      <c r="J1438" t="str">
        <f t="shared" si="90"/>
        <v>2022</v>
      </c>
      <c r="K1438" s="1">
        <f t="shared" si="91"/>
        <v>44791</v>
      </c>
    </row>
    <row r="1439" spans="1:11" hidden="1" x14ac:dyDescent="0.55000000000000004">
      <c r="A1439" t="s">
        <v>170</v>
      </c>
      <c r="B1439">
        <v>30</v>
      </c>
      <c r="C1439" t="s">
        <v>97</v>
      </c>
      <c r="D1439">
        <v>8280</v>
      </c>
      <c r="E1439">
        <v>2092518</v>
      </c>
      <c r="F1439">
        <v>252.71956521739131</v>
      </c>
      <c r="G1439">
        <v>1.4103940433486107E-3</v>
      </c>
      <c r="H1439" t="str">
        <f t="shared" si="88"/>
        <v>18</v>
      </c>
      <c r="I1439" t="str">
        <f t="shared" si="89"/>
        <v>08</v>
      </c>
      <c r="J1439" t="str">
        <f t="shared" si="90"/>
        <v>2022</v>
      </c>
      <c r="K1439" s="1">
        <f t="shared" si="91"/>
        <v>44791</v>
      </c>
    </row>
    <row r="1440" spans="1:11" hidden="1" x14ac:dyDescent="0.55000000000000004">
      <c r="A1440" t="s">
        <v>170</v>
      </c>
      <c r="B1440">
        <v>31</v>
      </c>
      <c r="C1440" t="s">
        <v>93</v>
      </c>
      <c r="D1440">
        <v>7850.3799999999983</v>
      </c>
      <c r="E1440">
        <v>2203870.8096000003</v>
      </c>
      <c r="F1440">
        <v>280.73428414930243</v>
      </c>
      <c r="G1440">
        <v>1.3372136702926407E-3</v>
      </c>
      <c r="H1440" t="str">
        <f t="shared" si="88"/>
        <v>18</v>
      </c>
      <c r="I1440" t="str">
        <f t="shared" si="89"/>
        <v>08</v>
      </c>
      <c r="J1440" t="str">
        <f t="shared" si="90"/>
        <v>2022</v>
      </c>
      <c r="K1440" s="1">
        <f t="shared" si="91"/>
        <v>44791</v>
      </c>
    </row>
    <row r="1441" spans="1:11" hidden="1" x14ac:dyDescent="0.55000000000000004">
      <c r="A1441" t="s">
        <v>170</v>
      </c>
      <c r="B1441">
        <v>32</v>
      </c>
      <c r="C1441" t="s">
        <v>90</v>
      </c>
      <c r="D1441">
        <v>6841.2300000000005</v>
      </c>
      <c r="E1441">
        <v>1762132.4421000001</v>
      </c>
      <c r="F1441">
        <v>257.57538368100472</v>
      </c>
      <c r="G1441">
        <v>1.1653176378234079E-3</v>
      </c>
      <c r="H1441" t="str">
        <f t="shared" si="88"/>
        <v>18</v>
      </c>
      <c r="I1441" t="str">
        <f t="shared" si="89"/>
        <v>08</v>
      </c>
      <c r="J1441" t="str">
        <f t="shared" si="90"/>
        <v>2022</v>
      </c>
      <c r="K1441" s="1">
        <f t="shared" si="91"/>
        <v>44791</v>
      </c>
    </row>
    <row r="1442" spans="1:11" hidden="1" x14ac:dyDescent="0.55000000000000004">
      <c r="A1442" t="s">
        <v>170</v>
      </c>
      <c r="B1442">
        <v>33</v>
      </c>
      <c r="C1442" t="s">
        <v>85</v>
      </c>
      <c r="D1442">
        <v>6720</v>
      </c>
      <c r="E1442">
        <v>1618753.4054999999</v>
      </c>
      <c r="F1442">
        <v>240.88592343749997</v>
      </c>
      <c r="G1442">
        <v>1.1446676293843797E-3</v>
      </c>
      <c r="H1442" t="str">
        <f t="shared" si="88"/>
        <v>18</v>
      </c>
      <c r="I1442" t="str">
        <f t="shared" si="89"/>
        <v>08</v>
      </c>
      <c r="J1442" t="str">
        <f t="shared" si="90"/>
        <v>2022</v>
      </c>
      <c r="K1442" s="1">
        <f t="shared" si="91"/>
        <v>44791</v>
      </c>
    </row>
    <row r="1443" spans="1:11" hidden="1" x14ac:dyDescent="0.55000000000000004">
      <c r="A1443" t="s">
        <v>170</v>
      </c>
      <c r="B1443">
        <v>34</v>
      </c>
      <c r="C1443" t="s">
        <v>88</v>
      </c>
      <c r="D1443">
        <v>6194.59</v>
      </c>
      <c r="E1443">
        <v>1015060.18</v>
      </c>
      <c r="F1443">
        <v>163.86236700088304</v>
      </c>
      <c r="G1443">
        <v>1.055170632486337E-3</v>
      </c>
      <c r="H1443" t="str">
        <f t="shared" si="88"/>
        <v>18</v>
      </c>
      <c r="I1443" t="str">
        <f t="shared" si="89"/>
        <v>08</v>
      </c>
      <c r="J1443" t="str">
        <f t="shared" si="90"/>
        <v>2022</v>
      </c>
      <c r="K1443" s="1">
        <f t="shared" si="91"/>
        <v>44791</v>
      </c>
    </row>
    <row r="1444" spans="1:11" hidden="1" x14ac:dyDescent="0.55000000000000004">
      <c r="A1444" t="s">
        <v>170</v>
      </c>
      <c r="B1444">
        <v>35</v>
      </c>
      <c r="C1444" t="s">
        <v>155</v>
      </c>
      <c r="D1444">
        <v>4912.5</v>
      </c>
      <c r="E1444">
        <v>1138580.19</v>
      </c>
      <c r="F1444">
        <v>231.77204885496181</v>
      </c>
      <c r="G1444">
        <v>8.3678269782005434E-4</v>
      </c>
      <c r="H1444" t="str">
        <f t="shared" si="88"/>
        <v>18</v>
      </c>
      <c r="I1444" t="str">
        <f t="shared" si="89"/>
        <v>08</v>
      </c>
      <c r="J1444" t="str">
        <f t="shared" si="90"/>
        <v>2022</v>
      </c>
      <c r="K1444" s="1">
        <f t="shared" si="91"/>
        <v>44791</v>
      </c>
    </row>
    <row r="1445" spans="1:11" hidden="1" x14ac:dyDescent="0.55000000000000004">
      <c r="A1445" t="s">
        <v>170</v>
      </c>
      <c r="B1445">
        <v>36</v>
      </c>
      <c r="C1445" t="s">
        <v>165</v>
      </c>
      <c r="D1445">
        <v>3915</v>
      </c>
      <c r="E1445">
        <v>937071.99749999994</v>
      </c>
      <c r="F1445">
        <v>239.35427777777775</v>
      </c>
      <c r="G1445">
        <v>6.6687109658331056E-4</v>
      </c>
      <c r="H1445" t="str">
        <f t="shared" si="88"/>
        <v>18</v>
      </c>
      <c r="I1445" t="str">
        <f t="shared" si="89"/>
        <v>08</v>
      </c>
      <c r="J1445" t="str">
        <f t="shared" si="90"/>
        <v>2022</v>
      </c>
      <c r="K1445" s="1">
        <f t="shared" si="91"/>
        <v>44791</v>
      </c>
    </row>
    <row r="1446" spans="1:11" hidden="1" x14ac:dyDescent="0.55000000000000004">
      <c r="A1446" t="s">
        <v>170</v>
      </c>
      <c r="B1446">
        <v>37</v>
      </c>
      <c r="C1446" t="s">
        <v>100</v>
      </c>
      <c r="D1446">
        <v>3872.6200000000003</v>
      </c>
      <c r="E1446">
        <v>881547.64715000009</v>
      </c>
      <c r="F1446">
        <v>227.63597955647597</v>
      </c>
      <c r="G1446">
        <v>6.5965219567061561E-4</v>
      </c>
      <c r="H1446" t="str">
        <f t="shared" si="88"/>
        <v>18</v>
      </c>
      <c r="I1446" t="str">
        <f t="shared" si="89"/>
        <v>08</v>
      </c>
      <c r="J1446" t="str">
        <f t="shared" si="90"/>
        <v>2022</v>
      </c>
      <c r="K1446" s="1">
        <f t="shared" si="91"/>
        <v>44791</v>
      </c>
    </row>
    <row r="1447" spans="1:11" hidden="1" x14ac:dyDescent="0.55000000000000004">
      <c r="A1447" t="s">
        <v>170</v>
      </c>
      <c r="B1447">
        <v>38</v>
      </c>
      <c r="C1447" t="s">
        <v>101</v>
      </c>
      <c r="D1447">
        <v>3761.02</v>
      </c>
      <c r="E1447">
        <v>936920.69929999998</v>
      </c>
      <c r="F1447">
        <v>249.11345839692424</v>
      </c>
      <c r="G1447">
        <v>6.4064253682548215E-4</v>
      </c>
      <c r="H1447" t="str">
        <f t="shared" si="88"/>
        <v>18</v>
      </c>
      <c r="I1447" t="str">
        <f t="shared" si="89"/>
        <v>08</v>
      </c>
      <c r="J1447" t="str">
        <f t="shared" si="90"/>
        <v>2022</v>
      </c>
      <c r="K1447" s="1">
        <f t="shared" si="91"/>
        <v>44791</v>
      </c>
    </row>
    <row r="1448" spans="1:11" hidden="1" x14ac:dyDescent="0.55000000000000004">
      <c r="A1448" t="s">
        <v>170</v>
      </c>
      <c r="B1448">
        <v>39</v>
      </c>
      <c r="C1448" t="s">
        <v>105</v>
      </c>
      <c r="D1448">
        <v>3757.5</v>
      </c>
      <c r="E1448">
        <v>706281</v>
      </c>
      <c r="F1448">
        <v>187.96566866267466</v>
      </c>
      <c r="G1448">
        <v>6.4004294901961415E-4</v>
      </c>
      <c r="H1448" t="str">
        <f t="shared" si="88"/>
        <v>18</v>
      </c>
      <c r="I1448" t="str">
        <f t="shared" si="89"/>
        <v>08</v>
      </c>
      <c r="J1448" t="str">
        <f t="shared" si="90"/>
        <v>2022</v>
      </c>
      <c r="K1448" s="1">
        <f t="shared" si="91"/>
        <v>44791</v>
      </c>
    </row>
    <row r="1449" spans="1:11" hidden="1" x14ac:dyDescent="0.55000000000000004">
      <c r="A1449" t="s">
        <v>170</v>
      </c>
      <c r="B1449">
        <v>40</v>
      </c>
      <c r="C1449" t="s">
        <v>120</v>
      </c>
      <c r="D1449">
        <v>3192.5</v>
      </c>
      <c r="E1449">
        <v>520154.125</v>
      </c>
      <c r="F1449">
        <v>162.93003132341425</v>
      </c>
      <c r="G1449">
        <v>5.4380229268000482E-4</v>
      </c>
      <c r="H1449" t="str">
        <f t="shared" si="88"/>
        <v>18</v>
      </c>
      <c r="I1449" t="str">
        <f t="shared" si="89"/>
        <v>08</v>
      </c>
      <c r="J1449" t="str">
        <f t="shared" si="90"/>
        <v>2022</v>
      </c>
      <c r="K1449" s="1">
        <f t="shared" si="91"/>
        <v>44791</v>
      </c>
    </row>
    <row r="1450" spans="1:11" hidden="1" x14ac:dyDescent="0.55000000000000004">
      <c r="A1450" t="s">
        <v>170</v>
      </c>
      <c r="B1450">
        <v>41</v>
      </c>
      <c r="C1450" t="s">
        <v>125</v>
      </c>
      <c r="D1450">
        <v>2932.5</v>
      </c>
      <c r="E1450">
        <v>682638.75</v>
      </c>
      <c r="F1450">
        <v>232.78388746803068</v>
      </c>
      <c r="G1450">
        <v>4.9951455701929966E-4</v>
      </c>
      <c r="H1450" t="str">
        <f t="shared" si="88"/>
        <v>18</v>
      </c>
      <c r="I1450" t="str">
        <f t="shared" si="89"/>
        <v>08</v>
      </c>
      <c r="J1450" t="str">
        <f t="shared" si="90"/>
        <v>2022</v>
      </c>
      <c r="K1450" s="1">
        <f t="shared" si="91"/>
        <v>44791</v>
      </c>
    </row>
    <row r="1451" spans="1:11" hidden="1" x14ac:dyDescent="0.55000000000000004">
      <c r="A1451" t="s">
        <v>170</v>
      </c>
      <c r="B1451">
        <v>42</v>
      </c>
      <c r="C1451" t="s">
        <v>149</v>
      </c>
      <c r="D1451">
        <v>2929.89</v>
      </c>
      <c r="E1451">
        <v>502396.14</v>
      </c>
      <c r="F1451">
        <v>171.47269692718839</v>
      </c>
      <c r="G1451">
        <v>4.9906997628824403E-4</v>
      </c>
      <c r="H1451" t="str">
        <f t="shared" si="88"/>
        <v>18</v>
      </c>
      <c r="I1451" t="str">
        <f t="shared" si="89"/>
        <v>08</v>
      </c>
      <c r="J1451" t="str">
        <f t="shared" si="90"/>
        <v>2022</v>
      </c>
      <c r="K1451" s="1">
        <f t="shared" si="91"/>
        <v>44791</v>
      </c>
    </row>
    <row r="1452" spans="1:11" hidden="1" x14ac:dyDescent="0.55000000000000004">
      <c r="A1452" t="s">
        <v>170</v>
      </c>
      <c r="B1452">
        <v>43</v>
      </c>
      <c r="C1452" t="s">
        <v>108</v>
      </c>
      <c r="D1452">
        <v>2549.67</v>
      </c>
      <c r="E1452">
        <v>651791.34000000008</v>
      </c>
      <c r="F1452">
        <v>255.63752956264932</v>
      </c>
      <c r="G1452">
        <v>4.3430427300780825E-4</v>
      </c>
      <c r="H1452" t="str">
        <f t="shared" si="88"/>
        <v>18</v>
      </c>
      <c r="I1452" t="str">
        <f t="shared" si="89"/>
        <v>08</v>
      </c>
      <c r="J1452" t="str">
        <f t="shared" si="90"/>
        <v>2022</v>
      </c>
      <c r="K1452" s="1">
        <f t="shared" si="91"/>
        <v>44791</v>
      </c>
    </row>
    <row r="1453" spans="1:11" hidden="1" x14ac:dyDescent="0.55000000000000004">
      <c r="A1453" t="s">
        <v>170</v>
      </c>
      <c r="B1453">
        <v>44</v>
      </c>
      <c r="C1453" t="s">
        <v>161</v>
      </c>
      <c r="D1453">
        <v>2153.15</v>
      </c>
      <c r="E1453">
        <v>501423.67499999999</v>
      </c>
      <c r="F1453">
        <v>232.87911896523696</v>
      </c>
      <c r="G1453">
        <v>3.6676206937633592E-4</v>
      </c>
      <c r="H1453" t="str">
        <f t="shared" si="88"/>
        <v>18</v>
      </c>
      <c r="I1453" t="str">
        <f t="shared" si="89"/>
        <v>08</v>
      </c>
      <c r="J1453" t="str">
        <f t="shared" si="90"/>
        <v>2022</v>
      </c>
      <c r="K1453" s="1">
        <f t="shared" si="91"/>
        <v>44791</v>
      </c>
    </row>
    <row r="1454" spans="1:11" hidden="1" x14ac:dyDescent="0.55000000000000004">
      <c r="A1454" t="s">
        <v>170</v>
      </c>
      <c r="B1454">
        <v>45</v>
      </c>
      <c r="C1454" t="s">
        <v>104</v>
      </c>
      <c r="D1454">
        <v>1641</v>
      </c>
      <c r="E1454">
        <v>374751.375</v>
      </c>
      <c r="F1454">
        <v>228.3676873857404</v>
      </c>
      <c r="G1454">
        <v>2.7952374699698917E-4</v>
      </c>
      <c r="H1454" t="str">
        <f t="shared" si="88"/>
        <v>18</v>
      </c>
      <c r="I1454" t="str">
        <f t="shared" si="89"/>
        <v>08</v>
      </c>
      <c r="J1454" t="str">
        <f t="shared" si="90"/>
        <v>2022</v>
      </c>
      <c r="K1454" s="1">
        <f t="shared" si="91"/>
        <v>44791</v>
      </c>
    </row>
    <row r="1455" spans="1:11" hidden="1" x14ac:dyDescent="0.55000000000000004">
      <c r="A1455" t="s">
        <v>170</v>
      </c>
      <c r="B1455">
        <v>46</v>
      </c>
      <c r="C1455" t="s">
        <v>109</v>
      </c>
      <c r="D1455">
        <v>1547.6100000000001</v>
      </c>
      <c r="E1455">
        <v>466680.96900000004</v>
      </c>
      <c r="F1455">
        <v>301.54946595072403</v>
      </c>
      <c r="G1455">
        <v>2.6361593302255356E-4</v>
      </c>
      <c r="H1455" t="str">
        <f t="shared" si="88"/>
        <v>18</v>
      </c>
      <c r="I1455" t="str">
        <f t="shared" si="89"/>
        <v>08</v>
      </c>
      <c r="J1455" t="str">
        <f t="shared" si="90"/>
        <v>2022</v>
      </c>
      <c r="K1455" s="1">
        <f t="shared" si="91"/>
        <v>44791</v>
      </c>
    </row>
    <row r="1456" spans="1:11" hidden="1" x14ac:dyDescent="0.55000000000000004">
      <c r="A1456" t="s">
        <v>170</v>
      </c>
      <c r="B1456">
        <v>47</v>
      </c>
      <c r="C1456" t="s">
        <v>110</v>
      </c>
      <c r="D1456">
        <v>1292.19</v>
      </c>
      <c r="E1456">
        <v>372680.76740000001</v>
      </c>
      <c r="F1456">
        <v>288.41019308306056</v>
      </c>
      <c r="G1456">
        <v>2.201083428592562E-4</v>
      </c>
      <c r="H1456" t="str">
        <f t="shared" si="88"/>
        <v>18</v>
      </c>
      <c r="I1456" t="str">
        <f t="shared" si="89"/>
        <v>08</v>
      </c>
      <c r="J1456" t="str">
        <f t="shared" si="90"/>
        <v>2022</v>
      </c>
      <c r="K1456" s="1">
        <f t="shared" si="91"/>
        <v>44791</v>
      </c>
    </row>
    <row r="1457" spans="1:11" hidden="1" x14ac:dyDescent="0.55000000000000004">
      <c r="A1457" t="s">
        <v>170</v>
      </c>
      <c r="B1457">
        <v>48</v>
      </c>
      <c r="C1457" t="s">
        <v>133</v>
      </c>
      <c r="D1457">
        <v>1267.5</v>
      </c>
      <c r="E1457">
        <v>337765.42499999993</v>
      </c>
      <c r="F1457">
        <v>266.48159763313606</v>
      </c>
      <c r="G1457">
        <v>2.1590271134593769E-4</v>
      </c>
      <c r="H1457" t="str">
        <f t="shared" si="88"/>
        <v>18</v>
      </c>
      <c r="I1457" t="str">
        <f t="shared" si="89"/>
        <v>08</v>
      </c>
      <c r="J1457" t="str">
        <f t="shared" si="90"/>
        <v>2022</v>
      </c>
      <c r="K1457" s="1">
        <f t="shared" si="91"/>
        <v>44791</v>
      </c>
    </row>
    <row r="1458" spans="1:11" hidden="1" x14ac:dyDescent="0.55000000000000004">
      <c r="A1458" t="s">
        <v>170</v>
      </c>
      <c r="B1458">
        <v>49</v>
      </c>
      <c r="C1458" t="s">
        <v>138</v>
      </c>
      <c r="D1458">
        <v>825</v>
      </c>
      <c r="E1458">
        <v>187646.25</v>
      </c>
      <c r="F1458">
        <v>227.45</v>
      </c>
      <c r="G1458">
        <v>1.4052839200031449E-4</v>
      </c>
      <c r="H1458" t="str">
        <f t="shared" si="88"/>
        <v>18</v>
      </c>
      <c r="I1458" t="str">
        <f t="shared" si="89"/>
        <v>08</v>
      </c>
      <c r="J1458" t="str">
        <f t="shared" si="90"/>
        <v>2022</v>
      </c>
      <c r="K1458" s="1">
        <f t="shared" si="91"/>
        <v>44791</v>
      </c>
    </row>
    <row r="1459" spans="1:11" hidden="1" x14ac:dyDescent="0.55000000000000004">
      <c r="A1459" t="s">
        <v>170</v>
      </c>
      <c r="B1459">
        <v>50</v>
      </c>
      <c r="C1459" t="s">
        <v>169</v>
      </c>
      <c r="D1459">
        <v>825</v>
      </c>
      <c r="E1459">
        <v>169364.25</v>
      </c>
      <c r="F1459">
        <v>205.29</v>
      </c>
      <c r="G1459">
        <v>1.4052839200031449E-4</v>
      </c>
      <c r="H1459" t="str">
        <f t="shared" si="88"/>
        <v>18</v>
      </c>
      <c r="I1459" t="str">
        <f t="shared" si="89"/>
        <v>08</v>
      </c>
      <c r="J1459" t="str">
        <f t="shared" si="90"/>
        <v>2022</v>
      </c>
      <c r="K1459" s="1">
        <f t="shared" si="91"/>
        <v>44791</v>
      </c>
    </row>
    <row r="1460" spans="1:11" hidden="1" x14ac:dyDescent="0.55000000000000004">
      <c r="A1460" t="s">
        <v>170</v>
      </c>
      <c r="B1460">
        <v>51</v>
      </c>
      <c r="C1460" t="s">
        <v>115</v>
      </c>
      <c r="D1460">
        <v>755.49</v>
      </c>
      <c r="E1460">
        <v>173782.76370000001</v>
      </c>
      <c r="F1460">
        <v>230.02655720128661</v>
      </c>
      <c r="G1460">
        <v>1.286882362088698E-4</v>
      </c>
      <c r="H1460" t="str">
        <f t="shared" si="88"/>
        <v>18</v>
      </c>
      <c r="I1460" t="str">
        <f t="shared" si="89"/>
        <v>08</v>
      </c>
      <c r="J1460" t="str">
        <f t="shared" si="90"/>
        <v>2022</v>
      </c>
      <c r="K1460" s="1">
        <f t="shared" si="91"/>
        <v>44791</v>
      </c>
    </row>
    <row r="1461" spans="1:11" hidden="1" x14ac:dyDescent="0.55000000000000004">
      <c r="A1461" t="s">
        <v>170</v>
      </c>
      <c r="B1461">
        <v>52</v>
      </c>
      <c r="C1461" t="s">
        <v>112</v>
      </c>
      <c r="D1461">
        <v>532.5</v>
      </c>
      <c r="E1461">
        <v>156216</v>
      </c>
      <c r="F1461">
        <v>293.36338028169013</v>
      </c>
      <c r="G1461">
        <v>9.0704689382021159E-5</v>
      </c>
      <c r="H1461" t="str">
        <f t="shared" si="88"/>
        <v>18</v>
      </c>
      <c r="I1461" t="str">
        <f t="shared" si="89"/>
        <v>08</v>
      </c>
      <c r="J1461" t="str">
        <f t="shared" si="90"/>
        <v>2022</v>
      </c>
      <c r="K1461" s="1">
        <f t="shared" si="91"/>
        <v>44791</v>
      </c>
    </row>
    <row r="1462" spans="1:11" hidden="1" x14ac:dyDescent="0.55000000000000004">
      <c r="A1462" t="s">
        <v>170</v>
      </c>
      <c r="B1462">
        <v>53</v>
      </c>
      <c r="C1462" t="s">
        <v>159</v>
      </c>
      <c r="D1462">
        <v>412.5</v>
      </c>
      <c r="E1462">
        <v>101579.625</v>
      </c>
      <c r="F1462">
        <v>246.25363636363636</v>
      </c>
      <c r="G1462">
        <v>7.0264196000157243E-5</v>
      </c>
      <c r="H1462" t="str">
        <f t="shared" si="88"/>
        <v>18</v>
      </c>
      <c r="I1462" t="str">
        <f t="shared" si="89"/>
        <v>08</v>
      </c>
      <c r="J1462" t="str">
        <f t="shared" si="90"/>
        <v>2022</v>
      </c>
      <c r="K1462" s="1">
        <f t="shared" si="91"/>
        <v>44791</v>
      </c>
    </row>
    <row r="1463" spans="1:11" hidden="1" x14ac:dyDescent="0.55000000000000004">
      <c r="A1463" t="s">
        <v>170</v>
      </c>
      <c r="B1463">
        <v>54</v>
      </c>
      <c r="C1463" t="s">
        <v>122</v>
      </c>
      <c r="D1463">
        <v>412.5</v>
      </c>
      <c r="E1463">
        <v>96256.875</v>
      </c>
      <c r="F1463">
        <v>233.35</v>
      </c>
      <c r="G1463">
        <v>7.0264196000157243E-5</v>
      </c>
      <c r="H1463" t="str">
        <f t="shared" si="88"/>
        <v>18</v>
      </c>
      <c r="I1463" t="str">
        <f t="shared" si="89"/>
        <v>08</v>
      </c>
      <c r="J1463" t="str">
        <f t="shared" si="90"/>
        <v>2022</v>
      </c>
      <c r="K1463" s="1">
        <f t="shared" si="91"/>
        <v>44791</v>
      </c>
    </row>
    <row r="1464" spans="1:11" hidden="1" x14ac:dyDescent="0.55000000000000004">
      <c r="A1464" t="s">
        <v>170</v>
      </c>
      <c r="B1464">
        <v>55</v>
      </c>
      <c r="C1464" t="s">
        <v>111</v>
      </c>
      <c r="D1464">
        <v>412.5</v>
      </c>
      <c r="E1464">
        <v>97968.75</v>
      </c>
      <c r="F1464">
        <v>237.5</v>
      </c>
      <c r="G1464">
        <v>7.0264196000157243E-5</v>
      </c>
      <c r="H1464" t="str">
        <f t="shared" si="88"/>
        <v>18</v>
      </c>
      <c r="I1464" t="str">
        <f t="shared" si="89"/>
        <v>08</v>
      </c>
      <c r="J1464" t="str">
        <f t="shared" si="90"/>
        <v>2022</v>
      </c>
      <c r="K1464" s="1">
        <f t="shared" si="91"/>
        <v>44791</v>
      </c>
    </row>
    <row r="1465" spans="1:11" hidden="1" x14ac:dyDescent="0.55000000000000004">
      <c r="A1465" t="s">
        <v>170</v>
      </c>
      <c r="B1465">
        <v>56</v>
      </c>
      <c r="C1465" t="s">
        <v>113</v>
      </c>
      <c r="D1465">
        <v>412.5</v>
      </c>
      <c r="E1465">
        <v>95493.75</v>
      </c>
      <c r="F1465">
        <v>231.5</v>
      </c>
      <c r="G1465">
        <v>7.0264196000157243E-5</v>
      </c>
      <c r="H1465" t="str">
        <f t="shared" si="88"/>
        <v>18</v>
      </c>
      <c r="I1465" t="str">
        <f t="shared" si="89"/>
        <v>08</v>
      </c>
      <c r="J1465" t="str">
        <f t="shared" si="90"/>
        <v>2022</v>
      </c>
      <c r="K1465" s="1">
        <f t="shared" si="91"/>
        <v>44791</v>
      </c>
    </row>
    <row r="1466" spans="1:11" hidden="1" x14ac:dyDescent="0.55000000000000004">
      <c r="A1466" t="s">
        <v>170</v>
      </c>
      <c r="B1466">
        <v>57</v>
      </c>
      <c r="C1466" t="s">
        <v>119</v>
      </c>
      <c r="D1466">
        <v>412.5</v>
      </c>
      <c r="E1466">
        <v>91698.75</v>
      </c>
      <c r="F1466">
        <v>222.3</v>
      </c>
      <c r="G1466">
        <v>7.0264196000157243E-5</v>
      </c>
      <c r="H1466" t="str">
        <f t="shared" si="88"/>
        <v>18</v>
      </c>
      <c r="I1466" t="str">
        <f t="shared" si="89"/>
        <v>08</v>
      </c>
      <c r="J1466" t="str">
        <f t="shared" si="90"/>
        <v>2022</v>
      </c>
      <c r="K1466" s="1">
        <f t="shared" si="91"/>
        <v>44791</v>
      </c>
    </row>
    <row r="1467" spans="1:11" hidden="1" x14ac:dyDescent="0.55000000000000004">
      <c r="A1467" t="s">
        <v>170</v>
      </c>
      <c r="B1467">
        <v>58</v>
      </c>
      <c r="C1467" t="s">
        <v>114</v>
      </c>
      <c r="D1467">
        <v>408.87</v>
      </c>
      <c r="E1467">
        <v>92609.055000000008</v>
      </c>
      <c r="F1467">
        <v>226.50000000000003</v>
      </c>
      <c r="G1467">
        <v>6.964587107535585E-5</v>
      </c>
      <c r="H1467" t="str">
        <f t="shared" si="88"/>
        <v>18</v>
      </c>
      <c r="I1467" t="str">
        <f t="shared" si="89"/>
        <v>08</v>
      </c>
      <c r="J1467" t="str">
        <f t="shared" si="90"/>
        <v>2022</v>
      </c>
      <c r="K1467" s="1">
        <f t="shared" si="91"/>
        <v>44791</v>
      </c>
    </row>
    <row r="1468" spans="1:11" hidden="1" x14ac:dyDescent="0.55000000000000004">
      <c r="A1468" t="s">
        <v>170</v>
      </c>
      <c r="B1468">
        <v>59</v>
      </c>
      <c r="C1468" t="s">
        <v>166</v>
      </c>
      <c r="D1468">
        <v>390.54999999999995</v>
      </c>
      <c r="E1468">
        <v>85442.734999999986</v>
      </c>
      <c r="F1468">
        <v>218.77540647804378</v>
      </c>
      <c r="G1468">
        <v>6.6525289085724628E-5</v>
      </c>
      <c r="H1468" t="str">
        <f t="shared" si="88"/>
        <v>18</v>
      </c>
      <c r="I1468" t="str">
        <f t="shared" si="89"/>
        <v>08</v>
      </c>
      <c r="J1468" t="str">
        <f t="shared" si="90"/>
        <v>2022</v>
      </c>
      <c r="K1468" s="1">
        <f t="shared" si="91"/>
        <v>44791</v>
      </c>
    </row>
    <row r="1469" spans="1:11" hidden="1" x14ac:dyDescent="0.55000000000000004">
      <c r="A1469" t="s">
        <v>170</v>
      </c>
      <c r="B1469">
        <v>60</v>
      </c>
      <c r="C1469" t="s">
        <v>129</v>
      </c>
      <c r="D1469">
        <v>243.66000000000003</v>
      </c>
      <c r="E1469">
        <v>112933.34980000001</v>
      </c>
      <c r="F1469">
        <v>463.48744069605186</v>
      </c>
      <c r="G1469">
        <v>4.1504421811874703E-5</v>
      </c>
      <c r="H1469" t="str">
        <f t="shared" si="88"/>
        <v>18</v>
      </c>
      <c r="I1469" t="str">
        <f t="shared" si="89"/>
        <v>08</v>
      </c>
      <c r="J1469" t="str">
        <f t="shared" si="90"/>
        <v>2022</v>
      </c>
      <c r="K1469" s="1">
        <f t="shared" si="91"/>
        <v>44791</v>
      </c>
    </row>
    <row r="1470" spans="1:11" hidden="1" x14ac:dyDescent="0.55000000000000004">
      <c r="A1470" t="s">
        <v>170</v>
      </c>
      <c r="B1470">
        <v>61</v>
      </c>
      <c r="C1470" t="s">
        <v>171</v>
      </c>
      <c r="D1470">
        <v>82.5</v>
      </c>
      <c r="E1470">
        <v>34497.675000000003</v>
      </c>
      <c r="F1470">
        <v>418.15363636363639</v>
      </c>
      <c r="G1470">
        <v>1.4052839200031447E-5</v>
      </c>
      <c r="H1470" t="str">
        <f t="shared" si="88"/>
        <v>18</v>
      </c>
      <c r="I1470" t="str">
        <f t="shared" si="89"/>
        <v>08</v>
      </c>
      <c r="J1470" t="str">
        <f t="shared" si="90"/>
        <v>2022</v>
      </c>
      <c r="K1470" s="1">
        <f t="shared" si="91"/>
        <v>44791</v>
      </c>
    </row>
    <row r="1471" spans="1:11" hidden="1" x14ac:dyDescent="0.55000000000000004">
      <c r="A1471" t="s">
        <v>170</v>
      </c>
      <c r="B1471">
        <v>62</v>
      </c>
      <c r="C1471" t="s">
        <v>150</v>
      </c>
      <c r="D1471">
        <v>33.989999999999995</v>
      </c>
      <c r="E1471">
        <v>8672.3775000000005</v>
      </c>
      <c r="F1471">
        <v>255.14496910856138</v>
      </c>
      <c r="G1471">
        <v>5.7897697504129554E-6</v>
      </c>
      <c r="H1471" t="str">
        <f t="shared" si="88"/>
        <v>18</v>
      </c>
      <c r="I1471" t="str">
        <f t="shared" si="89"/>
        <v>08</v>
      </c>
      <c r="J1471" t="str">
        <f t="shared" si="90"/>
        <v>2022</v>
      </c>
      <c r="K1471" s="1">
        <f t="shared" si="91"/>
        <v>44791</v>
      </c>
    </row>
    <row r="1472" spans="1:11" hidden="1" x14ac:dyDescent="0.55000000000000004">
      <c r="A1472" t="s">
        <v>170</v>
      </c>
      <c r="C1472" t="s">
        <v>117</v>
      </c>
      <c r="D1472">
        <v>5870699.7800000003</v>
      </c>
      <c r="E1472">
        <v>1393868267.2906089</v>
      </c>
      <c r="F1472">
        <v>237.42795910619856</v>
      </c>
      <c r="G1472">
        <v>1</v>
      </c>
      <c r="H1472" t="str">
        <f t="shared" si="88"/>
        <v>18</v>
      </c>
      <c r="I1472" t="str">
        <f t="shared" si="89"/>
        <v>08</v>
      </c>
      <c r="J1472" t="str">
        <f t="shared" si="90"/>
        <v>2022</v>
      </c>
      <c r="K1472" s="1">
        <f t="shared" si="91"/>
        <v>44791</v>
      </c>
    </row>
    <row r="1473" spans="1:11" hidden="1" x14ac:dyDescent="0.55000000000000004">
      <c r="A1473" t="s">
        <v>172</v>
      </c>
      <c r="B1473">
        <v>1</v>
      </c>
      <c r="C1473" t="s">
        <v>69</v>
      </c>
      <c r="D1473">
        <v>1377533.8500000003</v>
      </c>
      <c r="E1473">
        <v>339779232.83645904</v>
      </c>
      <c r="F1473">
        <v>246.65762865751645</v>
      </c>
      <c r="G1473">
        <v>0.23331832460109941</v>
      </c>
      <c r="H1473" t="str">
        <f t="shared" si="88"/>
        <v>28</v>
      </c>
      <c r="I1473" t="str">
        <f t="shared" si="89"/>
        <v>08</v>
      </c>
      <c r="J1473" t="str">
        <f t="shared" si="90"/>
        <v>2022</v>
      </c>
      <c r="K1473" s="1">
        <f t="shared" si="91"/>
        <v>44801</v>
      </c>
    </row>
    <row r="1474" spans="1:11" hidden="1" x14ac:dyDescent="0.55000000000000004">
      <c r="A1474" t="s">
        <v>172</v>
      </c>
      <c r="B1474">
        <v>2</v>
      </c>
      <c r="C1474" t="s">
        <v>68</v>
      </c>
      <c r="D1474">
        <v>1351033.6299999997</v>
      </c>
      <c r="E1474">
        <v>330279174.10410023</v>
      </c>
      <c r="F1474">
        <v>244.46406571248735</v>
      </c>
      <c r="G1474">
        <v>0.22882987814153638</v>
      </c>
      <c r="H1474" t="str">
        <f t="shared" ref="H1474:H1537" si="92">LEFT(A1474,2)</f>
        <v>28</v>
      </c>
      <c r="I1474" t="str">
        <f t="shared" ref="I1474:I1537" si="93">MID(A1474,4,2)</f>
        <v>08</v>
      </c>
      <c r="J1474" t="str">
        <f t="shared" ref="J1474:J1537" si="94">MID(A1474,7,4)</f>
        <v>2022</v>
      </c>
      <c r="K1474" s="1">
        <f t="shared" ref="K1474:K1537" si="95">DATE(J1474,I1474,H1474)</f>
        <v>44801</v>
      </c>
    </row>
    <row r="1475" spans="1:11" x14ac:dyDescent="0.55000000000000004">
      <c r="A1475" t="s">
        <v>172</v>
      </c>
      <c r="B1475">
        <v>3</v>
      </c>
      <c r="C1475" t="s">
        <v>70</v>
      </c>
      <c r="D1475">
        <v>548573.43999999971</v>
      </c>
      <c r="E1475">
        <v>128549559.60654998</v>
      </c>
      <c r="F1475">
        <v>234.33427547376346</v>
      </c>
      <c r="G1475">
        <v>9.291404050903114E-2</v>
      </c>
      <c r="H1475" t="str">
        <f t="shared" si="92"/>
        <v>28</v>
      </c>
      <c r="I1475" t="str">
        <f t="shared" si="93"/>
        <v>08</v>
      </c>
      <c r="J1475" t="str">
        <f t="shared" si="94"/>
        <v>2022</v>
      </c>
      <c r="K1475" s="1">
        <f t="shared" si="95"/>
        <v>44801</v>
      </c>
    </row>
    <row r="1476" spans="1:11" hidden="1" x14ac:dyDescent="0.55000000000000004">
      <c r="A1476" t="s">
        <v>172</v>
      </c>
      <c r="B1476">
        <v>4</v>
      </c>
      <c r="C1476" t="s">
        <v>71</v>
      </c>
      <c r="D1476">
        <v>360265.62999999966</v>
      </c>
      <c r="E1476">
        <v>87219180.967400074</v>
      </c>
      <c r="F1476">
        <v>242.09686882259669</v>
      </c>
      <c r="G1476">
        <v>6.1019606308011579E-2</v>
      </c>
      <c r="H1476" t="str">
        <f t="shared" si="92"/>
        <v>28</v>
      </c>
      <c r="I1476" t="str">
        <f t="shared" si="93"/>
        <v>08</v>
      </c>
      <c r="J1476" t="str">
        <f t="shared" si="94"/>
        <v>2022</v>
      </c>
      <c r="K1476" s="1">
        <f t="shared" si="95"/>
        <v>44801</v>
      </c>
    </row>
    <row r="1477" spans="1:11" hidden="1" x14ac:dyDescent="0.55000000000000004">
      <c r="A1477" t="s">
        <v>172</v>
      </c>
      <c r="B1477">
        <v>5</v>
      </c>
      <c r="C1477" t="s">
        <v>77</v>
      </c>
      <c r="D1477">
        <v>331296.42999999993</v>
      </c>
      <c r="E1477">
        <v>79612617.613299921</v>
      </c>
      <c r="F1477">
        <v>240.30629491932629</v>
      </c>
      <c r="G1477">
        <v>5.611297899788479E-2</v>
      </c>
      <c r="H1477" t="str">
        <f t="shared" si="92"/>
        <v>28</v>
      </c>
      <c r="I1477" t="str">
        <f t="shared" si="93"/>
        <v>08</v>
      </c>
      <c r="J1477" t="str">
        <f t="shared" si="94"/>
        <v>2022</v>
      </c>
      <c r="K1477" s="1">
        <f t="shared" si="95"/>
        <v>44801</v>
      </c>
    </row>
    <row r="1478" spans="1:11" hidden="1" x14ac:dyDescent="0.55000000000000004">
      <c r="A1478" t="s">
        <v>172</v>
      </c>
      <c r="B1478">
        <v>6</v>
      </c>
      <c r="C1478" t="s">
        <v>86</v>
      </c>
      <c r="D1478">
        <v>243671.00000000015</v>
      </c>
      <c r="E1478">
        <v>38861705.63000001</v>
      </c>
      <c r="F1478">
        <v>159.48432776161295</v>
      </c>
      <c r="G1478">
        <v>4.127151537791577E-2</v>
      </c>
      <c r="H1478" t="str">
        <f t="shared" si="92"/>
        <v>28</v>
      </c>
      <c r="I1478" t="str">
        <f t="shared" si="93"/>
        <v>08</v>
      </c>
      <c r="J1478" t="str">
        <f t="shared" si="94"/>
        <v>2022</v>
      </c>
      <c r="K1478" s="1">
        <f t="shared" si="95"/>
        <v>44801</v>
      </c>
    </row>
    <row r="1479" spans="1:11" hidden="1" x14ac:dyDescent="0.55000000000000004">
      <c r="A1479" t="s">
        <v>172</v>
      </c>
      <c r="B1479">
        <v>7</v>
      </c>
      <c r="C1479" t="s">
        <v>75</v>
      </c>
      <c r="D1479">
        <v>212364.13000000024</v>
      </c>
      <c r="E1479">
        <v>52767713.462750003</v>
      </c>
      <c r="F1479">
        <v>248.47752519575667</v>
      </c>
      <c r="G1479">
        <v>3.5968947708232446E-2</v>
      </c>
      <c r="H1479" t="str">
        <f t="shared" si="92"/>
        <v>28</v>
      </c>
      <c r="I1479" t="str">
        <f t="shared" si="93"/>
        <v>08</v>
      </c>
      <c r="J1479" t="str">
        <f t="shared" si="94"/>
        <v>2022</v>
      </c>
      <c r="K1479" s="1">
        <f t="shared" si="95"/>
        <v>44801</v>
      </c>
    </row>
    <row r="1480" spans="1:11" hidden="1" x14ac:dyDescent="0.55000000000000004">
      <c r="A1480" t="s">
        <v>172</v>
      </c>
      <c r="B1480">
        <v>8</v>
      </c>
      <c r="C1480" t="s">
        <v>73</v>
      </c>
      <c r="D1480">
        <v>199323.77000000014</v>
      </c>
      <c r="E1480">
        <v>48099142.991649993</v>
      </c>
      <c r="F1480">
        <v>241.31162576169396</v>
      </c>
      <c r="G1480">
        <v>3.3760250660682424E-2</v>
      </c>
      <c r="H1480" t="str">
        <f t="shared" si="92"/>
        <v>28</v>
      </c>
      <c r="I1480" t="str">
        <f t="shared" si="93"/>
        <v>08</v>
      </c>
      <c r="J1480" t="str">
        <f t="shared" si="94"/>
        <v>2022</v>
      </c>
      <c r="K1480" s="1">
        <f t="shared" si="95"/>
        <v>44801</v>
      </c>
    </row>
    <row r="1481" spans="1:11" hidden="1" x14ac:dyDescent="0.55000000000000004">
      <c r="A1481" t="s">
        <v>172</v>
      </c>
      <c r="B1481">
        <v>9</v>
      </c>
      <c r="C1481" t="s">
        <v>72</v>
      </c>
      <c r="D1481">
        <v>189169.83000000002</v>
      </c>
      <c r="E1481">
        <v>45039643.839300007</v>
      </c>
      <c r="F1481">
        <v>238.09105204196675</v>
      </c>
      <c r="G1481">
        <v>3.2040437917859356E-2</v>
      </c>
      <c r="H1481" t="str">
        <f t="shared" si="92"/>
        <v>28</v>
      </c>
      <c r="I1481" t="str">
        <f t="shared" si="93"/>
        <v>08</v>
      </c>
      <c r="J1481" t="str">
        <f t="shared" si="94"/>
        <v>2022</v>
      </c>
      <c r="K1481" s="1">
        <f t="shared" si="95"/>
        <v>44801</v>
      </c>
    </row>
    <row r="1482" spans="1:11" hidden="1" x14ac:dyDescent="0.55000000000000004">
      <c r="A1482" t="s">
        <v>172</v>
      </c>
      <c r="B1482">
        <v>10</v>
      </c>
      <c r="C1482" t="s">
        <v>74</v>
      </c>
      <c r="D1482">
        <v>170251.01000000004</v>
      </c>
      <c r="E1482">
        <v>42628130.371600017</v>
      </c>
      <c r="F1482">
        <v>250.3840087151319</v>
      </c>
      <c r="G1482">
        <v>2.8836082986160392E-2</v>
      </c>
      <c r="H1482" t="str">
        <f t="shared" si="92"/>
        <v>28</v>
      </c>
      <c r="I1482" t="str">
        <f t="shared" si="93"/>
        <v>08</v>
      </c>
      <c r="J1482" t="str">
        <f t="shared" si="94"/>
        <v>2022</v>
      </c>
      <c r="K1482" s="1">
        <f t="shared" si="95"/>
        <v>44801</v>
      </c>
    </row>
    <row r="1483" spans="1:11" hidden="1" x14ac:dyDescent="0.55000000000000004">
      <c r="A1483" t="s">
        <v>172</v>
      </c>
      <c r="B1483">
        <v>11</v>
      </c>
      <c r="C1483" t="s">
        <v>76</v>
      </c>
      <c r="D1483">
        <v>141912.05999999997</v>
      </c>
      <c r="E1483">
        <v>32911638.408200007</v>
      </c>
      <c r="F1483">
        <v>231.91572589531864</v>
      </c>
      <c r="G1483">
        <v>2.4036203596659842E-2</v>
      </c>
      <c r="H1483" t="str">
        <f t="shared" si="92"/>
        <v>28</v>
      </c>
      <c r="I1483" t="str">
        <f t="shared" si="93"/>
        <v>08</v>
      </c>
      <c r="J1483" t="str">
        <f t="shared" si="94"/>
        <v>2022</v>
      </c>
      <c r="K1483" s="1">
        <f t="shared" si="95"/>
        <v>44801</v>
      </c>
    </row>
    <row r="1484" spans="1:11" hidden="1" x14ac:dyDescent="0.55000000000000004">
      <c r="A1484" t="s">
        <v>172</v>
      </c>
      <c r="B1484">
        <v>12</v>
      </c>
      <c r="C1484" t="s">
        <v>78</v>
      </c>
      <c r="D1484">
        <v>102075</v>
      </c>
      <c r="E1484">
        <v>27838309.424999997</v>
      </c>
      <c r="F1484">
        <v>272.72406980161645</v>
      </c>
      <c r="G1484">
        <v>1.7288844106195442E-2</v>
      </c>
      <c r="H1484" t="str">
        <f t="shared" si="92"/>
        <v>28</v>
      </c>
      <c r="I1484" t="str">
        <f t="shared" si="93"/>
        <v>08</v>
      </c>
      <c r="J1484" t="str">
        <f t="shared" si="94"/>
        <v>2022</v>
      </c>
      <c r="K1484" s="1">
        <f t="shared" si="95"/>
        <v>44801</v>
      </c>
    </row>
    <row r="1485" spans="1:11" hidden="1" x14ac:dyDescent="0.55000000000000004">
      <c r="A1485" t="s">
        <v>172</v>
      </c>
      <c r="B1485">
        <v>13</v>
      </c>
      <c r="C1485" t="s">
        <v>81</v>
      </c>
      <c r="D1485">
        <v>80524.809999999983</v>
      </c>
      <c r="E1485">
        <v>20048255.147799999</v>
      </c>
      <c r="F1485">
        <v>248.96991558005541</v>
      </c>
      <c r="G1485">
        <v>1.3638803691119349E-2</v>
      </c>
      <c r="H1485" t="str">
        <f t="shared" si="92"/>
        <v>28</v>
      </c>
      <c r="I1485" t="str">
        <f t="shared" si="93"/>
        <v>08</v>
      </c>
      <c r="J1485" t="str">
        <f t="shared" si="94"/>
        <v>2022</v>
      </c>
      <c r="K1485" s="1">
        <f t="shared" si="95"/>
        <v>44801</v>
      </c>
    </row>
    <row r="1486" spans="1:11" hidden="1" x14ac:dyDescent="0.55000000000000004">
      <c r="A1486" t="s">
        <v>172</v>
      </c>
      <c r="B1486">
        <v>14</v>
      </c>
      <c r="C1486" t="s">
        <v>80</v>
      </c>
      <c r="D1486">
        <v>77824.079999999987</v>
      </c>
      <c r="E1486">
        <v>18483798.936399996</v>
      </c>
      <c r="F1486">
        <v>237.50745188892691</v>
      </c>
      <c r="G1486">
        <v>1.3181370431820548E-2</v>
      </c>
      <c r="H1486" t="str">
        <f t="shared" si="92"/>
        <v>28</v>
      </c>
      <c r="I1486" t="str">
        <f t="shared" si="93"/>
        <v>08</v>
      </c>
      <c r="J1486" t="str">
        <f t="shared" si="94"/>
        <v>2022</v>
      </c>
      <c r="K1486" s="1">
        <f t="shared" si="95"/>
        <v>44801</v>
      </c>
    </row>
    <row r="1487" spans="1:11" hidden="1" x14ac:dyDescent="0.55000000000000004">
      <c r="A1487" t="s">
        <v>172</v>
      </c>
      <c r="B1487">
        <v>15</v>
      </c>
      <c r="C1487" t="s">
        <v>79</v>
      </c>
      <c r="D1487">
        <v>76473.87</v>
      </c>
      <c r="E1487">
        <v>18220282.976399995</v>
      </c>
      <c r="F1487">
        <v>238.25501411658644</v>
      </c>
      <c r="G1487">
        <v>1.2952680055130603E-2</v>
      </c>
      <c r="H1487" t="str">
        <f t="shared" si="92"/>
        <v>28</v>
      </c>
      <c r="I1487" t="str">
        <f t="shared" si="93"/>
        <v>08</v>
      </c>
      <c r="J1487" t="str">
        <f t="shared" si="94"/>
        <v>2022</v>
      </c>
      <c r="K1487" s="1">
        <f t="shared" si="95"/>
        <v>44801</v>
      </c>
    </row>
    <row r="1488" spans="1:11" hidden="1" x14ac:dyDescent="0.55000000000000004">
      <c r="A1488" t="s">
        <v>172</v>
      </c>
      <c r="B1488">
        <v>16</v>
      </c>
      <c r="C1488" t="s">
        <v>84</v>
      </c>
      <c r="D1488">
        <v>56983.040000000001</v>
      </c>
      <c r="E1488">
        <v>7982338.0800000001</v>
      </c>
      <c r="F1488">
        <v>140.08269969450558</v>
      </c>
      <c r="G1488">
        <v>9.6514415406034684E-3</v>
      </c>
      <c r="H1488" t="str">
        <f t="shared" si="92"/>
        <v>28</v>
      </c>
      <c r="I1488" t="str">
        <f t="shared" si="93"/>
        <v>08</v>
      </c>
      <c r="J1488" t="str">
        <f t="shared" si="94"/>
        <v>2022</v>
      </c>
      <c r="K1488" s="1">
        <f t="shared" si="95"/>
        <v>44801</v>
      </c>
    </row>
    <row r="1489" spans="1:11" hidden="1" x14ac:dyDescent="0.55000000000000004">
      <c r="A1489" t="s">
        <v>172</v>
      </c>
      <c r="B1489">
        <v>17</v>
      </c>
      <c r="C1489" t="s">
        <v>89</v>
      </c>
      <c r="D1489">
        <v>48002.659999999996</v>
      </c>
      <c r="E1489">
        <v>7880758.0669999998</v>
      </c>
      <c r="F1489">
        <v>164.17336178870087</v>
      </c>
      <c r="G1489">
        <v>8.1303992693872503E-3</v>
      </c>
      <c r="H1489" t="str">
        <f t="shared" si="92"/>
        <v>28</v>
      </c>
      <c r="I1489" t="str">
        <f t="shared" si="93"/>
        <v>08</v>
      </c>
      <c r="J1489" t="str">
        <f t="shared" si="94"/>
        <v>2022</v>
      </c>
      <c r="K1489" s="1">
        <f t="shared" si="95"/>
        <v>44801</v>
      </c>
    </row>
    <row r="1490" spans="1:11" hidden="1" x14ac:dyDescent="0.55000000000000004">
      <c r="A1490" t="s">
        <v>172</v>
      </c>
      <c r="B1490">
        <v>18</v>
      </c>
      <c r="C1490" t="s">
        <v>82</v>
      </c>
      <c r="D1490">
        <v>45427.5</v>
      </c>
      <c r="E1490">
        <v>10938475.200000005</v>
      </c>
      <c r="F1490">
        <v>240.78972428595026</v>
      </c>
      <c r="G1490">
        <v>7.6942342947263626E-3</v>
      </c>
      <c r="H1490" t="str">
        <f t="shared" si="92"/>
        <v>28</v>
      </c>
      <c r="I1490" t="str">
        <f t="shared" si="93"/>
        <v>08</v>
      </c>
      <c r="J1490" t="str">
        <f t="shared" si="94"/>
        <v>2022</v>
      </c>
      <c r="K1490" s="1">
        <f t="shared" si="95"/>
        <v>44801</v>
      </c>
    </row>
    <row r="1491" spans="1:11" hidden="1" x14ac:dyDescent="0.55000000000000004">
      <c r="A1491" t="s">
        <v>172</v>
      </c>
      <c r="B1491">
        <v>19</v>
      </c>
      <c r="C1491" t="s">
        <v>83</v>
      </c>
      <c r="D1491">
        <v>45369.73</v>
      </c>
      <c r="E1491">
        <v>9680307.3695</v>
      </c>
      <c r="F1491">
        <v>213.36488820850377</v>
      </c>
      <c r="G1491">
        <v>7.6844495626762531E-3</v>
      </c>
      <c r="H1491" t="str">
        <f t="shared" si="92"/>
        <v>28</v>
      </c>
      <c r="I1491" t="str">
        <f t="shared" si="93"/>
        <v>08</v>
      </c>
      <c r="J1491" t="str">
        <f t="shared" si="94"/>
        <v>2022</v>
      </c>
      <c r="K1491" s="1">
        <f t="shared" si="95"/>
        <v>44801</v>
      </c>
    </row>
    <row r="1492" spans="1:11" hidden="1" x14ac:dyDescent="0.55000000000000004">
      <c r="A1492" t="s">
        <v>172</v>
      </c>
      <c r="B1492">
        <v>20</v>
      </c>
      <c r="C1492" t="s">
        <v>94</v>
      </c>
      <c r="D1492">
        <v>31406.299999999996</v>
      </c>
      <c r="E1492">
        <v>4663619.8099999996</v>
      </c>
      <c r="F1492">
        <v>148.49313067760292</v>
      </c>
      <c r="G1492">
        <v>5.3194085197394644E-3</v>
      </c>
      <c r="H1492" t="str">
        <f t="shared" si="92"/>
        <v>28</v>
      </c>
      <c r="I1492" t="str">
        <f t="shared" si="93"/>
        <v>08</v>
      </c>
      <c r="J1492" t="str">
        <f t="shared" si="94"/>
        <v>2022</v>
      </c>
      <c r="K1492" s="1">
        <f t="shared" si="95"/>
        <v>44801</v>
      </c>
    </row>
    <row r="1493" spans="1:11" hidden="1" x14ac:dyDescent="0.55000000000000004">
      <c r="A1493" t="s">
        <v>172</v>
      </c>
      <c r="B1493">
        <v>21</v>
      </c>
      <c r="C1493" t="s">
        <v>91</v>
      </c>
      <c r="D1493">
        <v>22739.67</v>
      </c>
      <c r="E1493">
        <v>5218600.7045</v>
      </c>
      <c r="F1493">
        <v>229.49324702161468</v>
      </c>
      <c r="G1493">
        <v>3.8515073196799341E-3</v>
      </c>
      <c r="H1493" t="str">
        <f t="shared" si="92"/>
        <v>28</v>
      </c>
      <c r="I1493" t="str">
        <f t="shared" si="93"/>
        <v>08</v>
      </c>
      <c r="J1493" t="str">
        <f t="shared" si="94"/>
        <v>2022</v>
      </c>
      <c r="K1493" s="1">
        <f t="shared" si="95"/>
        <v>44801</v>
      </c>
    </row>
    <row r="1494" spans="1:11" hidden="1" x14ac:dyDescent="0.55000000000000004">
      <c r="A1494" t="s">
        <v>172</v>
      </c>
      <c r="B1494">
        <v>22</v>
      </c>
      <c r="C1494" t="s">
        <v>98</v>
      </c>
      <c r="D1494">
        <v>19879.059999999998</v>
      </c>
      <c r="E1494">
        <v>4481092.8169999998</v>
      </c>
      <c r="F1494">
        <v>225.41774193548389</v>
      </c>
      <c r="G1494">
        <v>3.3669945561372082E-3</v>
      </c>
      <c r="H1494" t="str">
        <f t="shared" si="92"/>
        <v>28</v>
      </c>
      <c r="I1494" t="str">
        <f t="shared" si="93"/>
        <v>08</v>
      </c>
      <c r="J1494" t="str">
        <f t="shared" si="94"/>
        <v>2022</v>
      </c>
      <c r="K1494" s="1">
        <f t="shared" si="95"/>
        <v>44801</v>
      </c>
    </row>
    <row r="1495" spans="1:11" hidden="1" x14ac:dyDescent="0.55000000000000004">
      <c r="A1495" t="s">
        <v>172</v>
      </c>
      <c r="B1495">
        <v>23</v>
      </c>
      <c r="C1495" t="s">
        <v>96</v>
      </c>
      <c r="D1495">
        <v>16480.440000000002</v>
      </c>
      <c r="E1495">
        <v>3908964.1875</v>
      </c>
      <c r="F1495">
        <v>237.18809616126751</v>
      </c>
      <c r="G1495">
        <v>2.7913569234534179E-3</v>
      </c>
      <c r="H1495" t="str">
        <f t="shared" si="92"/>
        <v>28</v>
      </c>
      <c r="I1495" t="str">
        <f t="shared" si="93"/>
        <v>08</v>
      </c>
      <c r="J1495" t="str">
        <f t="shared" si="94"/>
        <v>2022</v>
      </c>
      <c r="K1495" s="1">
        <f t="shared" si="95"/>
        <v>44801</v>
      </c>
    </row>
    <row r="1496" spans="1:11" hidden="1" x14ac:dyDescent="0.55000000000000004">
      <c r="A1496" t="s">
        <v>172</v>
      </c>
      <c r="B1496">
        <v>24</v>
      </c>
      <c r="C1496" t="s">
        <v>87</v>
      </c>
      <c r="D1496">
        <v>14025</v>
      </c>
      <c r="E1496">
        <v>3332526.1199999996</v>
      </c>
      <c r="F1496">
        <v>237.61327058823528</v>
      </c>
      <c r="G1496">
        <v>2.3754693959283967E-3</v>
      </c>
      <c r="H1496" t="str">
        <f t="shared" si="92"/>
        <v>28</v>
      </c>
      <c r="I1496" t="str">
        <f t="shared" si="93"/>
        <v>08</v>
      </c>
      <c r="J1496" t="str">
        <f t="shared" si="94"/>
        <v>2022</v>
      </c>
      <c r="K1496" s="1">
        <f t="shared" si="95"/>
        <v>44801</v>
      </c>
    </row>
    <row r="1497" spans="1:11" hidden="1" x14ac:dyDescent="0.55000000000000004">
      <c r="A1497" t="s">
        <v>172</v>
      </c>
      <c r="B1497">
        <v>25</v>
      </c>
      <c r="C1497" t="s">
        <v>99</v>
      </c>
      <c r="D1497">
        <v>14017.5</v>
      </c>
      <c r="E1497">
        <v>3517508.4750000001</v>
      </c>
      <c r="F1497">
        <v>250.93693418940612</v>
      </c>
      <c r="G1497">
        <v>2.374199091438595E-3</v>
      </c>
      <c r="H1497" t="str">
        <f t="shared" si="92"/>
        <v>28</v>
      </c>
      <c r="I1497" t="str">
        <f t="shared" si="93"/>
        <v>08</v>
      </c>
      <c r="J1497" t="str">
        <f t="shared" si="94"/>
        <v>2022</v>
      </c>
      <c r="K1497" s="1">
        <f t="shared" si="95"/>
        <v>44801</v>
      </c>
    </row>
    <row r="1498" spans="1:11" hidden="1" x14ac:dyDescent="0.55000000000000004">
      <c r="A1498" t="s">
        <v>172</v>
      </c>
      <c r="B1498">
        <v>26</v>
      </c>
      <c r="C1498" t="s">
        <v>107</v>
      </c>
      <c r="D1498">
        <v>13500</v>
      </c>
      <c r="E1498">
        <v>2270437.5</v>
      </c>
      <c r="F1498">
        <v>168.18055555555554</v>
      </c>
      <c r="G1498">
        <v>2.2865480816423069E-3</v>
      </c>
      <c r="H1498" t="str">
        <f t="shared" si="92"/>
        <v>28</v>
      </c>
      <c r="I1498" t="str">
        <f t="shared" si="93"/>
        <v>08</v>
      </c>
      <c r="J1498" t="str">
        <f t="shared" si="94"/>
        <v>2022</v>
      </c>
      <c r="K1498" s="1">
        <f t="shared" si="95"/>
        <v>44801</v>
      </c>
    </row>
    <row r="1499" spans="1:11" hidden="1" x14ac:dyDescent="0.55000000000000004">
      <c r="A1499" t="s">
        <v>172</v>
      </c>
      <c r="B1499">
        <v>27</v>
      </c>
      <c r="C1499" t="s">
        <v>103</v>
      </c>
      <c r="D1499">
        <v>11969.61</v>
      </c>
      <c r="E1499">
        <v>2989852.88625</v>
      </c>
      <c r="F1499">
        <v>249.78699274663083</v>
      </c>
      <c r="G1499">
        <v>2.0273399098893756E-3</v>
      </c>
      <c r="H1499" t="str">
        <f t="shared" si="92"/>
        <v>28</v>
      </c>
      <c r="I1499" t="str">
        <f t="shared" si="93"/>
        <v>08</v>
      </c>
      <c r="J1499" t="str">
        <f t="shared" si="94"/>
        <v>2022</v>
      </c>
      <c r="K1499" s="1">
        <f t="shared" si="95"/>
        <v>44801</v>
      </c>
    </row>
    <row r="1500" spans="1:11" hidden="1" x14ac:dyDescent="0.55000000000000004">
      <c r="A1500" t="s">
        <v>172</v>
      </c>
      <c r="B1500">
        <v>28</v>
      </c>
      <c r="C1500" t="s">
        <v>95</v>
      </c>
      <c r="D1500">
        <v>10798.290000000005</v>
      </c>
      <c r="E1500">
        <v>2686645.2560000014</v>
      </c>
      <c r="F1500">
        <v>248.80284341317008</v>
      </c>
      <c r="G1500">
        <v>1.8289488358901715E-3</v>
      </c>
      <c r="H1500" t="str">
        <f t="shared" si="92"/>
        <v>28</v>
      </c>
      <c r="I1500" t="str">
        <f t="shared" si="93"/>
        <v>08</v>
      </c>
      <c r="J1500" t="str">
        <f t="shared" si="94"/>
        <v>2022</v>
      </c>
      <c r="K1500" s="1">
        <f t="shared" si="95"/>
        <v>44801</v>
      </c>
    </row>
    <row r="1501" spans="1:11" hidden="1" x14ac:dyDescent="0.55000000000000004">
      <c r="A1501" t="s">
        <v>172</v>
      </c>
      <c r="B1501">
        <v>29</v>
      </c>
      <c r="C1501" t="s">
        <v>102</v>
      </c>
      <c r="D1501">
        <v>8907.5199999999986</v>
      </c>
      <c r="E1501">
        <v>2049296.0989000001</v>
      </c>
      <c r="F1501">
        <v>230.0635978252084</v>
      </c>
      <c r="G1501">
        <v>1.5087016865326279E-3</v>
      </c>
      <c r="H1501" t="str">
        <f t="shared" si="92"/>
        <v>28</v>
      </c>
      <c r="I1501" t="str">
        <f t="shared" si="93"/>
        <v>08</v>
      </c>
      <c r="J1501" t="str">
        <f t="shared" si="94"/>
        <v>2022</v>
      </c>
      <c r="K1501" s="1">
        <f t="shared" si="95"/>
        <v>44801</v>
      </c>
    </row>
    <row r="1502" spans="1:11" hidden="1" x14ac:dyDescent="0.55000000000000004">
      <c r="A1502" t="s">
        <v>172</v>
      </c>
      <c r="B1502">
        <v>30</v>
      </c>
      <c r="C1502" t="s">
        <v>97</v>
      </c>
      <c r="D1502">
        <v>8280</v>
      </c>
      <c r="E1502">
        <v>2092518</v>
      </c>
      <c r="F1502">
        <v>252.71956521739131</v>
      </c>
      <c r="G1502">
        <v>1.4024161567406149E-3</v>
      </c>
      <c r="H1502" t="str">
        <f t="shared" si="92"/>
        <v>28</v>
      </c>
      <c r="I1502" t="str">
        <f t="shared" si="93"/>
        <v>08</v>
      </c>
      <c r="J1502" t="str">
        <f t="shared" si="94"/>
        <v>2022</v>
      </c>
      <c r="K1502" s="1">
        <f t="shared" si="95"/>
        <v>44801</v>
      </c>
    </row>
    <row r="1503" spans="1:11" hidden="1" x14ac:dyDescent="0.55000000000000004">
      <c r="A1503" t="s">
        <v>172</v>
      </c>
      <c r="B1503">
        <v>31</v>
      </c>
      <c r="C1503" t="s">
        <v>93</v>
      </c>
      <c r="D1503">
        <v>7850.3799999999983</v>
      </c>
      <c r="E1503">
        <v>2203870.8096000003</v>
      </c>
      <c r="F1503">
        <v>280.73428414930243</v>
      </c>
      <c r="G1503">
        <v>1.3296497280861576E-3</v>
      </c>
      <c r="H1503" t="str">
        <f t="shared" si="92"/>
        <v>28</v>
      </c>
      <c r="I1503" t="str">
        <f t="shared" si="93"/>
        <v>08</v>
      </c>
      <c r="J1503" t="str">
        <f t="shared" si="94"/>
        <v>2022</v>
      </c>
      <c r="K1503" s="1">
        <f t="shared" si="95"/>
        <v>44801</v>
      </c>
    </row>
    <row r="1504" spans="1:11" hidden="1" x14ac:dyDescent="0.55000000000000004">
      <c r="A1504" t="s">
        <v>172</v>
      </c>
      <c r="B1504">
        <v>32</v>
      </c>
      <c r="C1504" t="s">
        <v>90</v>
      </c>
      <c r="D1504">
        <v>6841.2300000000005</v>
      </c>
      <c r="E1504">
        <v>1762132.4421000001</v>
      </c>
      <c r="F1504">
        <v>257.57538368100472</v>
      </c>
      <c r="G1504">
        <v>1.1587260246350962E-3</v>
      </c>
      <c r="H1504" t="str">
        <f t="shared" si="92"/>
        <v>28</v>
      </c>
      <c r="I1504" t="str">
        <f t="shared" si="93"/>
        <v>08</v>
      </c>
      <c r="J1504" t="str">
        <f t="shared" si="94"/>
        <v>2022</v>
      </c>
      <c r="K1504" s="1">
        <f t="shared" si="95"/>
        <v>44801</v>
      </c>
    </row>
    <row r="1505" spans="1:11" hidden="1" x14ac:dyDescent="0.55000000000000004">
      <c r="A1505" t="s">
        <v>172</v>
      </c>
      <c r="B1505">
        <v>33</v>
      </c>
      <c r="C1505" t="s">
        <v>85</v>
      </c>
      <c r="D1505">
        <v>6720</v>
      </c>
      <c r="E1505">
        <v>1618753.4054999999</v>
      </c>
      <c r="F1505">
        <v>240.88592343749997</v>
      </c>
      <c r="G1505">
        <v>1.1381928228619482E-3</v>
      </c>
      <c r="H1505" t="str">
        <f t="shared" si="92"/>
        <v>28</v>
      </c>
      <c r="I1505" t="str">
        <f t="shared" si="93"/>
        <v>08</v>
      </c>
      <c r="J1505" t="str">
        <f t="shared" si="94"/>
        <v>2022</v>
      </c>
      <c r="K1505" s="1">
        <f t="shared" si="95"/>
        <v>44801</v>
      </c>
    </row>
    <row r="1506" spans="1:11" hidden="1" x14ac:dyDescent="0.55000000000000004">
      <c r="A1506" t="s">
        <v>172</v>
      </c>
      <c r="B1506">
        <v>34</v>
      </c>
      <c r="C1506" t="s">
        <v>88</v>
      </c>
      <c r="D1506">
        <v>6194.59</v>
      </c>
      <c r="E1506">
        <v>1015060.18</v>
      </c>
      <c r="F1506">
        <v>163.86236700088304</v>
      </c>
      <c r="G1506">
        <v>1.0492020652637494E-3</v>
      </c>
      <c r="H1506" t="str">
        <f t="shared" si="92"/>
        <v>28</v>
      </c>
      <c r="I1506" t="str">
        <f t="shared" si="93"/>
        <v>08</v>
      </c>
      <c r="J1506" t="str">
        <f t="shared" si="94"/>
        <v>2022</v>
      </c>
      <c r="K1506" s="1">
        <f t="shared" si="95"/>
        <v>44801</v>
      </c>
    </row>
    <row r="1507" spans="1:11" hidden="1" x14ac:dyDescent="0.55000000000000004">
      <c r="A1507" t="s">
        <v>172</v>
      </c>
      <c r="B1507">
        <v>35</v>
      </c>
      <c r="C1507" t="s">
        <v>155</v>
      </c>
      <c r="D1507">
        <v>4912.5</v>
      </c>
      <c r="E1507">
        <v>1138580.19</v>
      </c>
      <c r="F1507">
        <v>231.77204885496181</v>
      </c>
      <c r="G1507">
        <v>8.3204944081983936E-4</v>
      </c>
      <c r="H1507" t="str">
        <f t="shared" si="92"/>
        <v>28</v>
      </c>
      <c r="I1507" t="str">
        <f t="shared" si="93"/>
        <v>08</v>
      </c>
      <c r="J1507" t="str">
        <f t="shared" si="94"/>
        <v>2022</v>
      </c>
      <c r="K1507" s="1">
        <f t="shared" si="95"/>
        <v>44801</v>
      </c>
    </row>
    <row r="1508" spans="1:11" hidden="1" x14ac:dyDescent="0.55000000000000004">
      <c r="A1508" t="s">
        <v>172</v>
      </c>
      <c r="B1508">
        <v>36</v>
      </c>
      <c r="C1508" t="s">
        <v>165</v>
      </c>
      <c r="D1508">
        <v>3915</v>
      </c>
      <c r="E1508">
        <v>937071.99749999994</v>
      </c>
      <c r="F1508">
        <v>239.35427777777775</v>
      </c>
      <c r="G1508">
        <v>6.6309894367626895E-4</v>
      </c>
      <c r="H1508" t="str">
        <f t="shared" si="92"/>
        <v>28</v>
      </c>
      <c r="I1508" t="str">
        <f t="shared" si="93"/>
        <v>08</v>
      </c>
      <c r="J1508" t="str">
        <f t="shared" si="94"/>
        <v>2022</v>
      </c>
      <c r="K1508" s="1">
        <f t="shared" si="95"/>
        <v>44801</v>
      </c>
    </row>
    <row r="1509" spans="1:11" hidden="1" x14ac:dyDescent="0.55000000000000004">
      <c r="A1509" t="s">
        <v>172</v>
      </c>
      <c r="B1509">
        <v>37</v>
      </c>
      <c r="C1509" t="s">
        <v>100</v>
      </c>
      <c r="D1509">
        <v>3872.6200000000003</v>
      </c>
      <c r="E1509">
        <v>881547.64715000009</v>
      </c>
      <c r="F1509">
        <v>227.63597955647597</v>
      </c>
      <c r="G1509">
        <v>6.5592087643923189E-4</v>
      </c>
      <c r="H1509" t="str">
        <f t="shared" si="92"/>
        <v>28</v>
      </c>
      <c r="I1509" t="str">
        <f t="shared" si="93"/>
        <v>08</v>
      </c>
      <c r="J1509" t="str">
        <f t="shared" si="94"/>
        <v>2022</v>
      </c>
      <c r="K1509" s="1">
        <f t="shared" si="95"/>
        <v>44801</v>
      </c>
    </row>
    <row r="1510" spans="1:11" hidden="1" x14ac:dyDescent="0.55000000000000004">
      <c r="A1510" t="s">
        <v>172</v>
      </c>
      <c r="B1510">
        <v>38</v>
      </c>
      <c r="C1510" t="s">
        <v>101</v>
      </c>
      <c r="D1510">
        <v>3761.02</v>
      </c>
      <c r="E1510">
        <v>936920.69929999998</v>
      </c>
      <c r="F1510">
        <v>249.11345839692424</v>
      </c>
      <c r="G1510">
        <v>6.3701874563098875E-4</v>
      </c>
      <c r="H1510" t="str">
        <f t="shared" si="92"/>
        <v>28</v>
      </c>
      <c r="I1510" t="str">
        <f t="shared" si="93"/>
        <v>08</v>
      </c>
      <c r="J1510" t="str">
        <f t="shared" si="94"/>
        <v>2022</v>
      </c>
      <c r="K1510" s="1">
        <f t="shared" si="95"/>
        <v>44801</v>
      </c>
    </row>
    <row r="1511" spans="1:11" hidden="1" x14ac:dyDescent="0.55000000000000004">
      <c r="A1511" t="s">
        <v>172</v>
      </c>
      <c r="B1511">
        <v>39</v>
      </c>
      <c r="C1511" t="s">
        <v>105</v>
      </c>
      <c r="D1511">
        <v>3757.5</v>
      </c>
      <c r="E1511">
        <v>706281</v>
      </c>
      <c r="F1511">
        <v>187.96566866267466</v>
      </c>
      <c r="G1511">
        <v>6.3642254939044209E-4</v>
      </c>
      <c r="H1511" t="str">
        <f t="shared" si="92"/>
        <v>28</v>
      </c>
      <c r="I1511" t="str">
        <f t="shared" si="93"/>
        <v>08</v>
      </c>
      <c r="J1511" t="str">
        <f t="shared" si="94"/>
        <v>2022</v>
      </c>
      <c r="K1511" s="1">
        <f t="shared" si="95"/>
        <v>44801</v>
      </c>
    </row>
    <row r="1512" spans="1:11" hidden="1" x14ac:dyDescent="0.55000000000000004">
      <c r="A1512" t="s">
        <v>172</v>
      </c>
      <c r="B1512">
        <v>40</v>
      </c>
      <c r="C1512" t="s">
        <v>120</v>
      </c>
      <c r="D1512">
        <v>3192.5</v>
      </c>
      <c r="E1512">
        <v>520154.125</v>
      </c>
      <c r="F1512">
        <v>162.93003132341425</v>
      </c>
      <c r="G1512">
        <v>5.4072627782541214E-4</v>
      </c>
      <c r="H1512" t="str">
        <f t="shared" si="92"/>
        <v>28</v>
      </c>
      <c r="I1512" t="str">
        <f t="shared" si="93"/>
        <v>08</v>
      </c>
      <c r="J1512" t="str">
        <f t="shared" si="94"/>
        <v>2022</v>
      </c>
      <c r="K1512" s="1">
        <f t="shared" si="95"/>
        <v>44801</v>
      </c>
    </row>
    <row r="1513" spans="1:11" hidden="1" x14ac:dyDescent="0.55000000000000004">
      <c r="A1513" t="s">
        <v>172</v>
      </c>
      <c r="B1513">
        <v>41</v>
      </c>
      <c r="C1513" t="s">
        <v>125</v>
      </c>
      <c r="D1513">
        <v>2932.5</v>
      </c>
      <c r="E1513">
        <v>682638.75</v>
      </c>
      <c r="F1513">
        <v>232.78388746803068</v>
      </c>
      <c r="G1513">
        <v>4.9668905551230106E-4</v>
      </c>
      <c r="H1513" t="str">
        <f t="shared" si="92"/>
        <v>28</v>
      </c>
      <c r="I1513" t="str">
        <f t="shared" si="93"/>
        <v>08</v>
      </c>
      <c r="J1513" t="str">
        <f t="shared" si="94"/>
        <v>2022</v>
      </c>
      <c r="K1513" s="1">
        <f t="shared" si="95"/>
        <v>44801</v>
      </c>
    </row>
    <row r="1514" spans="1:11" hidden="1" x14ac:dyDescent="0.55000000000000004">
      <c r="A1514" t="s">
        <v>172</v>
      </c>
      <c r="B1514">
        <v>42</v>
      </c>
      <c r="C1514" t="s">
        <v>149</v>
      </c>
      <c r="D1514">
        <v>2929.89</v>
      </c>
      <c r="E1514">
        <v>502396.14</v>
      </c>
      <c r="F1514">
        <v>171.47269692718839</v>
      </c>
      <c r="G1514">
        <v>4.9624698954985026E-4</v>
      </c>
      <c r="H1514" t="str">
        <f t="shared" si="92"/>
        <v>28</v>
      </c>
      <c r="I1514" t="str">
        <f t="shared" si="93"/>
        <v>08</v>
      </c>
      <c r="J1514" t="str">
        <f t="shared" si="94"/>
        <v>2022</v>
      </c>
      <c r="K1514" s="1">
        <f t="shared" si="95"/>
        <v>44801</v>
      </c>
    </row>
    <row r="1515" spans="1:11" hidden="1" x14ac:dyDescent="0.55000000000000004">
      <c r="A1515" t="s">
        <v>172</v>
      </c>
      <c r="B1515">
        <v>43</v>
      </c>
      <c r="C1515" t="s">
        <v>108</v>
      </c>
      <c r="D1515">
        <v>2549.67</v>
      </c>
      <c r="E1515">
        <v>651791.34000000008</v>
      </c>
      <c r="F1515">
        <v>255.63752956264932</v>
      </c>
      <c r="G1515">
        <v>4.3184763313488449E-4</v>
      </c>
      <c r="H1515" t="str">
        <f t="shared" si="92"/>
        <v>28</v>
      </c>
      <c r="I1515" t="str">
        <f t="shared" si="93"/>
        <v>08</v>
      </c>
      <c r="J1515" t="str">
        <f t="shared" si="94"/>
        <v>2022</v>
      </c>
      <c r="K1515" s="1">
        <f t="shared" si="95"/>
        <v>44801</v>
      </c>
    </row>
    <row r="1516" spans="1:11" hidden="1" x14ac:dyDescent="0.55000000000000004">
      <c r="A1516" t="s">
        <v>172</v>
      </c>
      <c r="B1516">
        <v>44</v>
      </c>
      <c r="C1516" t="s">
        <v>161</v>
      </c>
      <c r="D1516">
        <v>2153.15</v>
      </c>
      <c r="E1516">
        <v>501423.67499999999</v>
      </c>
      <c r="F1516">
        <v>232.87911896523696</v>
      </c>
      <c r="G1516">
        <v>3.6468748162875059E-4</v>
      </c>
      <c r="H1516" t="str">
        <f t="shared" si="92"/>
        <v>28</v>
      </c>
      <c r="I1516" t="str">
        <f t="shared" si="93"/>
        <v>08</v>
      </c>
      <c r="J1516" t="str">
        <f t="shared" si="94"/>
        <v>2022</v>
      </c>
      <c r="K1516" s="1">
        <f t="shared" si="95"/>
        <v>44801</v>
      </c>
    </row>
    <row r="1517" spans="1:11" hidden="1" x14ac:dyDescent="0.55000000000000004">
      <c r="A1517" t="s">
        <v>172</v>
      </c>
      <c r="B1517">
        <v>45</v>
      </c>
      <c r="C1517" t="s">
        <v>104</v>
      </c>
      <c r="D1517">
        <v>1641</v>
      </c>
      <c r="E1517">
        <v>374751.375</v>
      </c>
      <c r="F1517">
        <v>228.3676873857404</v>
      </c>
      <c r="G1517">
        <v>2.7794262236852042E-4</v>
      </c>
      <c r="H1517" t="str">
        <f t="shared" si="92"/>
        <v>28</v>
      </c>
      <c r="I1517" t="str">
        <f t="shared" si="93"/>
        <v>08</v>
      </c>
      <c r="J1517" t="str">
        <f t="shared" si="94"/>
        <v>2022</v>
      </c>
      <c r="K1517" s="1">
        <f t="shared" si="95"/>
        <v>44801</v>
      </c>
    </row>
    <row r="1518" spans="1:11" hidden="1" x14ac:dyDescent="0.55000000000000004">
      <c r="A1518" t="s">
        <v>172</v>
      </c>
      <c r="B1518">
        <v>46</v>
      </c>
      <c r="C1518" t="s">
        <v>109</v>
      </c>
      <c r="D1518">
        <v>1547.6100000000001</v>
      </c>
      <c r="E1518">
        <v>466680.96900000004</v>
      </c>
      <c r="F1518">
        <v>301.54946595072403</v>
      </c>
      <c r="G1518">
        <v>2.6212479086151487E-4</v>
      </c>
      <c r="H1518" t="str">
        <f t="shared" si="92"/>
        <v>28</v>
      </c>
      <c r="I1518" t="str">
        <f t="shared" si="93"/>
        <v>08</v>
      </c>
      <c r="J1518" t="str">
        <f t="shared" si="94"/>
        <v>2022</v>
      </c>
      <c r="K1518" s="1">
        <f t="shared" si="95"/>
        <v>44801</v>
      </c>
    </row>
    <row r="1519" spans="1:11" hidden="1" x14ac:dyDescent="0.55000000000000004">
      <c r="A1519" t="s">
        <v>172</v>
      </c>
      <c r="B1519">
        <v>47</v>
      </c>
      <c r="C1519" t="s">
        <v>110</v>
      </c>
      <c r="D1519">
        <v>1292.19</v>
      </c>
      <c r="E1519">
        <v>372680.76740000001</v>
      </c>
      <c r="F1519">
        <v>288.41019308306056</v>
      </c>
      <c r="G1519">
        <v>2.1886330115684241E-4</v>
      </c>
      <c r="H1519" t="str">
        <f t="shared" si="92"/>
        <v>28</v>
      </c>
      <c r="I1519" t="str">
        <f t="shared" si="93"/>
        <v>08</v>
      </c>
      <c r="J1519" t="str">
        <f t="shared" si="94"/>
        <v>2022</v>
      </c>
      <c r="K1519" s="1">
        <f t="shared" si="95"/>
        <v>44801</v>
      </c>
    </row>
    <row r="1520" spans="1:11" hidden="1" x14ac:dyDescent="0.55000000000000004">
      <c r="A1520" t="s">
        <v>172</v>
      </c>
      <c r="B1520">
        <v>48</v>
      </c>
      <c r="C1520" t="s">
        <v>133</v>
      </c>
      <c r="D1520">
        <v>1267.5</v>
      </c>
      <c r="E1520">
        <v>337765.42499999993</v>
      </c>
      <c r="F1520">
        <v>266.48159763313606</v>
      </c>
      <c r="G1520">
        <v>2.1468145877641658E-4</v>
      </c>
      <c r="H1520" t="str">
        <f t="shared" si="92"/>
        <v>28</v>
      </c>
      <c r="I1520" t="str">
        <f t="shared" si="93"/>
        <v>08</v>
      </c>
      <c r="J1520" t="str">
        <f t="shared" si="94"/>
        <v>2022</v>
      </c>
      <c r="K1520" s="1">
        <f t="shared" si="95"/>
        <v>44801</v>
      </c>
    </row>
    <row r="1521" spans="1:11" hidden="1" x14ac:dyDescent="0.55000000000000004">
      <c r="A1521" t="s">
        <v>172</v>
      </c>
      <c r="B1521">
        <v>49</v>
      </c>
      <c r="C1521" t="s">
        <v>169</v>
      </c>
      <c r="D1521">
        <v>825</v>
      </c>
      <c r="E1521">
        <v>169364.25</v>
      </c>
      <c r="F1521">
        <v>205.29</v>
      </c>
      <c r="G1521">
        <v>1.3973349387814098E-4</v>
      </c>
      <c r="H1521" t="str">
        <f t="shared" si="92"/>
        <v>28</v>
      </c>
      <c r="I1521" t="str">
        <f t="shared" si="93"/>
        <v>08</v>
      </c>
      <c r="J1521" t="str">
        <f t="shared" si="94"/>
        <v>2022</v>
      </c>
      <c r="K1521" s="1">
        <f t="shared" si="95"/>
        <v>44801</v>
      </c>
    </row>
    <row r="1522" spans="1:11" hidden="1" x14ac:dyDescent="0.55000000000000004">
      <c r="A1522" t="s">
        <v>172</v>
      </c>
      <c r="B1522">
        <v>50</v>
      </c>
      <c r="C1522" t="s">
        <v>138</v>
      </c>
      <c r="D1522">
        <v>825</v>
      </c>
      <c r="E1522">
        <v>187646.25</v>
      </c>
      <c r="F1522">
        <v>227.45</v>
      </c>
      <c r="G1522">
        <v>1.3973349387814098E-4</v>
      </c>
      <c r="H1522" t="str">
        <f t="shared" si="92"/>
        <v>28</v>
      </c>
      <c r="I1522" t="str">
        <f t="shared" si="93"/>
        <v>08</v>
      </c>
      <c r="J1522" t="str">
        <f t="shared" si="94"/>
        <v>2022</v>
      </c>
      <c r="K1522" s="1">
        <f t="shared" si="95"/>
        <v>44801</v>
      </c>
    </row>
    <row r="1523" spans="1:11" hidden="1" x14ac:dyDescent="0.55000000000000004">
      <c r="A1523" t="s">
        <v>172</v>
      </c>
      <c r="B1523">
        <v>51</v>
      </c>
      <c r="C1523" t="s">
        <v>115</v>
      </c>
      <c r="D1523">
        <v>755.49</v>
      </c>
      <c r="E1523">
        <v>173782.76370000001</v>
      </c>
      <c r="F1523">
        <v>230.02655720128661</v>
      </c>
      <c r="G1523">
        <v>1.2796031186666269E-4</v>
      </c>
      <c r="H1523" t="str">
        <f t="shared" si="92"/>
        <v>28</v>
      </c>
      <c r="I1523" t="str">
        <f t="shared" si="93"/>
        <v>08</v>
      </c>
      <c r="J1523" t="str">
        <f t="shared" si="94"/>
        <v>2022</v>
      </c>
      <c r="K1523" s="1">
        <f t="shared" si="95"/>
        <v>44801</v>
      </c>
    </row>
    <row r="1524" spans="1:11" hidden="1" x14ac:dyDescent="0.55000000000000004">
      <c r="A1524" t="s">
        <v>172</v>
      </c>
      <c r="B1524">
        <v>52</v>
      </c>
      <c r="C1524" t="s">
        <v>112</v>
      </c>
      <c r="D1524">
        <v>646.5</v>
      </c>
      <c r="E1524">
        <v>186996</v>
      </c>
      <c r="F1524">
        <v>289.24361948955914</v>
      </c>
      <c r="G1524">
        <v>1.0950024702087047E-4</v>
      </c>
      <c r="H1524" t="str">
        <f t="shared" si="92"/>
        <v>28</v>
      </c>
      <c r="I1524" t="str">
        <f t="shared" si="93"/>
        <v>08</v>
      </c>
      <c r="J1524" t="str">
        <f t="shared" si="94"/>
        <v>2022</v>
      </c>
      <c r="K1524" s="1">
        <f t="shared" si="95"/>
        <v>44801</v>
      </c>
    </row>
    <row r="1525" spans="1:11" hidden="1" x14ac:dyDescent="0.55000000000000004">
      <c r="A1525" t="s">
        <v>172</v>
      </c>
      <c r="B1525">
        <v>53</v>
      </c>
      <c r="C1525" t="s">
        <v>111</v>
      </c>
      <c r="D1525">
        <v>412.5</v>
      </c>
      <c r="E1525">
        <v>97968.75</v>
      </c>
      <c r="F1525">
        <v>237.5</v>
      </c>
      <c r="G1525">
        <v>6.9866746939070489E-5</v>
      </c>
      <c r="H1525" t="str">
        <f t="shared" si="92"/>
        <v>28</v>
      </c>
      <c r="I1525" t="str">
        <f t="shared" si="93"/>
        <v>08</v>
      </c>
      <c r="J1525" t="str">
        <f t="shared" si="94"/>
        <v>2022</v>
      </c>
      <c r="K1525" s="1">
        <f t="shared" si="95"/>
        <v>44801</v>
      </c>
    </row>
    <row r="1526" spans="1:11" hidden="1" x14ac:dyDescent="0.55000000000000004">
      <c r="A1526" t="s">
        <v>172</v>
      </c>
      <c r="B1526">
        <v>54</v>
      </c>
      <c r="C1526" t="s">
        <v>173</v>
      </c>
      <c r="D1526">
        <v>412.5</v>
      </c>
      <c r="E1526">
        <v>64968.75</v>
      </c>
      <c r="F1526">
        <v>157.5</v>
      </c>
      <c r="G1526">
        <v>6.9866746939070489E-5</v>
      </c>
      <c r="H1526" t="str">
        <f t="shared" si="92"/>
        <v>28</v>
      </c>
      <c r="I1526" t="str">
        <f t="shared" si="93"/>
        <v>08</v>
      </c>
      <c r="J1526" t="str">
        <f t="shared" si="94"/>
        <v>2022</v>
      </c>
      <c r="K1526" s="1">
        <f t="shared" si="95"/>
        <v>44801</v>
      </c>
    </row>
    <row r="1527" spans="1:11" hidden="1" x14ac:dyDescent="0.55000000000000004">
      <c r="A1527" t="s">
        <v>172</v>
      </c>
      <c r="B1527">
        <v>55</v>
      </c>
      <c r="C1527" t="s">
        <v>113</v>
      </c>
      <c r="D1527">
        <v>412.5</v>
      </c>
      <c r="E1527">
        <v>95493.75</v>
      </c>
      <c r="F1527">
        <v>231.5</v>
      </c>
      <c r="G1527">
        <v>6.9866746939070489E-5</v>
      </c>
      <c r="H1527" t="str">
        <f t="shared" si="92"/>
        <v>28</v>
      </c>
      <c r="I1527" t="str">
        <f t="shared" si="93"/>
        <v>08</v>
      </c>
      <c r="J1527" t="str">
        <f t="shared" si="94"/>
        <v>2022</v>
      </c>
      <c r="K1527" s="1">
        <f t="shared" si="95"/>
        <v>44801</v>
      </c>
    </row>
    <row r="1528" spans="1:11" hidden="1" x14ac:dyDescent="0.55000000000000004">
      <c r="A1528" t="s">
        <v>172</v>
      </c>
      <c r="B1528">
        <v>56</v>
      </c>
      <c r="C1528" t="s">
        <v>122</v>
      </c>
      <c r="D1528">
        <v>412.5</v>
      </c>
      <c r="E1528">
        <v>96256.875</v>
      </c>
      <c r="F1528">
        <v>233.35</v>
      </c>
      <c r="G1528">
        <v>6.9866746939070489E-5</v>
      </c>
      <c r="H1528" t="str">
        <f t="shared" si="92"/>
        <v>28</v>
      </c>
      <c r="I1528" t="str">
        <f t="shared" si="93"/>
        <v>08</v>
      </c>
      <c r="J1528" t="str">
        <f t="shared" si="94"/>
        <v>2022</v>
      </c>
      <c r="K1528" s="1">
        <f t="shared" si="95"/>
        <v>44801</v>
      </c>
    </row>
    <row r="1529" spans="1:11" hidden="1" x14ac:dyDescent="0.55000000000000004">
      <c r="A1529" t="s">
        <v>172</v>
      </c>
      <c r="B1529">
        <v>57</v>
      </c>
      <c r="C1529" t="s">
        <v>159</v>
      </c>
      <c r="D1529">
        <v>412.5</v>
      </c>
      <c r="E1529">
        <v>101579.625</v>
      </c>
      <c r="F1529">
        <v>246.25363636363636</v>
      </c>
      <c r="G1529">
        <v>6.9866746939070489E-5</v>
      </c>
      <c r="H1529" t="str">
        <f t="shared" si="92"/>
        <v>28</v>
      </c>
      <c r="I1529" t="str">
        <f t="shared" si="93"/>
        <v>08</v>
      </c>
      <c r="J1529" t="str">
        <f t="shared" si="94"/>
        <v>2022</v>
      </c>
      <c r="K1529" s="1">
        <f t="shared" si="95"/>
        <v>44801</v>
      </c>
    </row>
    <row r="1530" spans="1:11" hidden="1" x14ac:dyDescent="0.55000000000000004">
      <c r="A1530" t="s">
        <v>172</v>
      </c>
      <c r="B1530">
        <v>58</v>
      </c>
      <c r="C1530" t="s">
        <v>119</v>
      </c>
      <c r="D1530">
        <v>412.5</v>
      </c>
      <c r="E1530">
        <v>91698.75</v>
      </c>
      <c r="F1530">
        <v>222.3</v>
      </c>
      <c r="G1530">
        <v>6.9866746939070489E-5</v>
      </c>
      <c r="H1530" t="str">
        <f t="shared" si="92"/>
        <v>28</v>
      </c>
      <c r="I1530" t="str">
        <f t="shared" si="93"/>
        <v>08</v>
      </c>
      <c r="J1530" t="str">
        <f t="shared" si="94"/>
        <v>2022</v>
      </c>
      <c r="K1530" s="1">
        <f t="shared" si="95"/>
        <v>44801</v>
      </c>
    </row>
    <row r="1531" spans="1:11" hidden="1" x14ac:dyDescent="0.55000000000000004">
      <c r="A1531" t="s">
        <v>172</v>
      </c>
      <c r="B1531">
        <v>59</v>
      </c>
      <c r="C1531" t="s">
        <v>114</v>
      </c>
      <c r="D1531">
        <v>408.87</v>
      </c>
      <c r="E1531">
        <v>92609.055000000008</v>
      </c>
      <c r="F1531">
        <v>226.50000000000003</v>
      </c>
      <c r="G1531">
        <v>6.9251919566006665E-5</v>
      </c>
      <c r="H1531" t="str">
        <f t="shared" si="92"/>
        <v>28</v>
      </c>
      <c r="I1531" t="str">
        <f t="shared" si="93"/>
        <v>08</v>
      </c>
      <c r="J1531" t="str">
        <f t="shared" si="94"/>
        <v>2022</v>
      </c>
      <c r="K1531" s="1">
        <f t="shared" si="95"/>
        <v>44801</v>
      </c>
    </row>
    <row r="1532" spans="1:11" hidden="1" x14ac:dyDescent="0.55000000000000004">
      <c r="A1532" t="s">
        <v>172</v>
      </c>
      <c r="B1532">
        <v>60</v>
      </c>
      <c r="C1532" t="s">
        <v>166</v>
      </c>
      <c r="D1532">
        <v>390.54999999999995</v>
      </c>
      <c r="E1532">
        <v>85442.734999999986</v>
      </c>
      <c r="F1532">
        <v>218.77540647804378</v>
      </c>
      <c r="G1532">
        <v>6.6148989132252061E-5</v>
      </c>
      <c r="H1532" t="str">
        <f t="shared" si="92"/>
        <v>28</v>
      </c>
      <c r="I1532" t="str">
        <f t="shared" si="93"/>
        <v>08</v>
      </c>
      <c r="J1532" t="str">
        <f t="shared" si="94"/>
        <v>2022</v>
      </c>
      <c r="K1532" s="1">
        <f t="shared" si="95"/>
        <v>44801</v>
      </c>
    </row>
    <row r="1533" spans="1:11" hidden="1" x14ac:dyDescent="0.55000000000000004">
      <c r="A1533" t="s">
        <v>172</v>
      </c>
      <c r="B1533">
        <v>61</v>
      </c>
      <c r="C1533" t="s">
        <v>129</v>
      </c>
      <c r="D1533">
        <v>243.66000000000003</v>
      </c>
      <c r="E1533">
        <v>112933.34980000001</v>
      </c>
      <c r="F1533">
        <v>463.48744069605186</v>
      </c>
      <c r="G1533">
        <v>4.1269652264664041E-5</v>
      </c>
      <c r="H1533" t="str">
        <f t="shared" si="92"/>
        <v>28</v>
      </c>
      <c r="I1533" t="str">
        <f t="shared" si="93"/>
        <v>08</v>
      </c>
      <c r="J1533" t="str">
        <f t="shared" si="94"/>
        <v>2022</v>
      </c>
      <c r="K1533" s="1">
        <f t="shared" si="95"/>
        <v>44801</v>
      </c>
    </row>
    <row r="1534" spans="1:11" hidden="1" x14ac:dyDescent="0.55000000000000004">
      <c r="A1534" t="s">
        <v>172</v>
      </c>
      <c r="B1534">
        <v>62</v>
      </c>
      <c r="C1534" t="s">
        <v>171</v>
      </c>
      <c r="D1534">
        <v>82.5</v>
      </c>
      <c r="E1534">
        <v>34497.675000000003</v>
      </c>
      <c r="F1534">
        <v>418.15363636363639</v>
      </c>
      <c r="G1534">
        <v>1.3973349387814097E-5</v>
      </c>
      <c r="H1534" t="str">
        <f t="shared" si="92"/>
        <v>28</v>
      </c>
      <c r="I1534" t="str">
        <f t="shared" si="93"/>
        <v>08</v>
      </c>
      <c r="J1534" t="str">
        <f t="shared" si="94"/>
        <v>2022</v>
      </c>
      <c r="K1534" s="1">
        <f t="shared" si="95"/>
        <v>44801</v>
      </c>
    </row>
    <row r="1535" spans="1:11" hidden="1" x14ac:dyDescent="0.55000000000000004">
      <c r="A1535" t="s">
        <v>172</v>
      </c>
      <c r="B1535">
        <v>63</v>
      </c>
      <c r="C1535" t="s">
        <v>150</v>
      </c>
      <c r="D1535">
        <v>33.989999999999995</v>
      </c>
      <c r="E1535">
        <v>8672.3775000000005</v>
      </c>
      <c r="F1535">
        <v>255.14496910856138</v>
      </c>
      <c r="G1535">
        <v>5.7570199477794073E-6</v>
      </c>
      <c r="H1535" t="str">
        <f t="shared" si="92"/>
        <v>28</v>
      </c>
      <c r="I1535" t="str">
        <f t="shared" si="93"/>
        <v>08</v>
      </c>
      <c r="J1535" t="str">
        <f t="shared" si="94"/>
        <v>2022</v>
      </c>
      <c r="K1535" s="1">
        <f t="shared" si="95"/>
        <v>44801</v>
      </c>
    </row>
    <row r="1536" spans="1:11" hidden="1" x14ac:dyDescent="0.55000000000000004">
      <c r="A1536" t="s">
        <v>172</v>
      </c>
      <c r="C1536" t="s">
        <v>117</v>
      </c>
      <c r="D1536">
        <v>5904096.2700000005</v>
      </c>
      <c r="E1536">
        <v>1401241738.7821088</v>
      </c>
      <c r="F1536">
        <v>237.33382294291565</v>
      </c>
      <c r="G1536">
        <v>1</v>
      </c>
      <c r="H1536" t="str">
        <f t="shared" si="92"/>
        <v>28</v>
      </c>
      <c r="I1536" t="str">
        <f t="shared" si="93"/>
        <v>08</v>
      </c>
      <c r="J1536" t="str">
        <f t="shared" si="94"/>
        <v>2022</v>
      </c>
      <c r="K1536" s="1">
        <f t="shared" si="95"/>
        <v>44801</v>
      </c>
    </row>
    <row r="1537" spans="1:11" hidden="1" x14ac:dyDescent="0.55000000000000004">
      <c r="A1537" t="s">
        <v>174</v>
      </c>
      <c r="B1537">
        <v>1</v>
      </c>
      <c r="C1537" t="s">
        <v>69</v>
      </c>
      <c r="D1537">
        <v>1421345.24</v>
      </c>
      <c r="E1537">
        <v>350603176.14943922</v>
      </c>
      <c r="F1537">
        <v>246.66996186615378</v>
      </c>
      <c r="G1537">
        <v>0.2319399076452941</v>
      </c>
      <c r="H1537" t="str">
        <f t="shared" si="92"/>
        <v>29</v>
      </c>
      <c r="I1537" t="str">
        <f t="shared" si="93"/>
        <v>09</v>
      </c>
      <c r="J1537" t="str">
        <f t="shared" si="94"/>
        <v>2022</v>
      </c>
      <c r="K1537" s="1">
        <f t="shared" si="95"/>
        <v>44833</v>
      </c>
    </row>
    <row r="1538" spans="1:11" hidden="1" x14ac:dyDescent="0.55000000000000004">
      <c r="A1538" t="s">
        <v>174</v>
      </c>
      <c r="B1538">
        <v>2</v>
      </c>
      <c r="C1538" t="s">
        <v>68</v>
      </c>
      <c r="D1538">
        <v>1400739.1299999997</v>
      </c>
      <c r="E1538">
        <v>340523339.96910024</v>
      </c>
      <c r="F1538">
        <v>243.10261109725715</v>
      </c>
      <c r="G1538">
        <v>0.2285773331519016</v>
      </c>
      <c r="H1538" t="str">
        <f t="shared" ref="H1538:H1601" si="96">LEFT(A1538,2)</f>
        <v>29</v>
      </c>
      <c r="I1538" t="str">
        <f t="shared" ref="I1538:I1601" si="97">MID(A1538,4,2)</f>
        <v>09</v>
      </c>
      <c r="J1538" t="str">
        <f t="shared" ref="J1538:J1601" si="98">MID(A1538,7,4)</f>
        <v>2022</v>
      </c>
      <c r="K1538" s="1">
        <f t="shared" ref="K1538:K1601" si="99">DATE(J1538,I1538,H1538)</f>
        <v>44833</v>
      </c>
    </row>
    <row r="1539" spans="1:11" x14ac:dyDescent="0.55000000000000004">
      <c r="A1539" t="s">
        <v>174</v>
      </c>
      <c r="B1539">
        <v>3</v>
      </c>
      <c r="C1539" t="s">
        <v>70</v>
      </c>
      <c r="D1539">
        <v>567497.22999999975</v>
      </c>
      <c r="E1539">
        <v>132636782.68629998</v>
      </c>
      <c r="F1539">
        <v>233.7223437835988</v>
      </c>
      <c r="G1539">
        <v>9.2606111035458336E-2</v>
      </c>
      <c r="H1539" t="str">
        <f t="shared" si="96"/>
        <v>29</v>
      </c>
      <c r="I1539" t="str">
        <f t="shared" si="97"/>
        <v>09</v>
      </c>
      <c r="J1539" t="str">
        <f t="shared" si="98"/>
        <v>2022</v>
      </c>
      <c r="K1539" s="1">
        <f t="shared" si="99"/>
        <v>44833</v>
      </c>
    </row>
    <row r="1540" spans="1:11" hidden="1" x14ac:dyDescent="0.55000000000000004">
      <c r="A1540" t="s">
        <v>174</v>
      </c>
      <c r="B1540">
        <v>4</v>
      </c>
      <c r="C1540" t="s">
        <v>71</v>
      </c>
      <c r="D1540">
        <v>365373.12999999966</v>
      </c>
      <c r="E1540">
        <v>88511161.280900061</v>
      </c>
      <c r="F1540">
        <v>242.24868774805674</v>
      </c>
      <c r="G1540">
        <v>5.96228190332364E-2</v>
      </c>
      <c r="H1540" t="str">
        <f t="shared" si="96"/>
        <v>29</v>
      </c>
      <c r="I1540" t="str">
        <f t="shared" si="97"/>
        <v>09</v>
      </c>
      <c r="J1540" t="str">
        <f t="shared" si="98"/>
        <v>2022</v>
      </c>
      <c r="K1540" s="1">
        <f t="shared" si="99"/>
        <v>44833</v>
      </c>
    </row>
    <row r="1541" spans="1:11" hidden="1" x14ac:dyDescent="0.55000000000000004">
      <c r="A1541" t="s">
        <v>174</v>
      </c>
      <c r="B1541">
        <v>5</v>
      </c>
      <c r="C1541" t="s">
        <v>77</v>
      </c>
      <c r="D1541">
        <v>337222.52000000031</v>
      </c>
      <c r="E1541">
        <v>81474398.43369998</v>
      </c>
      <c r="F1541">
        <v>241.60426306552691</v>
      </c>
      <c r="G1541">
        <v>5.5029107597189701E-2</v>
      </c>
      <c r="H1541" t="str">
        <f t="shared" si="96"/>
        <v>29</v>
      </c>
      <c r="I1541" t="str">
        <f t="shared" si="97"/>
        <v>09</v>
      </c>
      <c r="J1541" t="str">
        <f t="shared" si="98"/>
        <v>2022</v>
      </c>
      <c r="K1541" s="1">
        <f t="shared" si="99"/>
        <v>44833</v>
      </c>
    </row>
    <row r="1542" spans="1:11" hidden="1" x14ac:dyDescent="0.55000000000000004">
      <c r="A1542" t="s">
        <v>174</v>
      </c>
      <c r="B1542">
        <v>6</v>
      </c>
      <c r="C1542" t="s">
        <v>86</v>
      </c>
      <c r="D1542">
        <v>273229.94000000018</v>
      </c>
      <c r="E1542">
        <v>43893446.285000011</v>
      </c>
      <c r="F1542">
        <v>160.64654658636599</v>
      </c>
      <c r="G1542">
        <v>4.458658267257383E-2</v>
      </c>
      <c r="H1542" t="str">
        <f t="shared" si="96"/>
        <v>29</v>
      </c>
      <c r="I1542" t="str">
        <f t="shared" si="97"/>
        <v>09</v>
      </c>
      <c r="J1542" t="str">
        <f t="shared" si="98"/>
        <v>2022</v>
      </c>
      <c r="K1542" s="1">
        <f t="shared" si="99"/>
        <v>44833</v>
      </c>
    </row>
    <row r="1543" spans="1:11" hidden="1" x14ac:dyDescent="0.55000000000000004">
      <c r="A1543" t="s">
        <v>174</v>
      </c>
      <c r="B1543">
        <v>7</v>
      </c>
      <c r="C1543" t="s">
        <v>75</v>
      </c>
      <c r="D1543">
        <v>214434.13000000024</v>
      </c>
      <c r="E1543">
        <v>53283200.687750004</v>
      </c>
      <c r="F1543">
        <v>248.48283567429283</v>
      </c>
      <c r="G1543">
        <v>3.4992084194969436E-2</v>
      </c>
      <c r="H1543" t="str">
        <f t="shared" si="96"/>
        <v>29</v>
      </c>
      <c r="I1543" t="str">
        <f t="shared" si="97"/>
        <v>09</v>
      </c>
      <c r="J1543" t="str">
        <f t="shared" si="98"/>
        <v>2022</v>
      </c>
      <c r="K1543" s="1">
        <f t="shared" si="99"/>
        <v>44833</v>
      </c>
    </row>
    <row r="1544" spans="1:11" hidden="1" x14ac:dyDescent="0.55000000000000004">
      <c r="A1544" t="s">
        <v>174</v>
      </c>
      <c r="B1544">
        <v>8</v>
      </c>
      <c r="C1544" t="s">
        <v>73</v>
      </c>
      <c r="D1544">
        <v>202998.77000000014</v>
      </c>
      <c r="E1544">
        <v>49144911.532899991</v>
      </c>
      <c r="F1544">
        <v>242.0946271393662</v>
      </c>
      <c r="G1544">
        <v>3.31260236013513E-2</v>
      </c>
      <c r="H1544" t="str">
        <f t="shared" si="96"/>
        <v>29</v>
      </c>
      <c r="I1544" t="str">
        <f t="shared" si="97"/>
        <v>09</v>
      </c>
      <c r="J1544" t="str">
        <f t="shared" si="98"/>
        <v>2022</v>
      </c>
      <c r="K1544" s="1">
        <f t="shared" si="99"/>
        <v>44833</v>
      </c>
    </row>
    <row r="1545" spans="1:11" hidden="1" x14ac:dyDescent="0.55000000000000004">
      <c r="A1545" t="s">
        <v>174</v>
      </c>
      <c r="B1545">
        <v>9</v>
      </c>
      <c r="C1545" t="s">
        <v>72</v>
      </c>
      <c r="D1545">
        <v>194014.42000000007</v>
      </c>
      <c r="E1545">
        <v>46047043.873300008</v>
      </c>
      <c r="F1545">
        <v>237.33825492610288</v>
      </c>
      <c r="G1545">
        <v>3.1659927081934942E-2</v>
      </c>
      <c r="H1545" t="str">
        <f t="shared" si="96"/>
        <v>29</v>
      </c>
      <c r="I1545" t="str">
        <f t="shared" si="97"/>
        <v>09</v>
      </c>
      <c r="J1545" t="str">
        <f t="shared" si="98"/>
        <v>2022</v>
      </c>
      <c r="K1545" s="1">
        <f t="shared" si="99"/>
        <v>44833</v>
      </c>
    </row>
    <row r="1546" spans="1:11" hidden="1" x14ac:dyDescent="0.55000000000000004">
      <c r="A1546" t="s">
        <v>174</v>
      </c>
      <c r="B1546">
        <v>10</v>
      </c>
      <c r="C1546" t="s">
        <v>74</v>
      </c>
      <c r="D1546">
        <v>171151.01000000004</v>
      </c>
      <c r="E1546">
        <v>42814160.371600017</v>
      </c>
      <c r="F1546">
        <v>250.15429573918382</v>
      </c>
      <c r="G1546">
        <v>2.7928998765140843E-2</v>
      </c>
      <c r="H1546" t="str">
        <f t="shared" si="96"/>
        <v>29</v>
      </c>
      <c r="I1546" t="str">
        <f t="shared" si="97"/>
        <v>09</v>
      </c>
      <c r="J1546" t="str">
        <f t="shared" si="98"/>
        <v>2022</v>
      </c>
      <c r="K1546" s="1">
        <f t="shared" si="99"/>
        <v>44833</v>
      </c>
    </row>
    <row r="1547" spans="1:11" hidden="1" x14ac:dyDescent="0.55000000000000004">
      <c r="A1547" t="s">
        <v>174</v>
      </c>
      <c r="B1547">
        <v>11</v>
      </c>
      <c r="C1547" t="s">
        <v>76</v>
      </c>
      <c r="D1547">
        <v>142376.5</v>
      </c>
      <c r="E1547">
        <v>33059943.428305011</v>
      </c>
      <c r="F1547">
        <v>232.20084373688783</v>
      </c>
      <c r="G1547">
        <v>2.3233477223915153E-2</v>
      </c>
      <c r="H1547" t="str">
        <f t="shared" si="96"/>
        <v>29</v>
      </c>
      <c r="I1547" t="str">
        <f t="shared" si="97"/>
        <v>09</v>
      </c>
      <c r="J1547" t="str">
        <f t="shared" si="98"/>
        <v>2022</v>
      </c>
      <c r="K1547" s="1">
        <f t="shared" si="99"/>
        <v>44833</v>
      </c>
    </row>
    <row r="1548" spans="1:11" hidden="1" x14ac:dyDescent="0.55000000000000004">
      <c r="A1548" t="s">
        <v>174</v>
      </c>
      <c r="B1548">
        <v>12</v>
      </c>
      <c r="C1548" t="s">
        <v>78</v>
      </c>
      <c r="D1548">
        <v>112087.5</v>
      </c>
      <c r="E1548">
        <v>30724918.799999997</v>
      </c>
      <c r="F1548">
        <v>274.11547942455667</v>
      </c>
      <c r="G1548">
        <v>1.82908160991146E-2</v>
      </c>
      <c r="H1548" t="str">
        <f t="shared" si="96"/>
        <v>29</v>
      </c>
      <c r="I1548" t="str">
        <f t="shared" si="97"/>
        <v>09</v>
      </c>
      <c r="J1548" t="str">
        <f t="shared" si="98"/>
        <v>2022</v>
      </c>
      <c r="K1548" s="1">
        <f t="shared" si="99"/>
        <v>44833</v>
      </c>
    </row>
    <row r="1549" spans="1:11" hidden="1" x14ac:dyDescent="0.55000000000000004">
      <c r="A1549" t="s">
        <v>174</v>
      </c>
      <c r="B1549">
        <v>13</v>
      </c>
      <c r="C1549" t="s">
        <v>81</v>
      </c>
      <c r="D1549">
        <v>88404.13999999997</v>
      </c>
      <c r="E1549">
        <v>22014998.784999996</v>
      </c>
      <c r="F1549">
        <v>249.02678522747919</v>
      </c>
      <c r="G1549">
        <v>1.4426085577253309E-2</v>
      </c>
      <c r="H1549" t="str">
        <f t="shared" si="96"/>
        <v>29</v>
      </c>
      <c r="I1549" t="str">
        <f t="shared" si="97"/>
        <v>09</v>
      </c>
      <c r="J1549" t="str">
        <f t="shared" si="98"/>
        <v>2022</v>
      </c>
      <c r="K1549" s="1">
        <f t="shared" si="99"/>
        <v>44833</v>
      </c>
    </row>
    <row r="1550" spans="1:11" hidden="1" x14ac:dyDescent="0.55000000000000004">
      <c r="A1550" t="s">
        <v>174</v>
      </c>
      <c r="B1550">
        <v>14</v>
      </c>
      <c r="C1550" t="s">
        <v>80</v>
      </c>
      <c r="D1550">
        <v>79999.079999999987</v>
      </c>
      <c r="E1550">
        <v>19018224.561399996</v>
      </c>
      <c r="F1550">
        <v>237.73054091872055</v>
      </c>
      <c r="G1550">
        <v>1.3054519552834673E-2</v>
      </c>
      <c r="H1550" t="str">
        <f t="shared" si="96"/>
        <v>29</v>
      </c>
      <c r="I1550" t="str">
        <f t="shared" si="97"/>
        <v>09</v>
      </c>
      <c r="J1550" t="str">
        <f t="shared" si="98"/>
        <v>2022</v>
      </c>
      <c r="K1550" s="1">
        <f t="shared" si="99"/>
        <v>44833</v>
      </c>
    </row>
    <row r="1551" spans="1:11" hidden="1" x14ac:dyDescent="0.55000000000000004">
      <c r="A1551" t="s">
        <v>174</v>
      </c>
      <c r="B1551">
        <v>15</v>
      </c>
      <c r="C1551" t="s">
        <v>79</v>
      </c>
      <c r="D1551">
        <v>78729.429999999993</v>
      </c>
      <c r="E1551">
        <v>18753311.658399995</v>
      </c>
      <c r="F1551">
        <v>238.19951012473985</v>
      </c>
      <c r="G1551">
        <v>1.2847333785820148E-2</v>
      </c>
      <c r="H1551" t="str">
        <f t="shared" si="96"/>
        <v>29</v>
      </c>
      <c r="I1551" t="str">
        <f t="shared" si="97"/>
        <v>09</v>
      </c>
      <c r="J1551" t="str">
        <f t="shared" si="98"/>
        <v>2022</v>
      </c>
      <c r="K1551" s="1">
        <f t="shared" si="99"/>
        <v>44833</v>
      </c>
    </row>
    <row r="1552" spans="1:11" hidden="1" x14ac:dyDescent="0.55000000000000004">
      <c r="A1552" t="s">
        <v>174</v>
      </c>
      <c r="B1552">
        <v>16</v>
      </c>
      <c r="C1552" t="s">
        <v>89</v>
      </c>
      <c r="D1552">
        <v>60993.96</v>
      </c>
      <c r="E1552">
        <v>9985348.6670000013</v>
      </c>
      <c r="F1552">
        <v>163.7104504609965</v>
      </c>
      <c r="G1552">
        <v>9.9532000046102537E-3</v>
      </c>
      <c r="H1552" t="str">
        <f t="shared" si="96"/>
        <v>29</v>
      </c>
      <c r="I1552" t="str">
        <f t="shared" si="97"/>
        <v>09</v>
      </c>
      <c r="J1552" t="str">
        <f t="shared" si="98"/>
        <v>2022</v>
      </c>
      <c r="K1552" s="1">
        <f t="shared" si="99"/>
        <v>44833</v>
      </c>
    </row>
    <row r="1553" spans="1:11" hidden="1" x14ac:dyDescent="0.55000000000000004">
      <c r="A1553" t="s">
        <v>174</v>
      </c>
      <c r="B1553">
        <v>17</v>
      </c>
      <c r="C1553" t="s">
        <v>84</v>
      </c>
      <c r="D1553">
        <v>57418.04</v>
      </c>
      <c r="E1553">
        <v>8063248.0800000001</v>
      </c>
      <c r="F1553">
        <v>140.43056990451083</v>
      </c>
      <c r="G1553">
        <v>9.3696693245152764E-3</v>
      </c>
      <c r="H1553" t="str">
        <f t="shared" si="96"/>
        <v>29</v>
      </c>
      <c r="I1553" t="str">
        <f t="shared" si="97"/>
        <v>09</v>
      </c>
      <c r="J1553" t="str">
        <f t="shared" si="98"/>
        <v>2022</v>
      </c>
      <c r="K1553" s="1">
        <f t="shared" si="99"/>
        <v>44833</v>
      </c>
    </row>
    <row r="1554" spans="1:11" hidden="1" x14ac:dyDescent="0.55000000000000004">
      <c r="A1554" t="s">
        <v>174</v>
      </c>
      <c r="B1554">
        <v>18</v>
      </c>
      <c r="C1554" t="s">
        <v>83</v>
      </c>
      <c r="D1554">
        <v>52239.73</v>
      </c>
      <c r="E1554">
        <v>10931874.3695</v>
      </c>
      <c r="F1554">
        <v>209.26360778472628</v>
      </c>
      <c r="G1554">
        <v>8.5246552425328418E-3</v>
      </c>
      <c r="H1554" t="str">
        <f t="shared" si="96"/>
        <v>29</v>
      </c>
      <c r="I1554" t="str">
        <f t="shared" si="97"/>
        <v>09</v>
      </c>
      <c r="J1554" t="str">
        <f t="shared" si="98"/>
        <v>2022</v>
      </c>
      <c r="K1554" s="1">
        <f t="shared" si="99"/>
        <v>44833</v>
      </c>
    </row>
    <row r="1555" spans="1:11" hidden="1" x14ac:dyDescent="0.55000000000000004">
      <c r="A1555" t="s">
        <v>174</v>
      </c>
      <c r="B1555">
        <v>19</v>
      </c>
      <c r="C1555" t="s">
        <v>82</v>
      </c>
      <c r="D1555">
        <v>46252.5</v>
      </c>
      <c r="E1555">
        <v>11099535.825000005</v>
      </c>
      <c r="F1555">
        <v>239.97699205448365</v>
      </c>
      <c r="G1555">
        <v>7.5476388680655558E-3</v>
      </c>
      <c r="H1555" t="str">
        <f t="shared" si="96"/>
        <v>29</v>
      </c>
      <c r="I1555" t="str">
        <f t="shared" si="97"/>
        <v>09</v>
      </c>
      <c r="J1555" t="str">
        <f t="shared" si="98"/>
        <v>2022</v>
      </c>
      <c r="K1555" s="1">
        <f t="shared" si="99"/>
        <v>44833</v>
      </c>
    </row>
    <row r="1556" spans="1:11" hidden="1" x14ac:dyDescent="0.55000000000000004">
      <c r="A1556" t="s">
        <v>174</v>
      </c>
      <c r="B1556">
        <v>20</v>
      </c>
      <c r="C1556" t="s">
        <v>94</v>
      </c>
      <c r="D1556">
        <v>36101.929999999993</v>
      </c>
      <c r="E1556">
        <v>5436833.5499999998</v>
      </c>
      <c r="F1556">
        <v>150.59675618450319</v>
      </c>
      <c r="G1556">
        <v>5.8912346376991916E-3</v>
      </c>
      <c r="H1556" t="str">
        <f t="shared" si="96"/>
        <v>29</v>
      </c>
      <c r="I1556" t="str">
        <f t="shared" si="97"/>
        <v>09</v>
      </c>
      <c r="J1556" t="str">
        <f t="shared" si="98"/>
        <v>2022</v>
      </c>
      <c r="K1556" s="1">
        <f t="shared" si="99"/>
        <v>44833</v>
      </c>
    </row>
    <row r="1557" spans="1:11" hidden="1" x14ac:dyDescent="0.55000000000000004">
      <c r="A1557" t="s">
        <v>174</v>
      </c>
      <c r="B1557">
        <v>21</v>
      </c>
      <c r="C1557" t="s">
        <v>91</v>
      </c>
      <c r="D1557">
        <v>22738.37</v>
      </c>
      <c r="E1557">
        <v>5218204.2045</v>
      </c>
      <c r="F1557">
        <v>229.48893014318969</v>
      </c>
      <c r="G1557">
        <v>3.7105238680818502E-3</v>
      </c>
      <c r="H1557" t="str">
        <f t="shared" si="96"/>
        <v>29</v>
      </c>
      <c r="I1557" t="str">
        <f t="shared" si="97"/>
        <v>09</v>
      </c>
      <c r="J1557" t="str">
        <f t="shared" si="98"/>
        <v>2022</v>
      </c>
      <c r="K1557" s="1">
        <f t="shared" si="99"/>
        <v>44833</v>
      </c>
    </row>
    <row r="1558" spans="1:11" hidden="1" x14ac:dyDescent="0.55000000000000004">
      <c r="A1558" t="s">
        <v>174</v>
      </c>
      <c r="B1558">
        <v>22</v>
      </c>
      <c r="C1558" t="s">
        <v>98</v>
      </c>
      <c r="D1558">
        <v>20306.559999999998</v>
      </c>
      <c r="E1558">
        <v>4588822.8169999998</v>
      </c>
      <c r="F1558">
        <v>225.97735987779319</v>
      </c>
      <c r="G1558">
        <v>3.3136929146036489E-3</v>
      </c>
      <c r="H1558" t="str">
        <f t="shared" si="96"/>
        <v>29</v>
      </c>
      <c r="I1558" t="str">
        <f t="shared" si="97"/>
        <v>09</v>
      </c>
      <c r="J1558" t="str">
        <f t="shared" si="98"/>
        <v>2022</v>
      </c>
      <c r="K1558" s="1">
        <f t="shared" si="99"/>
        <v>44833</v>
      </c>
    </row>
    <row r="1559" spans="1:11" hidden="1" x14ac:dyDescent="0.55000000000000004">
      <c r="A1559" t="s">
        <v>174</v>
      </c>
      <c r="B1559">
        <v>23</v>
      </c>
      <c r="C1559" t="s">
        <v>96</v>
      </c>
      <c r="D1559">
        <v>18130.440000000002</v>
      </c>
      <c r="E1559">
        <v>4379214.1875</v>
      </c>
      <c r="F1559">
        <v>241.53932212897203</v>
      </c>
      <c r="G1559">
        <v>2.9585863172613479E-3</v>
      </c>
      <c r="H1559" t="str">
        <f t="shared" si="96"/>
        <v>29</v>
      </c>
      <c r="I1559" t="str">
        <f t="shared" si="97"/>
        <v>09</v>
      </c>
      <c r="J1559" t="str">
        <f t="shared" si="98"/>
        <v>2022</v>
      </c>
      <c r="K1559" s="1">
        <f t="shared" si="99"/>
        <v>44833</v>
      </c>
    </row>
    <row r="1560" spans="1:11" hidden="1" x14ac:dyDescent="0.55000000000000004">
      <c r="A1560" t="s">
        <v>174</v>
      </c>
      <c r="B1560">
        <v>24</v>
      </c>
      <c r="C1560" t="s">
        <v>107</v>
      </c>
      <c r="D1560">
        <v>14517.39</v>
      </c>
      <c r="E1560">
        <v>2415669.9224999999</v>
      </c>
      <c r="F1560">
        <v>166.3983624122518</v>
      </c>
      <c r="G1560">
        <v>2.3689966386004264E-3</v>
      </c>
      <c r="H1560" t="str">
        <f t="shared" si="96"/>
        <v>29</v>
      </c>
      <c r="I1560" t="str">
        <f t="shared" si="97"/>
        <v>09</v>
      </c>
      <c r="J1560" t="str">
        <f t="shared" si="98"/>
        <v>2022</v>
      </c>
      <c r="K1560" s="1">
        <f t="shared" si="99"/>
        <v>44833</v>
      </c>
    </row>
    <row r="1561" spans="1:11" hidden="1" x14ac:dyDescent="0.55000000000000004">
      <c r="A1561" t="s">
        <v>174</v>
      </c>
      <c r="B1561">
        <v>25</v>
      </c>
      <c r="C1561" t="s">
        <v>87</v>
      </c>
      <c r="D1561">
        <v>14437.5</v>
      </c>
      <c r="E1561">
        <v>3430329.8699999996</v>
      </c>
      <c r="F1561">
        <v>237.5986057142857</v>
      </c>
      <c r="G1561">
        <v>2.3559599190897023E-3</v>
      </c>
      <c r="H1561" t="str">
        <f t="shared" si="96"/>
        <v>29</v>
      </c>
      <c r="I1561" t="str">
        <f t="shared" si="97"/>
        <v>09</v>
      </c>
      <c r="J1561" t="str">
        <f t="shared" si="98"/>
        <v>2022</v>
      </c>
      <c r="K1561" s="1">
        <f t="shared" si="99"/>
        <v>44833</v>
      </c>
    </row>
    <row r="1562" spans="1:11" hidden="1" x14ac:dyDescent="0.55000000000000004">
      <c r="A1562" t="s">
        <v>174</v>
      </c>
      <c r="B1562">
        <v>26</v>
      </c>
      <c r="C1562" t="s">
        <v>99</v>
      </c>
      <c r="D1562">
        <v>14017.5</v>
      </c>
      <c r="E1562">
        <v>3517508.4750000001</v>
      </c>
      <c r="F1562">
        <v>250.93693418940612</v>
      </c>
      <c r="G1562">
        <v>2.2874229032616381E-3</v>
      </c>
      <c r="H1562" t="str">
        <f t="shared" si="96"/>
        <v>29</v>
      </c>
      <c r="I1562" t="str">
        <f t="shared" si="97"/>
        <v>09</v>
      </c>
      <c r="J1562" t="str">
        <f t="shared" si="98"/>
        <v>2022</v>
      </c>
      <c r="K1562" s="1">
        <f t="shared" si="99"/>
        <v>44833</v>
      </c>
    </row>
    <row r="1563" spans="1:11" hidden="1" x14ac:dyDescent="0.55000000000000004">
      <c r="A1563" t="s">
        <v>174</v>
      </c>
      <c r="B1563">
        <v>27</v>
      </c>
      <c r="C1563" t="s">
        <v>103</v>
      </c>
      <c r="D1563">
        <v>11969.61</v>
      </c>
      <c r="E1563">
        <v>2989852.88625</v>
      </c>
      <c r="F1563">
        <v>249.78699274663083</v>
      </c>
      <c r="G1563">
        <v>1.9532413095851285E-3</v>
      </c>
      <c r="H1563" t="str">
        <f t="shared" si="96"/>
        <v>29</v>
      </c>
      <c r="I1563" t="str">
        <f t="shared" si="97"/>
        <v>09</v>
      </c>
      <c r="J1563" t="str">
        <f t="shared" si="98"/>
        <v>2022</v>
      </c>
      <c r="K1563" s="1">
        <f t="shared" si="99"/>
        <v>44833</v>
      </c>
    </row>
    <row r="1564" spans="1:11" hidden="1" x14ac:dyDescent="0.55000000000000004">
      <c r="A1564" t="s">
        <v>174</v>
      </c>
      <c r="B1564">
        <v>28</v>
      </c>
      <c r="C1564" t="s">
        <v>95</v>
      </c>
      <c r="D1564">
        <v>10988.080000000007</v>
      </c>
      <c r="E1564">
        <v>2733140.0850000014</v>
      </c>
      <c r="F1564">
        <v>248.73682071845124</v>
      </c>
      <c r="G1564">
        <v>1.7930719354286541E-3</v>
      </c>
      <c r="H1564" t="str">
        <f t="shared" si="96"/>
        <v>29</v>
      </c>
      <c r="I1564" t="str">
        <f t="shared" si="97"/>
        <v>09</v>
      </c>
      <c r="J1564" t="str">
        <f t="shared" si="98"/>
        <v>2022</v>
      </c>
      <c r="K1564" s="1">
        <f t="shared" si="99"/>
        <v>44833</v>
      </c>
    </row>
    <row r="1565" spans="1:11" hidden="1" x14ac:dyDescent="0.55000000000000004">
      <c r="A1565" t="s">
        <v>174</v>
      </c>
      <c r="B1565">
        <v>29</v>
      </c>
      <c r="C1565" t="s">
        <v>97</v>
      </c>
      <c r="D1565">
        <v>9517.5</v>
      </c>
      <c r="E1565">
        <v>2398452.75</v>
      </c>
      <c r="F1565">
        <v>252.00449172576833</v>
      </c>
      <c r="G1565">
        <v>1.5530977336752376E-3</v>
      </c>
      <c r="H1565" t="str">
        <f t="shared" si="96"/>
        <v>29</v>
      </c>
      <c r="I1565" t="str">
        <f t="shared" si="97"/>
        <v>09</v>
      </c>
      <c r="J1565" t="str">
        <f t="shared" si="98"/>
        <v>2022</v>
      </c>
      <c r="K1565" s="1">
        <f t="shared" si="99"/>
        <v>44833</v>
      </c>
    </row>
    <row r="1566" spans="1:11" hidden="1" x14ac:dyDescent="0.55000000000000004">
      <c r="A1566" t="s">
        <v>174</v>
      </c>
      <c r="B1566">
        <v>30</v>
      </c>
      <c r="C1566" t="s">
        <v>102</v>
      </c>
      <c r="D1566">
        <v>8907.5199999999986</v>
      </c>
      <c r="E1566">
        <v>2049296.0989000001</v>
      </c>
      <c r="F1566">
        <v>230.0635978252084</v>
      </c>
      <c r="G1566">
        <v>1.4535591410209457E-3</v>
      </c>
      <c r="H1566" t="str">
        <f t="shared" si="96"/>
        <v>29</v>
      </c>
      <c r="I1566" t="str">
        <f t="shared" si="97"/>
        <v>09</v>
      </c>
      <c r="J1566" t="str">
        <f t="shared" si="98"/>
        <v>2022</v>
      </c>
      <c r="K1566" s="1">
        <f t="shared" si="99"/>
        <v>44833</v>
      </c>
    </row>
    <row r="1567" spans="1:11" hidden="1" x14ac:dyDescent="0.55000000000000004">
      <c r="A1567" t="s">
        <v>174</v>
      </c>
      <c r="B1567">
        <v>31</v>
      </c>
      <c r="C1567" t="s">
        <v>93</v>
      </c>
      <c r="D1567">
        <v>8247.2299999999977</v>
      </c>
      <c r="E1567">
        <v>2393912.8673000005</v>
      </c>
      <c r="F1567">
        <v>290.26871656301586</v>
      </c>
      <c r="G1567">
        <v>1.3458107929706779E-3</v>
      </c>
      <c r="H1567" t="str">
        <f t="shared" si="96"/>
        <v>29</v>
      </c>
      <c r="I1567" t="str">
        <f t="shared" si="97"/>
        <v>09</v>
      </c>
      <c r="J1567" t="str">
        <f t="shared" si="98"/>
        <v>2022</v>
      </c>
      <c r="K1567" s="1">
        <f t="shared" si="99"/>
        <v>44833</v>
      </c>
    </row>
    <row r="1568" spans="1:11" hidden="1" x14ac:dyDescent="0.55000000000000004">
      <c r="A1568" t="s">
        <v>174</v>
      </c>
      <c r="B1568">
        <v>32</v>
      </c>
      <c r="C1568" t="s">
        <v>90</v>
      </c>
      <c r="D1568">
        <v>6841.2300000000005</v>
      </c>
      <c r="E1568">
        <v>1762132.4421000001</v>
      </c>
      <c r="F1568">
        <v>257.57538368100472</v>
      </c>
      <c r="G1568">
        <v>1.1163749733176828E-3</v>
      </c>
      <c r="H1568" t="str">
        <f t="shared" si="96"/>
        <v>29</v>
      </c>
      <c r="I1568" t="str">
        <f t="shared" si="97"/>
        <v>09</v>
      </c>
      <c r="J1568" t="str">
        <f t="shared" si="98"/>
        <v>2022</v>
      </c>
      <c r="K1568" s="1">
        <f t="shared" si="99"/>
        <v>44833</v>
      </c>
    </row>
    <row r="1569" spans="1:11" hidden="1" x14ac:dyDescent="0.55000000000000004">
      <c r="A1569" t="s">
        <v>174</v>
      </c>
      <c r="B1569">
        <v>33</v>
      </c>
      <c r="C1569" t="s">
        <v>85</v>
      </c>
      <c r="D1569">
        <v>6720</v>
      </c>
      <c r="E1569">
        <v>1618753.4054999999</v>
      </c>
      <c r="F1569">
        <v>240.88592343749997</v>
      </c>
      <c r="G1569">
        <v>1.096592253249025E-3</v>
      </c>
      <c r="H1569" t="str">
        <f t="shared" si="96"/>
        <v>29</v>
      </c>
      <c r="I1569" t="str">
        <f t="shared" si="97"/>
        <v>09</v>
      </c>
      <c r="J1569" t="str">
        <f t="shared" si="98"/>
        <v>2022</v>
      </c>
      <c r="K1569" s="1">
        <f t="shared" si="99"/>
        <v>44833</v>
      </c>
    </row>
    <row r="1570" spans="1:11" hidden="1" x14ac:dyDescent="0.55000000000000004">
      <c r="A1570" t="s">
        <v>174</v>
      </c>
      <c r="B1570">
        <v>34</v>
      </c>
      <c r="C1570" t="s">
        <v>88</v>
      </c>
      <c r="D1570">
        <v>6194.59</v>
      </c>
      <c r="E1570">
        <v>1015060.18</v>
      </c>
      <c r="F1570">
        <v>163.86236700088304</v>
      </c>
      <c r="G1570">
        <v>1.0108540782818273E-3</v>
      </c>
      <c r="H1570" t="str">
        <f t="shared" si="96"/>
        <v>29</v>
      </c>
      <c r="I1570" t="str">
        <f t="shared" si="97"/>
        <v>09</v>
      </c>
      <c r="J1570" t="str">
        <f t="shared" si="98"/>
        <v>2022</v>
      </c>
      <c r="K1570" s="1">
        <f t="shared" si="99"/>
        <v>44833</v>
      </c>
    </row>
    <row r="1571" spans="1:11" hidden="1" x14ac:dyDescent="0.55000000000000004">
      <c r="A1571" t="s">
        <v>174</v>
      </c>
      <c r="B1571">
        <v>35</v>
      </c>
      <c r="C1571" t="s">
        <v>155</v>
      </c>
      <c r="D1571">
        <v>5340</v>
      </c>
      <c r="E1571">
        <v>1245027.69</v>
      </c>
      <c r="F1571">
        <v>233.15125280898874</v>
      </c>
      <c r="G1571">
        <v>8.7139920124252885E-4</v>
      </c>
      <c r="H1571" t="str">
        <f t="shared" si="96"/>
        <v>29</v>
      </c>
      <c r="I1571" t="str">
        <f t="shared" si="97"/>
        <v>09</v>
      </c>
      <c r="J1571" t="str">
        <f t="shared" si="98"/>
        <v>2022</v>
      </c>
      <c r="K1571" s="1">
        <f t="shared" si="99"/>
        <v>44833</v>
      </c>
    </row>
    <row r="1572" spans="1:11" hidden="1" x14ac:dyDescent="0.55000000000000004">
      <c r="A1572" t="s">
        <v>174</v>
      </c>
      <c r="B1572">
        <v>36</v>
      </c>
      <c r="C1572" t="s">
        <v>165</v>
      </c>
      <c r="D1572">
        <v>5220</v>
      </c>
      <c r="E1572">
        <v>1257674.088</v>
      </c>
      <c r="F1572">
        <v>240.93373333333332</v>
      </c>
      <c r="G1572">
        <v>8.518171967202249E-4</v>
      </c>
      <c r="H1572" t="str">
        <f t="shared" si="96"/>
        <v>29</v>
      </c>
      <c r="I1572" t="str">
        <f t="shared" si="97"/>
        <v>09</v>
      </c>
      <c r="J1572" t="str">
        <f t="shared" si="98"/>
        <v>2022</v>
      </c>
      <c r="K1572" s="1">
        <f t="shared" si="99"/>
        <v>44833</v>
      </c>
    </row>
    <row r="1573" spans="1:11" hidden="1" x14ac:dyDescent="0.55000000000000004">
      <c r="A1573" t="s">
        <v>174</v>
      </c>
      <c r="B1573">
        <v>37</v>
      </c>
      <c r="C1573" t="s">
        <v>101</v>
      </c>
      <c r="D1573">
        <v>4578.5200000000004</v>
      </c>
      <c r="E1573">
        <v>1117588.1993</v>
      </c>
      <c r="F1573">
        <v>244.09376813904927</v>
      </c>
      <c r="G1573">
        <v>7.4713832787882842E-4</v>
      </c>
      <c r="H1573" t="str">
        <f t="shared" si="96"/>
        <v>29</v>
      </c>
      <c r="I1573" t="str">
        <f t="shared" si="97"/>
        <v>09</v>
      </c>
      <c r="J1573" t="str">
        <f t="shared" si="98"/>
        <v>2022</v>
      </c>
      <c r="K1573" s="1">
        <f t="shared" si="99"/>
        <v>44833</v>
      </c>
    </row>
    <row r="1574" spans="1:11" hidden="1" x14ac:dyDescent="0.55000000000000004">
      <c r="A1574" t="s">
        <v>174</v>
      </c>
      <c r="B1574">
        <v>38</v>
      </c>
      <c r="C1574" t="s">
        <v>100</v>
      </c>
      <c r="D1574">
        <v>4285.1200000000008</v>
      </c>
      <c r="E1574">
        <v>972483.27215000009</v>
      </c>
      <c r="F1574">
        <v>226.94423310199011</v>
      </c>
      <c r="G1574">
        <v>6.9926032682179516E-4</v>
      </c>
      <c r="H1574" t="str">
        <f t="shared" si="96"/>
        <v>29</v>
      </c>
      <c r="I1574" t="str">
        <f t="shared" si="97"/>
        <v>09</v>
      </c>
      <c r="J1574" t="str">
        <f t="shared" si="98"/>
        <v>2022</v>
      </c>
      <c r="K1574" s="1">
        <f t="shared" si="99"/>
        <v>44833</v>
      </c>
    </row>
    <row r="1575" spans="1:11" hidden="1" x14ac:dyDescent="0.55000000000000004">
      <c r="A1575" t="s">
        <v>174</v>
      </c>
      <c r="B1575">
        <v>39</v>
      </c>
      <c r="C1575" t="s">
        <v>105</v>
      </c>
      <c r="D1575">
        <v>3757.5</v>
      </c>
      <c r="E1575">
        <v>706281</v>
      </c>
      <c r="F1575">
        <v>187.96566866267466</v>
      </c>
      <c r="G1575">
        <v>6.1316151660464457E-4</v>
      </c>
      <c r="H1575" t="str">
        <f t="shared" si="96"/>
        <v>29</v>
      </c>
      <c r="I1575" t="str">
        <f t="shared" si="97"/>
        <v>09</v>
      </c>
      <c r="J1575" t="str">
        <f t="shared" si="98"/>
        <v>2022</v>
      </c>
      <c r="K1575" s="1">
        <f t="shared" si="99"/>
        <v>44833</v>
      </c>
    </row>
    <row r="1576" spans="1:11" hidden="1" x14ac:dyDescent="0.55000000000000004">
      <c r="A1576" t="s">
        <v>174</v>
      </c>
      <c r="B1576">
        <v>40</v>
      </c>
      <c r="C1576" t="s">
        <v>120</v>
      </c>
      <c r="D1576">
        <v>3670</v>
      </c>
      <c r="E1576">
        <v>589534.875</v>
      </c>
      <c r="F1576">
        <v>160.63620572207086</v>
      </c>
      <c r="G1576">
        <v>5.9888297164046461E-4</v>
      </c>
      <c r="H1576" t="str">
        <f t="shared" si="96"/>
        <v>29</v>
      </c>
      <c r="I1576" t="str">
        <f t="shared" si="97"/>
        <v>09</v>
      </c>
      <c r="J1576" t="str">
        <f t="shared" si="98"/>
        <v>2022</v>
      </c>
      <c r="K1576" s="1">
        <f t="shared" si="99"/>
        <v>44833</v>
      </c>
    </row>
    <row r="1577" spans="1:11" hidden="1" x14ac:dyDescent="0.55000000000000004">
      <c r="A1577" t="s">
        <v>174</v>
      </c>
      <c r="B1577">
        <v>41</v>
      </c>
      <c r="C1577" t="s">
        <v>125</v>
      </c>
      <c r="D1577">
        <v>2932.5</v>
      </c>
      <c r="E1577">
        <v>682638.75</v>
      </c>
      <c r="F1577">
        <v>232.78388746803068</v>
      </c>
      <c r="G1577">
        <v>4.7853523551380446E-4</v>
      </c>
      <c r="H1577" t="str">
        <f t="shared" si="96"/>
        <v>29</v>
      </c>
      <c r="I1577" t="str">
        <f t="shared" si="97"/>
        <v>09</v>
      </c>
      <c r="J1577" t="str">
        <f t="shared" si="98"/>
        <v>2022</v>
      </c>
      <c r="K1577" s="1">
        <f t="shared" si="99"/>
        <v>44833</v>
      </c>
    </row>
    <row r="1578" spans="1:11" hidden="1" x14ac:dyDescent="0.55000000000000004">
      <c r="A1578" t="s">
        <v>174</v>
      </c>
      <c r="B1578">
        <v>42</v>
      </c>
      <c r="C1578" t="s">
        <v>149</v>
      </c>
      <c r="D1578">
        <v>2929.89</v>
      </c>
      <c r="E1578">
        <v>502396.14</v>
      </c>
      <c r="F1578">
        <v>171.47269692718839</v>
      </c>
      <c r="G1578">
        <v>4.7810932691544437E-4</v>
      </c>
      <c r="H1578" t="str">
        <f t="shared" si="96"/>
        <v>29</v>
      </c>
      <c r="I1578" t="str">
        <f t="shared" si="97"/>
        <v>09</v>
      </c>
      <c r="J1578" t="str">
        <f t="shared" si="98"/>
        <v>2022</v>
      </c>
      <c r="K1578" s="1">
        <f t="shared" si="99"/>
        <v>44833</v>
      </c>
    </row>
    <row r="1579" spans="1:11" hidden="1" x14ac:dyDescent="0.55000000000000004">
      <c r="A1579" t="s">
        <v>174</v>
      </c>
      <c r="B1579">
        <v>43</v>
      </c>
      <c r="C1579" t="s">
        <v>108</v>
      </c>
      <c r="D1579">
        <v>2549.67</v>
      </c>
      <c r="E1579">
        <v>651791.34000000008</v>
      </c>
      <c r="F1579">
        <v>255.63752956264932</v>
      </c>
      <c r="G1579">
        <v>4.160637455865241E-4</v>
      </c>
      <c r="H1579" t="str">
        <f t="shared" si="96"/>
        <v>29</v>
      </c>
      <c r="I1579" t="str">
        <f t="shared" si="97"/>
        <v>09</v>
      </c>
      <c r="J1579" t="str">
        <f t="shared" si="98"/>
        <v>2022</v>
      </c>
      <c r="K1579" s="1">
        <f t="shared" si="99"/>
        <v>44833</v>
      </c>
    </row>
    <row r="1580" spans="1:11" hidden="1" x14ac:dyDescent="0.55000000000000004">
      <c r="A1580" t="s">
        <v>174</v>
      </c>
      <c r="B1580">
        <v>44</v>
      </c>
      <c r="C1580" t="s">
        <v>104</v>
      </c>
      <c r="D1580">
        <v>2466</v>
      </c>
      <c r="E1580">
        <v>622890.75</v>
      </c>
      <c r="F1580">
        <v>252.59154501216545</v>
      </c>
      <c r="G1580">
        <v>4.0241019293334759E-4</v>
      </c>
      <c r="H1580" t="str">
        <f t="shared" si="96"/>
        <v>29</v>
      </c>
      <c r="I1580" t="str">
        <f t="shared" si="97"/>
        <v>09</v>
      </c>
      <c r="J1580" t="str">
        <f t="shared" si="98"/>
        <v>2022</v>
      </c>
      <c r="K1580" s="1">
        <f t="shared" si="99"/>
        <v>44833</v>
      </c>
    </row>
    <row r="1581" spans="1:11" hidden="1" x14ac:dyDescent="0.55000000000000004">
      <c r="A1581" t="s">
        <v>174</v>
      </c>
      <c r="B1581">
        <v>45</v>
      </c>
      <c r="C1581" t="s">
        <v>109</v>
      </c>
      <c r="D1581">
        <v>2380.11</v>
      </c>
      <c r="E1581">
        <v>674805.96900000004</v>
      </c>
      <c r="F1581">
        <v>283.51881593707856</v>
      </c>
      <c r="G1581">
        <v>3.8839437319650855E-4</v>
      </c>
      <c r="H1581" t="str">
        <f t="shared" si="96"/>
        <v>29</v>
      </c>
      <c r="I1581" t="str">
        <f t="shared" si="97"/>
        <v>09</v>
      </c>
      <c r="J1581" t="str">
        <f t="shared" si="98"/>
        <v>2022</v>
      </c>
      <c r="K1581" s="1">
        <f t="shared" si="99"/>
        <v>44833</v>
      </c>
    </row>
    <row r="1582" spans="1:11" hidden="1" x14ac:dyDescent="0.55000000000000004">
      <c r="A1582" t="s">
        <v>174</v>
      </c>
      <c r="B1582">
        <v>46</v>
      </c>
      <c r="C1582" t="s">
        <v>161</v>
      </c>
      <c r="D1582">
        <v>2153.15</v>
      </c>
      <c r="E1582">
        <v>501423.67499999999</v>
      </c>
      <c r="F1582">
        <v>232.87911896523696</v>
      </c>
      <c r="G1582">
        <v>3.5135827530999086E-4</v>
      </c>
      <c r="H1582" t="str">
        <f t="shared" si="96"/>
        <v>29</v>
      </c>
      <c r="I1582" t="str">
        <f t="shared" si="97"/>
        <v>09</v>
      </c>
      <c r="J1582" t="str">
        <f t="shared" si="98"/>
        <v>2022</v>
      </c>
      <c r="K1582" s="1">
        <f t="shared" si="99"/>
        <v>44833</v>
      </c>
    </row>
    <row r="1583" spans="1:11" hidden="1" x14ac:dyDescent="0.55000000000000004">
      <c r="A1583" t="s">
        <v>174</v>
      </c>
      <c r="B1583">
        <v>47</v>
      </c>
      <c r="C1583" t="s">
        <v>110</v>
      </c>
      <c r="D1583">
        <v>1292.19</v>
      </c>
      <c r="E1583">
        <v>372680.76740000001</v>
      </c>
      <c r="F1583">
        <v>288.41019308306056</v>
      </c>
      <c r="G1583">
        <v>2.1086392019730027E-4</v>
      </c>
      <c r="H1583" t="str">
        <f t="shared" si="96"/>
        <v>29</v>
      </c>
      <c r="I1583" t="str">
        <f t="shared" si="97"/>
        <v>09</v>
      </c>
      <c r="J1583" t="str">
        <f t="shared" si="98"/>
        <v>2022</v>
      </c>
      <c r="K1583" s="1">
        <f t="shared" si="99"/>
        <v>44833</v>
      </c>
    </row>
    <row r="1584" spans="1:11" hidden="1" x14ac:dyDescent="0.55000000000000004">
      <c r="A1584" t="s">
        <v>174</v>
      </c>
      <c r="B1584">
        <v>48</v>
      </c>
      <c r="C1584" t="s">
        <v>133</v>
      </c>
      <c r="D1584">
        <v>1267.5</v>
      </c>
      <c r="E1584">
        <v>337765.42499999993</v>
      </c>
      <c r="F1584">
        <v>266.48159763313606</v>
      </c>
      <c r="G1584">
        <v>2.068349227668362E-4</v>
      </c>
      <c r="H1584" t="str">
        <f t="shared" si="96"/>
        <v>29</v>
      </c>
      <c r="I1584" t="str">
        <f t="shared" si="97"/>
        <v>09</v>
      </c>
      <c r="J1584" t="str">
        <f t="shared" si="98"/>
        <v>2022</v>
      </c>
      <c r="K1584" s="1">
        <f t="shared" si="99"/>
        <v>44833</v>
      </c>
    </row>
    <row r="1585" spans="1:11" hidden="1" x14ac:dyDescent="0.55000000000000004">
      <c r="A1585" t="s">
        <v>174</v>
      </c>
      <c r="B1585">
        <v>49</v>
      </c>
      <c r="C1585" t="s">
        <v>138</v>
      </c>
      <c r="D1585">
        <v>1237.5</v>
      </c>
      <c r="E1585">
        <v>285656.25</v>
      </c>
      <c r="F1585">
        <v>230.83333333333334</v>
      </c>
      <c r="G1585">
        <v>2.0193942163626021E-4</v>
      </c>
      <c r="H1585" t="str">
        <f t="shared" si="96"/>
        <v>29</v>
      </c>
      <c r="I1585" t="str">
        <f t="shared" si="97"/>
        <v>09</v>
      </c>
      <c r="J1585" t="str">
        <f t="shared" si="98"/>
        <v>2022</v>
      </c>
      <c r="K1585" s="1">
        <f t="shared" si="99"/>
        <v>44833</v>
      </c>
    </row>
    <row r="1586" spans="1:11" hidden="1" x14ac:dyDescent="0.55000000000000004">
      <c r="A1586" t="s">
        <v>174</v>
      </c>
      <c r="B1586">
        <v>50</v>
      </c>
      <c r="C1586" t="s">
        <v>169</v>
      </c>
      <c r="D1586">
        <v>825</v>
      </c>
      <c r="E1586">
        <v>169364.25</v>
      </c>
      <c r="F1586">
        <v>205.29</v>
      </c>
      <c r="G1586">
        <v>1.3462628109084013E-4</v>
      </c>
      <c r="H1586" t="str">
        <f t="shared" si="96"/>
        <v>29</v>
      </c>
      <c r="I1586" t="str">
        <f t="shared" si="97"/>
        <v>09</v>
      </c>
      <c r="J1586" t="str">
        <f t="shared" si="98"/>
        <v>2022</v>
      </c>
      <c r="K1586" s="1">
        <f t="shared" si="99"/>
        <v>44833</v>
      </c>
    </row>
    <row r="1587" spans="1:11" hidden="1" x14ac:dyDescent="0.55000000000000004">
      <c r="A1587" t="s">
        <v>174</v>
      </c>
      <c r="B1587">
        <v>51</v>
      </c>
      <c r="C1587" t="s">
        <v>115</v>
      </c>
      <c r="D1587">
        <v>755.49</v>
      </c>
      <c r="E1587">
        <v>173782.76370000001</v>
      </c>
      <c r="F1587">
        <v>230.02655720128661</v>
      </c>
      <c r="G1587">
        <v>1.2328340497129553E-4</v>
      </c>
      <c r="H1587" t="str">
        <f t="shared" si="96"/>
        <v>29</v>
      </c>
      <c r="I1587" t="str">
        <f t="shared" si="97"/>
        <v>09</v>
      </c>
      <c r="J1587" t="str">
        <f t="shared" si="98"/>
        <v>2022</v>
      </c>
      <c r="K1587" s="1">
        <f t="shared" si="99"/>
        <v>44833</v>
      </c>
    </row>
    <row r="1588" spans="1:11" hidden="1" x14ac:dyDescent="0.55000000000000004">
      <c r="A1588" t="s">
        <v>174</v>
      </c>
      <c r="B1588">
        <v>52</v>
      </c>
      <c r="C1588" t="s">
        <v>112</v>
      </c>
      <c r="D1588">
        <v>658.83</v>
      </c>
      <c r="E1588">
        <v>189724.62899999999</v>
      </c>
      <c r="F1588">
        <v>287.9720550066026</v>
      </c>
      <c r="G1588">
        <v>1.0751010032857965E-4</v>
      </c>
      <c r="H1588" t="str">
        <f t="shared" si="96"/>
        <v>29</v>
      </c>
      <c r="I1588" t="str">
        <f t="shared" si="97"/>
        <v>09</v>
      </c>
      <c r="J1588" t="str">
        <f t="shared" si="98"/>
        <v>2022</v>
      </c>
      <c r="K1588" s="1">
        <f t="shared" si="99"/>
        <v>44833</v>
      </c>
    </row>
    <row r="1589" spans="1:11" hidden="1" x14ac:dyDescent="0.55000000000000004">
      <c r="A1589" t="s">
        <v>174</v>
      </c>
      <c r="B1589">
        <v>53</v>
      </c>
      <c r="C1589" t="s">
        <v>122</v>
      </c>
      <c r="D1589">
        <v>412.5</v>
      </c>
      <c r="E1589">
        <v>96256.875</v>
      </c>
      <c r="F1589">
        <v>233.35</v>
      </c>
      <c r="G1589">
        <v>6.7313140545420067E-5</v>
      </c>
      <c r="H1589" t="str">
        <f t="shared" si="96"/>
        <v>29</v>
      </c>
      <c r="I1589" t="str">
        <f t="shared" si="97"/>
        <v>09</v>
      </c>
      <c r="J1589" t="str">
        <f t="shared" si="98"/>
        <v>2022</v>
      </c>
      <c r="K1589" s="1">
        <f t="shared" si="99"/>
        <v>44833</v>
      </c>
    </row>
    <row r="1590" spans="1:11" hidden="1" x14ac:dyDescent="0.55000000000000004">
      <c r="A1590" t="s">
        <v>174</v>
      </c>
      <c r="B1590">
        <v>54</v>
      </c>
      <c r="C1590" t="s">
        <v>113</v>
      </c>
      <c r="D1590">
        <v>412.5</v>
      </c>
      <c r="E1590">
        <v>95493.75</v>
      </c>
      <c r="F1590">
        <v>231.5</v>
      </c>
      <c r="G1590">
        <v>6.7313140545420067E-5</v>
      </c>
      <c r="H1590" t="str">
        <f t="shared" si="96"/>
        <v>29</v>
      </c>
      <c r="I1590" t="str">
        <f t="shared" si="97"/>
        <v>09</v>
      </c>
      <c r="J1590" t="str">
        <f t="shared" si="98"/>
        <v>2022</v>
      </c>
      <c r="K1590" s="1">
        <f t="shared" si="99"/>
        <v>44833</v>
      </c>
    </row>
    <row r="1591" spans="1:11" hidden="1" x14ac:dyDescent="0.55000000000000004">
      <c r="A1591" t="s">
        <v>174</v>
      </c>
      <c r="B1591">
        <v>55</v>
      </c>
      <c r="C1591" t="s">
        <v>119</v>
      </c>
      <c r="D1591">
        <v>412.5</v>
      </c>
      <c r="E1591">
        <v>91698.75</v>
      </c>
      <c r="F1591">
        <v>222.3</v>
      </c>
      <c r="G1591">
        <v>6.7313140545420067E-5</v>
      </c>
      <c r="H1591" t="str">
        <f t="shared" si="96"/>
        <v>29</v>
      </c>
      <c r="I1591" t="str">
        <f t="shared" si="97"/>
        <v>09</v>
      </c>
      <c r="J1591" t="str">
        <f t="shared" si="98"/>
        <v>2022</v>
      </c>
      <c r="K1591" s="1">
        <f t="shared" si="99"/>
        <v>44833</v>
      </c>
    </row>
    <row r="1592" spans="1:11" hidden="1" x14ac:dyDescent="0.55000000000000004">
      <c r="A1592" t="s">
        <v>174</v>
      </c>
      <c r="B1592">
        <v>56</v>
      </c>
      <c r="C1592" t="s">
        <v>92</v>
      </c>
      <c r="D1592">
        <v>412.5</v>
      </c>
      <c r="E1592">
        <v>104581.125</v>
      </c>
      <c r="F1592">
        <v>253.53</v>
      </c>
      <c r="G1592">
        <v>6.7313140545420067E-5</v>
      </c>
      <c r="H1592" t="str">
        <f t="shared" si="96"/>
        <v>29</v>
      </c>
      <c r="I1592" t="str">
        <f t="shared" si="97"/>
        <v>09</v>
      </c>
      <c r="J1592" t="str">
        <f t="shared" si="98"/>
        <v>2022</v>
      </c>
      <c r="K1592" s="1">
        <f t="shared" si="99"/>
        <v>44833</v>
      </c>
    </row>
    <row r="1593" spans="1:11" hidden="1" x14ac:dyDescent="0.55000000000000004">
      <c r="A1593" t="s">
        <v>174</v>
      </c>
      <c r="B1593">
        <v>57</v>
      </c>
      <c r="C1593" t="s">
        <v>111</v>
      </c>
      <c r="D1593">
        <v>412.5</v>
      </c>
      <c r="E1593">
        <v>97968.75</v>
      </c>
      <c r="F1593">
        <v>237.5</v>
      </c>
      <c r="G1593">
        <v>6.7313140545420067E-5</v>
      </c>
      <c r="H1593" t="str">
        <f t="shared" si="96"/>
        <v>29</v>
      </c>
      <c r="I1593" t="str">
        <f t="shared" si="97"/>
        <v>09</v>
      </c>
      <c r="J1593" t="str">
        <f t="shared" si="98"/>
        <v>2022</v>
      </c>
      <c r="K1593" s="1">
        <f t="shared" si="99"/>
        <v>44833</v>
      </c>
    </row>
    <row r="1594" spans="1:11" hidden="1" x14ac:dyDescent="0.55000000000000004">
      <c r="A1594" t="s">
        <v>174</v>
      </c>
      <c r="B1594">
        <v>58</v>
      </c>
      <c r="C1594" t="s">
        <v>159</v>
      </c>
      <c r="D1594">
        <v>412.5</v>
      </c>
      <c r="E1594">
        <v>101579.625</v>
      </c>
      <c r="F1594">
        <v>246.25363636363636</v>
      </c>
      <c r="G1594">
        <v>6.7313140545420067E-5</v>
      </c>
      <c r="H1594" t="str">
        <f t="shared" si="96"/>
        <v>29</v>
      </c>
      <c r="I1594" t="str">
        <f t="shared" si="97"/>
        <v>09</v>
      </c>
      <c r="J1594" t="str">
        <f t="shared" si="98"/>
        <v>2022</v>
      </c>
      <c r="K1594" s="1">
        <f t="shared" si="99"/>
        <v>44833</v>
      </c>
    </row>
    <row r="1595" spans="1:11" hidden="1" x14ac:dyDescent="0.55000000000000004">
      <c r="A1595" t="s">
        <v>174</v>
      </c>
      <c r="B1595">
        <v>59</v>
      </c>
      <c r="C1595" t="s">
        <v>114</v>
      </c>
      <c r="D1595">
        <v>408.87</v>
      </c>
      <c r="E1595">
        <v>92609.055000000008</v>
      </c>
      <c r="F1595">
        <v>226.50000000000003</v>
      </c>
      <c r="G1595">
        <v>6.672078490862037E-5</v>
      </c>
      <c r="H1595" t="str">
        <f t="shared" si="96"/>
        <v>29</v>
      </c>
      <c r="I1595" t="str">
        <f t="shared" si="97"/>
        <v>09</v>
      </c>
      <c r="J1595" t="str">
        <f t="shared" si="98"/>
        <v>2022</v>
      </c>
      <c r="K1595" s="1">
        <f t="shared" si="99"/>
        <v>44833</v>
      </c>
    </row>
    <row r="1596" spans="1:11" hidden="1" x14ac:dyDescent="0.55000000000000004">
      <c r="A1596" t="s">
        <v>174</v>
      </c>
      <c r="B1596">
        <v>60</v>
      </c>
      <c r="C1596" t="s">
        <v>166</v>
      </c>
      <c r="D1596">
        <v>390.54999999999995</v>
      </c>
      <c r="E1596">
        <v>85442.734999999986</v>
      </c>
      <c r="F1596">
        <v>218.77540647804378</v>
      </c>
      <c r="G1596">
        <v>6.3731265551548622E-5</v>
      </c>
      <c r="H1596" t="str">
        <f t="shared" si="96"/>
        <v>29</v>
      </c>
      <c r="I1596" t="str">
        <f t="shared" si="97"/>
        <v>09</v>
      </c>
      <c r="J1596" t="str">
        <f t="shared" si="98"/>
        <v>2022</v>
      </c>
      <c r="K1596" s="1">
        <f t="shared" si="99"/>
        <v>44833</v>
      </c>
    </row>
    <row r="1597" spans="1:11" hidden="1" x14ac:dyDescent="0.55000000000000004">
      <c r="A1597" t="s">
        <v>174</v>
      </c>
      <c r="B1597">
        <v>61</v>
      </c>
      <c r="C1597" t="s">
        <v>134</v>
      </c>
      <c r="D1597">
        <v>243.66000000000003</v>
      </c>
      <c r="E1597">
        <v>112933.34980000001</v>
      </c>
      <c r="F1597">
        <v>463.48744069605186</v>
      </c>
      <c r="G1597">
        <v>3.9761260182538316E-5</v>
      </c>
      <c r="H1597" t="str">
        <f t="shared" si="96"/>
        <v>29</v>
      </c>
      <c r="I1597" t="str">
        <f t="shared" si="97"/>
        <v>09</v>
      </c>
      <c r="J1597" t="str">
        <f t="shared" si="98"/>
        <v>2022</v>
      </c>
      <c r="K1597" s="1">
        <f t="shared" si="99"/>
        <v>44833</v>
      </c>
    </row>
    <row r="1598" spans="1:11" hidden="1" x14ac:dyDescent="0.55000000000000004">
      <c r="A1598" t="s">
        <v>174</v>
      </c>
      <c r="B1598">
        <v>62</v>
      </c>
      <c r="C1598" t="s">
        <v>171</v>
      </c>
      <c r="D1598">
        <v>82.5</v>
      </c>
      <c r="E1598">
        <v>34497.675000000003</v>
      </c>
      <c r="F1598">
        <v>418.15363636363639</v>
      </c>
      <c r="G1598">
        <v>1.3462628109084014E-5</v>
      </c>
      <c r="H1598" t="str">
        <f t="shared" si="96"/>
        <v>29</v>
      </c>
      <c r="I1598" t="str">
        <f t="shared" si="97"/>
        <v>09</v>
      </c>
      <c r="J1598" t="str">
        <f t="shared" si="98"/>
        <v>2022</v>
      </c>
      <c r="K1598" s="1">
        <f t="shared" si="99"/>
        <v>44833</v>
      </c>
    </row>
    <row r="1599" spans="1:11" hidden="1" x14ac:dyDescent="0.55000000000000004">
      <c r="A1599" t="s">
        <v>174</v>
      </c>
      <c r="B1599">
        <v>63</v>
      </c>
      <c r="C1599" t="s">
        <v>150</v>
      </c>
      <c r="D1599">
        <v>33.989999999999995</v>
      </c>
      <c r="E1599">
        <v>8672.3775000000005</v>
      </c>
      <c r="F1599">
        <v>255.14496910856138</v>
      </c>
      <c r="G1599">
        <v>5.5466027809426129E-6</v>
      </c>
      <c r="H1599" t="str">
        <f t="shared" si="96"/>
        <v>29</v>
      </c>
      <c r="I1599" t="str">
        <f t="shared" si="97"/>
        <v>09</v>
      </c>
      <c r="J1599" t="str">
        <f t="shared" si="98"/>
        <v>2022</v>
      </c>
      <c r="K1599" s="1">
        <f t="shared" si="99"/>
        <v>44833</v>
      </c>
    </row>
    <row r="1600" spans="1:11" hidden="1" x14ac:dyDescent="0.55000000000000004">
      <c r="A1600" t="s">
        <v>174</v>
      </c>
      <c r="C1600" t="s">
        <v>117</v>
      </c>
      <c r="D1600">
        <v>6128075.3900000015</v>
      </c>
      <c r="E1600">
        <v>1450505453.0869949</v>
      </c>
      <c r="F1600">
        <v>236.69836951646812</v>
      </c>
      <c r="G1600">
        <v>1</v>
      </c>
      <c r="H1600" t="str">
        <f t="shared" si="96"/>
        <v>29</v>
      </c>
      <c r="I1600" t="str">
        <f t="shared" si="97"/>
        <v>09</v>
      </c>
      <c r="J1600" t="str">
        <f t="shared" si="98"/>
        <v>2022</v>
      </c>
      <c r="K1600" s="1">
        <f t="shared" si="99"/>
        <v>44833</v>
      </c>
    </row>
    <row r="1601" spans="1:11" hidden="1" x14ac:dyDescent="0.55000000000000004">
      <c r="A1601" t="s">
        <v>175</v>
      </c>
      <c r="B1601">
        <v>1</v>
      </c>
      <c r="C1601" t="s">
        <v>86</v>
      </c>
      <c r="D1601">
        <v>13825.22</v>
      </c>
      <c r="E1601">
        <v>2165490.0119000003</v>
      </c>
      <c r="F1601">
        <v>156.63331302503687</v>
      </c>
      <c r="G1601">
        <v>0.21197943011942877</v>
      </c>
      <c r="H1601" t="str">
        <f t="shared" si="96"/>
        <v>03</v>
      </c>
      <c r="I1601" t="str">
        <f t="shared" si="97"/>
        <v>11</v>
      </c>
      <c r="J1601" t="str">
        <f t="shared" si="98"/>
        <v>2022</v>
      </c>
      <c r="K1601" s="1">
        <f t="shared" si="99"/>
        <v>44868</v>
      </c>
    </row>
    <row r="1602" spans="1:11" hidden="1" x14ac:dyDescent="0.55000000000000004">
      <c r="A1602" t="s">
        <v>175</v>
      </c>
      <c r="B1602">
        <v>2</v>
      </c>
      <c r="C1602" t="s">
        <v>77</v>
      </c>
      <c r="D1602">
        <v>10312.82</v>
      </c>
      <c r="E1602">
        <v>2558729.69</v>
      </c>
      <c r="F1602">
        <v>248.11154369028066</v>
      </c>
      <c r="G1602">
        <v>0.15812447878039174</v>
      </c>
      <c r="H1602" t="str">
        <f t="shared" ref="H1602:H1665" si="100">LEFT(A1602,2)</f>
        <v>03</v>
      </c>
      <c r="I1602" t="str">
        <f t="shared" ref="I1602:I1665" si="101">MID(A1602,4,2)</f>
        <v>11</v>
      </c>
      <c r="J1602" t="str">
        <f t="shared" ref="J1602:J1665" si="102">MID(A1602,7,4)</f>
        <v>2022</v>
      </c>
      <c r="K1602" s="1">
        <f t="shared" ref="K1602:K1665" si="103">DATE(J1602,I1602,H1602)</f>
        <v>44868</v>
      </c>
    </row>
    <row r="1603" spans="1:11" hidden="1" x14ac:dyDescent="0.55000000000000004">
      <c r="A1603" t="s">
        <v>175</v>
      </c>
      <c r="B1603">
        <v>3</v>
      </c>
      <c r="C1603" t="s">
        <v>68</v>
      </c>
      <c r="D1603">
        <v>7703.88</v>
      </c>
      <c r="E1603">
        <v>1796798.7807999998</v>
      </c>
      <c r="F1603">
        <v>233.23296583020502</v>
      </c>
      <c r="G1603">
        <v>0.11812210526186671</v>
      </c>
      <c r="H1603" t="str">
        <f t="shared" si="100"/>
        <v>03</v>
      </c>
      <c r="I1603" t="str">
        <f t="shared" si="101"/>
        <v>11</v>
      </c>
      <c r="J1603" t="str">
        <f t="shared" si="102"/>
        <v>2022</v>
      </c>
      <c r="K1603" s="1">
        <f t="shared" si="103"/>
        <v>44868</v>
      </c>
    </row>
    <row r="1604" spans="1:11" hidden="1" x14ac:dyDescent="0.55000000000000004">
      <c r="A1604" t="s">
        <v>175</v>
      </c>
      <c r="B1604">
        <v>4</v>
      </c>
      <c r="C1604" t="s">
        <v>81</v>
      </c>
      <c r="D1604">
        <v>6402.199999999998</v>
      </c>
      <c r="E1604">
        <v>1561592.4885000007</v>
      </c>
      <c r="F1604">
        <v>243.9149805535599</v>
      </c>
      <c r="G1604">
        <v>9.816369703415978E-2</v>
      </c>
      <c r="H1604" t="str">
        <f t="shared" si="100"/>
        <v>03</v>
      </c>
      <c r="I1604" t="str">
        <f t="shared" si="101"/>
        <v>11</v>
      </c>
      <c r="J1604" t="str">
        <f t="shared" si="102"/>
        <v>2022</v>
      </c>
      <c r="K1604" s="1">
        <f t="shared" si="103"/>
        <v>44868</v>
      </c>
    </row>
    <row r="1605" spans="1:11" hidden="1" x14ac:dyDescent="0.55000000000000004">
      <c r="A1605" t="s">
        <v>175</v>
      </c>
      <c r="B1605">
        <v>5</v>
      </c>
      <c r="C1605" t="s">
        <v>69</v>
      </c>
      <c r="D1605">
        <v>5826.380000000001</v>
      </c>
      <c r="E1605">
        <v>1889573.5424299999</v>
      </c>
      <c r="F1605">
        <v>324.31347464978245</v>
      </c>
      <c r="G1605">
        <v>8.9334760102134911E-2</v>
      </c>
      <c r="H1605" t="str">
        <f t="shared" si="100"/>
        <v>03</v>
      </c>
      <c r="I1605" t="str">
        <f t="shared" si="101"/>
        <v>11</v>
      </c>
      <c r="J1605" t="str">
        <f t="shared" si="102"/>
        <v>2022</v>
      </c>
      <c r="K1605" s="1">
        <f t="shared" si="103"/>
        <v>44868</v>
      </c>
    </row>
    <row r="1606" spans="1:11" hidden="1" x14ac:dyDescent="0.55000000000000004">
      <c r="A1606" t="s">
        <v>175</v>
      </c>
      <c r="B1606">
        <v>6</v>
      </c>
      <c r="C1606" t="s">
        <v>89</v>
      </c>
      <c r="D1606">
        <v>3775.55</v>
      </c>
      <c r="E1606">
        <v>571991.92749999999</v>
      </c>
      <c r="F1606">
        <v>151.49896770007018</v>
      </c>
      <c r="G1606">
        <v>5.7889779503502249E-2</v>
      </c>
      <c r="H1606" t="str">
        <f t="shared" si="100"/>
        <v>03</v>
      </c>
      <c r="I1606" t="str">
        <f t="shared" si="101"/>
        <v>11</v>
      </c>
      <c r="J1606" t="str">
        <f t="shared" si="102"/>
        <v>2022</v>
      </c>
      <c r="K1606" s="1">
        <f t="shared" si="103"/>
        <v>44868</v>
      </c>
    </row>
    <row r="1607" spans="1:11" hidden="1" x14ac:dyDescent="0.55000000000000004">
      <c r="A1607" t="s">
        <v>175</v>
      </c>
      <c r="B1607">
        <v>7</v>
      </c>
      <c r="C1607" t="s">
        <v>80</v>
      </c>
      <c r="D1607">
        <v>3022.06</v>
      </c>
      <c r="E1607">
        <v>825905.57860000001</v>
      </c>
      <c r="F1607">
        <v>273.29225051785869</v>
      </c>
      <c r="G1607">
        <v>4.6336662750156667E-2</v>
      </c>
      <c r="H1607" t="str">
        <f t="shared" si="100"/>
        <v>03</v>
      </c>
      <c r="I1607" t="str">
        <f t="shared" si="101"/>
        <v>11</v>
      </c>
      <c r="J1607" t="str">
        <f t="shared" si="102"/>
        <v>2022</v>
      </c>
      <c r="K1607" s="1">
        <f t="shared" si="103"/>
        <v>44868</v>
      </c>
    </row>
    <row r="1608" spans="1:11" hidden="1" x14ac:dyDescent="0.55000000000000004">
      <c r="A1608" t="s">
        <v>175</v>
      </c>
      <c r="B1608">
        <v>8</v>
      </c>
      <c r="C1608" t="s">
        <v>96</v>
      </c>
      <c r="D1608">
        <v>2475</v>
      </c>
      <c r="E1608">
        <v>675180</v>
      </c>
      <c r="F1608">
        <v>272.8</v>
      </c>
      <c r="G1608">
        <v>3.7948697347715714E-2</v>
      </c>
      <c r="H1608" t="str">
        <f t="shared" si="100"/>
        <v>03</v>
      </c>
      <c r="I1608" t="str">
        <f t="shared" si="101"/>
        <v>11</v>
      </c>
      <c r="J1608" t="str">
        <f t="shared" si="102"/>
        <v>2022</v>
      </c>
      <c r="K1608" s="1">
        <f t="shared" si="103"/>
        <v>44868</v>
      </c>
    </row>
    <row r="1609" spans="1:11" x14ac:dyDescent="0.55000000000000004">
      <c r="A1609" t="s">
        <v>175</v>
      </c>
      <c r="B1609">
        <v>9</v>
      </c>
      <c r="C1609" t="s">
        <v>70</v>
      </c>
      <c r="D1609">
        <v>2219.31</v>
      </c>
      <c r="E1609">
        <v>428387.625</v>
      </c>
      <c r="F1609">
        <v>193.0273936493775</v>
      </c>
      <c r="G1609">
        <v>3.402825192353897E-2</v>
      </c>
      <c r="H1609" t="str">
        <f t="shared" si="100"/>
        <v>03</v>
      </c>
      <c r="I1609" t="str">
        <f t="shared" si="101"/>
        <v>11</v>
      </c>
      <c r="J1609" t="str">
        <f t="shared" si="102"/>
        <v>2022</v>
      </c>
      <c r="K1609" s="1">
        <f t="shared" si="103"/>
        <v>44868</v>
      </c>
    </row>
    <row r="1610" spans="1:11" hidden="1" x14ac:dyDescent="0.55000000000000004">
      <c r="A1610" t="s">
        <v>175</v>
      </c>
      <c r="B1610">
        <v>10</v>
      </c>
      <c r="C1610" t="s">
        <v>72</v>
      </c>
      <c r="D1610">
        <v>1899.45</v>
      </c>
      <c r="E1610">
        <v>395511.375</v>
      </c>
      <c r="F1610">
        <v>208.2241569928137</v>
      </c>
      <c r="G1610">
        <v>2.9123900273583279E-2</v>
      </c>
      <c r="H1610" t="str">
        <f t="shared" si="100"/>
        <v>03</v>
      </c>
      <c r="I1610" t="str">
        <f t="shared" si="101"/>
        <v>11</v>
      </c>
      <c r="J1610" t="str">
        <f t="shared" si="102"/>
        <v>2022</v>
      </c>
      <c r="K1610" s="1">
        <f t="shared" si="103"/>
        <v>44868</v>
      </c>
    </row>
    <row r="1611" spans="1:11" hidden="1" x14ac:dyDescent="0.55000000000000004">
      <c r="A1611" t="s">
        <v>175</v>
      </c>
      <c r="B1611">
        <v>11</v>
      </c>
      <c r="C1611" t="s">
        <v>74</v>
      </c>
      <c r="D1611">
        <v>1800</v>
      </c>
      <c r="E1611">
        <v>342000</v>
      </c>
      <c r="F1611">
        <v>190</v>
      </c>
      <c r="G1611">
        <v>2.7599052616520518E-2</v>
      </c>
      <c r="H1611" t="str">
        <f t="shared" si="100"/>
        <v>03</v>
      </c>
      <c r="I1611" t="str">
        <f t="shared" si="101"/>
        <v>11</v>
      </c>
      <c r="J1611" t="str">
        <f t="shared" si="102"/>
        <v>2022</v>
      </c>
      <c r="K1611" s="1">
        <f t="shared" si="103"/>
        <v>44868</v>
      </c>
    </row>
    <row r="1612" spans="1:11" hidden="1" x14ac:dyDescent="0.55000000000000004">
      <c r="A1612" t="s">
        <v>175</v>
      </c>
      <c r="B1612">
        <v>12</v>
      </c>
      <c r="C1612" t="s">
        <v>76</v>
      </c>
      <c r="D1612">
        <v>935.81</v>
      </c>
      <c r="E1612">
        <v>279970.45850000001</v>
      </c>
      <c r="F1612">
        <v>299.17446757354594</v>
      </c>
      <c r="G1612">
        <v>1.4348594127258925E-2</v>
      </c>
      <c r="H1612" t="str">
        <f t="shared" si="100"/>
        <v>03</v>
      </c>
      <c r="I1612" t="str">
        <f t="shared" si="101"/>
        <v>11</v>
      </c>
      <c r="J1612" t="str">
        <f t="shared" si="102"/>
        <v>2022</v>
      </c>
      <c r="K1612" s="1">
        <f t="shared" si="103"/>
        <v>44868</v>
      </c>
    </row>
    <row r="1613" spans="1:11" hidden="1" x14ac:dyDescent="0.55000000000000004">
      <c r="A1613" t="s">
        <v>175</v>
      </c>
      <c r="B1613">
        <v>13</v>
      </c>
      <c r="C1613" t="s">
        <v>87</v>
      </c>
      <c r="D1613">
        <v>862.5</v>
      </c>
      <c r="E1613">
        <v>216912.85499999998</v>
      </c>
      <c r="F1613">
        <v>251.49316521739129</v>
      </c>
      <c r="G1613">
        <v>1.3224546045416081E-2</v>
      </c>
      <c r="H1613" t="str">
        <f t="shared" si="100"/>
        <v>03</v>
      </c>
      <c r="I1613" t="str">
        <f t="shared" si="101"/>
        <v>11</v>
      </c>
      <c r="J1613" t="str">
        <f t="shared" si="102"/>
        <v>2022</v>
      </c>
      <c r="K1613" s="1">
        <f t="shared" si="103"/>
        <v>44868</v>
      </c>
    </row>
    <row r="1614" spans="1:11" hidden="1" x14ac:dyDescent="0.55000000000000004">
      <c r="A1614" t="s">
        <v>175</v>
      </c>
      <c r="B1614">
        <v>14</v>
      </c>
      <c r="C1614" t="s">
        <v>104</v>
      </c>
      <c r="D1614">
        <v>825</v>
      </c>
      <c r="E1614">
        <v>288750</v>
      </c>
      <c r="F1614">
        <v>350</v>
      </c>
      <c r="G1614">
        <v>1.2649565782571905E-2</v>
      </c>
      <c r="H1614" t="str">
        <f t="shared" si="100"/>
        <v>03</v>
      </c>
      <c r="I1614" t="str">
        <f t="shared" si="101"/>
        <v>11</v>
      </c>
      <c r="J1614" t="str">
        <f t="shared" si="102"/>
        <v>2022</v>
      </c>
      <c r="K1614" s="1">
        <f t="shared" si="103"/>
        <v>44868</v>
      </c>
    </row>
    <row r="1615" spans="1:11" hidden="1" x14ac:dyDescent="0.55000000000000004">
      <c r="A1615" t="s">
        <v>175</v>
      </c>
      <c r="B1615">
        <v>15</v>
      </c>
      <c r="C1615" t="s">
        <v>73</v>
      </c>
      <c r="D1615">
        <v>825</v>
      </c>
      <c r="E1615">
        <v>203356.72499999998</v>
      </c>
      <c r="F1615">
        <v>246.49299999999997</v>
      </c>
      <c r="G1615">
        <v>1.2649565782571905E-2</v>
      </c>
      <c r="H1615" t="str">
        <f t="shared" si="100"/>
        <v>03</v>
      </c>
      <c r="I1615" t="str">
        <f t="shared" si="101"/>
        <v>11</v>
      </c>
      <c r="J1615" t="str">
        <f t="shared" si="102"/>
        <v>2022</v>
      </c>
      <c r="K1615" s="1">
        <f t="shared" si="103"/>
        <v>44868</v>
      </c>
    </row>
    <row r="1616" spans="1:11" hidden="1" x14ac:dyDescent="0.55000000000000004">
      <c r="A1616" t="s">
        <v>175</v>
      </c>
      <c r="B1616">
        <v>16</v>
      </c>
      <c r="C1616" t="s">
        <v>95</v>
      </c>
      <c r="D1616">
        <v>795.31</v>
      </c>
      <c r="E1616">
        <v>211739.22500000001</v>
      </c>
      <c r="F1616">
        <v>266.23483295821757</v>
      </c>
      <c r="G1616">
        <v>1.2194334742469407E-2</v>
      </c>
      <c r="H1616" t="str">
        <f t="shared" si="100"/>
        <v>03</v>
      </c>
      <c r="I1616" t="str">
        <f t="shared" si="101"/>
        <v>11</v>
      </c>
      <c r="J1616" t="str">
        <f t="shared" si="102"/>
        <v>2022</v>
      </c>
      <c r="K1616" s="1">
        <f t="shared" si="103"/>
        <v>44868</v>
      </c>
    </row>
    <row r="1617" spans="1:11" hidden="1" x14ac:dyDescent="0.55000000000000004">
      <c r="A1617" t="s">
        <v>175</v>
      </c>
      <c r="B1617">
        <v>17</v>
      </c>
      <c r="C1617" t="s">
        <v>165</v>
      </c>
      <c r="D1617">
        <v>447</v>
      </c>
      <c r="E1617">
        <v>118315.04429999998</v>
      </c>
      <c r="F1617">
        <v>264.68689999999998</v>
      </c>
      <c r="G1617">
        <v>6.8537647331025952E-3</v>
      </c>
      <c r="H1617" t="str">
        <f t="shared" si="100"/>
        <v>03</v>
      </c>
      <c r="I1617" t="str">
        <f t="shared" si="101"/>
        <v>11</v>
      </c>
      <c r="J1617" t="str">
        <f t="shared" si="102"/>
        <v>2022</v>
      </c>
      <c r="K1617" s="1">
        <f t="shared" si="103"/>
        <v>44868</v>
      </c>
    </row>
    <row r="1618" spans="1:11" hidden="1" x14ac:dyDescent="0.55000000000000004">
      <c r="A1618" t="s">
        <v>175</v>
      </c>
      <c r="B1618">
        <v>18</v>
      </c>
      <c r="C1618" t="s">
        <v>99</v>
      </c>
      <c r="D1618">
        <v>435</v>
      </c>
      <c r="E1618">
        <v>130065</v>
      </c>
      <c r="F1618">
        <v>299</v>
      </c>
      <c r="G1618">
        <v>6.6697710489924582E-3</v>
      </c>
      <c r="H1618" t="str">
        <f t="shared" si="100"/>
        <v>03</v>
      </c>
      <c r="I1618" t="str">
        <f t="shared" si="101"/>
        <v>11</v>
      </c>
      <c r="J1618" t="str">
        <f t="shared" si="102"/>
        <v>2022</v>
      </c>
      <c r="K1618" s="1">
        <f t="shared" si="103"/>
        <v>44868</v>
      </c>
    </row>
    <row r="1619" spans="1:11" hidden="1" x14ac:dyDescent="0.55000000000000004">
      <c r="A1619" t="s">
        <v>175</v>
      </c>
      <c r="B1619">
        <v>19</v>
      </c>
      <c r="C1619" t="s">
        <v>75</v>
      </c>
      <c r="D1619">
        <v>412.5</v>
      </c>
      <c r="E1619">
        <v>80478.75</v>
      </c>
      <c r="F1619">
        <v>195.1</v>
      </c>
      <c r="G1619">
        <v>6.3247828912859523E-3</v>
      </c>
      <c r="H1619" t="str">
        <f t="shared" si="100"/>
        <v>03</v>
      </c>
      <c r="I1619" t="str">
        <f t="shared" si="101"/>
        <v>11</v>
      </c>
      <c r="J1619" t="str">
        <f t="shared" si="102"/>
        <v>2022</v>
      </c>
      <c r="K1619" s="1">
        <f t="shared" si="103"/>
        <v>44868</v>
      </c>
    </row>
    <row r="1620" spans="1:11" hidden="1" x14ac:dyDescent="0.55000000000000004">
      <c r="A1620" t="s">
        <v>175</v>
      </c>
      <c r="B1620">
        <v>20</v>
      </c>
      <c r="C1620" t="s">
        <v>82</v>
      </c>
      <c r="D1620">
        <v>412.5</v>
      </c>
      <c r="E1620">
        <v>96091.875</v>
      </c>
      <c r="F1620">
        <v>232.95</v>
      </c>
      <c r="G1620">
        <v>6.3247828912859523E-3</v>
      </c>
      <c r="H1620" t="str">
        <f t="shared" si="100"/>
        <v>03</v>
      </c>
      <c r="I1620" t="str">
        <f t="shared" si="101"/>
        <v>11</v>
      </c>
      <c r="J1620" t="str">
        <f t="shared" si="102"/>
        <v>2022</v>
      </c>
      <c r="K1620" s="1">
        <f t="shared" si="103"/>
        <v>44868</v>
      </c>
    </row>
    <row r="1621" spans="1:11" hidden="1" x14ac:dyDescent="0.55000000000000004">
      <c r="A1621" t="s">
        <v>175</v>
      </c>
      <c r="B1621">
        <v>21</v>
      </c>
      <c r="C1621" t="s">
        <v>150</v>
      </c>
      <c r="D1621">
        <v>7.14</v>
      </c>
      <c r="E1621">
        <v>1285.2</v>
      </c>
      <c r="F1621">
        <v>180.00000000000003</v>
      </c>
      <c r="G1621">
        <v>1.0947624204553138E-4</v>
      </c>
      <c r="H1621" t="str">
        <f t="shared" si="100"/>
        <v>03</v>
      </c>
      <c r="I1621" t="str">
        <f t="shared" si="101"/>
        <v>11</v>
      </c>
      <c r="J1621" t="str">
        <f t="shared" si="102"/>
        <v>2022</v>
      </c>
      <c r="K1621" s="1">
        <f t="shared" si="103"/>
        <v>44868</v>
      </c>
    </row>
    <row r="1622" spans="1:11" hidden="1" x14ac:dyDescent="0.55000000000000004">
      <c r="A1622" t="s">
        <v>175</v>
      </c>
      <c r="C1622" t="s">
        <v>117</v>
      </c>
      <c r="D1622">
        <v>65219.63</v>
      </c>
      <c r="E1622">
        <v>14838126.152529998</v>
      </c>
      <c r="F1622">
        <v>227.51012467458031</v>
      </c>
      <c r="G1622">
        <v>1</v>
      </c>
      <c r="H1622" t="str">
        <f t="shared" si="100"/>
        <v>03</v>
      </c>
      <c r="I1622" t="str">
        <f t="shared" si="101"/>
        <v>11</v>
      </c>
      <c r="J1622" t="str">
        <f t="shared" si="102"/>
        <v>2022</v>
      </c>
      <c r="K1622" s="1">
        <f t="shared" si="103"/>
        <v>44868</v>
      </c>
    </row>
    <row r="1623" spans="1:11" hidden="1" x14ac:dyDescent="0.55000000000000004">
      <c r="A1623" t="s">
        <v>176</v>
      </c>
      <c r="B1623">
        <v>1</v>
      </c>
      <c r="C1623" t="s">
        <v>68</v>
      </c>
      <c r="D1623">
        <v>16253.880000000001</v>
      </c>
      <c r="E1623">
        <v>3572588.7807999998</v>
      </c>
      <c r="F1623">
        <v>219.79913600937127</v>
      </c>
      <c r="G1623">
        <v>0.18673535048981341</v>
      </c>
      <c r="H1623" t="str">
        <f t="shared" si="100"/>
        <v>10</v>
      </c>
      <c r="I1623" t="str">
        <f t="shared" si="101"/>
        <v>11</v>
      </c>
      <c r="J1623" t="str">
        <f t="shared" si="102"/>
        <v>2022</v>
      </c>
      <c r="K1623" s="1">
        <f t="shared" si="103"/>
        <v>44875</v>
      </c>
    </row>
    <row r="1624" spans="1:11" hidden="1" x14ac:dyDescent="0.55000000000000004">
      <c r="A1624" t="s">
        <v>176</v>
      </c>
      <c r="B1624">
        <v>2</v>
      </c>
      <c r="C1624" t="s">
        <v>86</v>
      </c>
      <c r="D1624">
        <v>15673.05</v>
      </c>
      <c r="E1624">
        <v>2395729.6299000001</v>
      </c>
      <c r="F1624">
        <v>152.85663160010338</v>
      </c>
      <c r="G1624">
        <v>0.1800623903335308</v>
      </c>
      <c r="H1624" t="str">
        <f t="shared" si="100"/>
        <v>10</v>
      </c>
      <c r="I1624" t="str">
        <f t="shared" si="101"/>
        <v>11</v>
      </c>
      <c r="J1624" t="str">
        <f t="shared" si="102"/>
        <v>2022</v>
      </c>
      <c r="K1624" s="1">
        <f t="shared" si="103"/>
        <v>44875</v>
      </c>
    </row>
    <row r="1625" spans="1:11" hidden="1" x14ac:dyDescent="0.55000000000000004">
      <c r="A1625" t="s">
        <v>176</v>
      </c>
      <c r="B1625">
        <v>3</v>
      </c>
      <c r="C1625" t="s">
        <v>77</v>
      </c>
      <c r="D1625">
        <v>15189.769999999999</v>
      </c>
      <c r="E1625">
        <v>3737970.1235000002</v>
      </c>
      <c r="F1625">
        <v>246.0847085571408</v>
      </c>
      <c r="G1625">
        <v>0.17451014925726366</v>
      </c>
      <c r="H1625" t="str">
        <f t="shared" si="100"/>
        <v>10</v>
      </c>
      <c r="I1625" t="str">
        <f t="shared" si="101"/>
        <v>11</v>
      </c>
      <c r="J1625" t="str">
        <f t="shared" si="102"/>
        <v>2022</v>
      </c>
      <c r="K1625" s="1">
        <f t="shared" si="103"/>
        <v>44875</v>
      </c>
    </row>
    <row r="1626" spans="1:11" hidden="1" x14ac:dyDescent="0.55000000000000004">
      <c r="A1626" t="s">
        <v>176</v>
      </c>
      <c r="B1626">
        <v>4</v>
      </c>
      <c r="C1626" t="s">
        <v>69</v>
      </c>
      <c r="D1626">
        <v>7252.02</v>
      </c>
      <c r="E1626">
        <v>2189619.9904299998</v>
      </c>
      <c r="F1626">
        <v>301.93242578343683</v>
      </c>
      <c r="G1626">
        <v>8.3316014173793376E-2</v>
      </c>
      <c r="H1626" t="str">
        <f t="shared" si="100"/>
        <v>10</v>
      </c>
      <c r="I1626" t="str">
        <f t="shared" si="101"/>
        <v>11</v>
      </c>
      <c r="J1626" t="str">
        <f t="shared" si="102"/>
        <v>2022</v>
      </c>
      <c r="K1626" s="1">
        <f t="shared" si="103"/>
        <v>44875</v>
      </c>
    </row>
    <row r="1627" spans="1:11" hidden="1" x14ac:dyDescent="0.55000000000000004">
      <c r="A1627" t="s">
        <v>176</v>
      </c>
      <c r="B1627">
        <v>5</v>
      </c>
      <c r="C1627" t="s">
        <v>81</v>
      </c>
      <c r="D1627">
        <v>6836.9799999999977</v>
      </c>
      <c r="E1627">
        <v>1671591.8285000008</v>
      </c>
      <c r="F1627">
        <v>244.4927187881201</v>
      </c>
      <c r="G1627">
        <v>7.854775946369999E-2</v>
      </c>
      <c r="H1627" t="str">
        <f t="shared" si="100"/>
        <v>10</v>
      </c>
      <c r="I1627" t="str">
        <f t="shared" si="101"/>
        <v>11</v>
      </c>
      <c r="J1627" t="str">
        <f t="shared" si="102"/>
        <v>2022</v>
      </c>
      <c r="K1627" s="1">
        <f t="shared" si="103"/>
        <v>44875</v>
      </c>
    </row>
    <row r="1628" spans="1:11" hidden="1" x14ac:dyDescent="0.55000000000000004">
      <c r="A1628" t="s">
        <v>176</v>
      </c>
      <c r="B1628">
        <v>6</v>
      </c>
      <c r="C1628" t="s">
        <v>89</v>
      </c>
      <c r="D1628">
        <v>3775.55</v>
      </c>
      <c r="E1628">
        <v>571991.92749999999</v>
      </c>
      <c r="F1628">
        <v>151.49896770007018</v>
      </c>
      <c r="G1628">
        <v>4.3376021758608718E-2</v>
      </c>
      <c r="H1628" t="str">
        <f t="shared" si="100"/>
        <v>10</v>
      </c>
      <c r="I1628" t="str">
        <f t="shared" si="101"/>
        <v>11</v>
      </c>
      <c r="J1628" t="str">
        <f t="shared" si="102"/>
        <v>2022</v>
      </c>
      <c r="K1628" s="1">
        <f t="shared" si="103"/>
        <v>44875</v>
      </c>
    </row>
    <row r="1629" spans="1:11" hidden="1" x14ac:dyDescent="0.55000000000000004">
      <c r="A1629" t="s">
        <v>176</v>
      </c>
      <c r="B1629">
        <v>7</v>
      </c>
      <c r="C1629" t="s">
        <v>80</v>
      </c>
      <c r="D1629">
        <v>3456.84</v>
      </c>
      <c r="E1629">
        <v>928991.9166</v>
      </c>
      <c r="F1629">
        <v>268.74021262193213</v>
      </c>
      <c r="G1629">
        <v>3.9714469959616201E-2</v>
      </c>
      <c r="H1629" t="str">
        <f t="shared" si="100"/>
        <v>10</v>
      </c>
      <c r="I1629" t="str">
        <f t="shared" si="101"/>
        <v>11</v>
      </c>
      <c r="J1629" t="str">
        <f t="shared" si="102"/>
        <v>2022</v>
      </c>
      <c r="K1629" s="1">
        <f t="shared" si="103"/>
        <v>44875</v>
      </c>
    </row>
    <row r="1630" spans="1:11" hidden="1" x14ac:dyDescent="0.55000000000000004">
      <c r="A1630" t="s">
        <v>176</v>
      </c>
      <c r="B1630">
        <v>8</v>
      </c>
      <c r="C1630" t="s">
        <v>96</v>
      </c>
      <c r="D1630">
        <v>2475</v>
      </c>
      <c r="E1630">
        <v>675180</v>
      </c>
      <c r="F1630">
        <v>272.8</v>
      </c>
      <c r="G1630">
        <v>2.843444103575812E-2</v>
      </c>
      <c r="H1630" t="str">
        <f t="shared" si="100"/>
        <v>10</v>
      </c>
      <c r="I1630" t="str">
        <f t="shared" si="101"/>
        <v>11</v>
      </c>
      <c r="J1630" t="str">
        <f t="shared" si="102"/>
        <v>2022</v>
      </c>
      <c r="K1630" s="1">
        <f t="shared" si="103"/>
        <v>44875</v>
      </c>
    </row>
    <row r="1631" spans="1:11" x14ac:dyDescent="0.55000000000000004">
      <c r="A1631" t="s">
        <v>176</v>
      </c>
      <c r="B1631">
        <v>9</v>
      </c>
      <c r="C1631" t="s">
        <v>70</v>
      </c>
      <c r="D1631">
        <v>2366.31</v>
      </c>
      <c r="E1631">
        <v>465137.625</v>
      </c>
      <c r="F1631">
        <v>196.56664807231513</v>
      </c>
      <c r="G1631">
        <v>2.7185738249424159E-2</v>
      </c>
      <c r="H1631" t="str">
        <f t="shared" si="100"/>
        <v>10</v>
      </c>
      <c r="I1631" t="str">
        <f t="shared" si="101"/>
        <v>11</v>
      </c>
      <c r="J1631" t="str">
        <f t="shared" si="102"/>
        <v>2022</v>
      </c>
      <c r="K1631" s="1">
        <f t="shared" si="103"/>
        <v>44875</v>
      </c>
    </row>
    <row r="1632" spans="1:11" hidden="1" x14ac:dyDescent="0.55000000000000004">
      <c r="A1632" t="s">
        <v>176</v>
      </c>
      <c r="B1632">
        <v>10</v>
      </c>
      <c r="C1632" t="s">
        <v>72</v>
      </c>
      <c r="D1632">
        <v>1899.45</v>
      </c>
      <c r="E1632">
        <v>395511.375</v>
      </c>
      <c r="F1632">
        <v>208.2241569928137</v>
      </c>
      <c r="G1632">
        <v>2.1822141020351821E-2</v>
      </c>
      <c r="H1632" t="str">
        <f t="shared" si="100"/>
        <v>10</v>
      </c>
      <c r="I1632" t="str">
        <f t="shared" si="101"/>
        <v>11</v>
      </c>
      <c r="J1632" t="str">
        <f t="shared" si="102"/>
        <v>2022</v>
      </c>
      <c r="K1632" s="1">
        <f t="shared" si="103"/>
        <v>44875</v>
      </c>
    </row>
    <row r="1633" spans="1:11" hidden="1" x14ac:dyDescent="0.55000000000000004">
      <c r="A1633" t="s">
        <v>176</v>
      </c>
      <c r="B1633">
        <v>11</v>
      </c>
      <c r="C1633" t="s">
        <v>74</v>
      </c>
      <c r="D1633">
        <v>1800</v>
      </c>
      <c r="E1633">
        <v>342000</v>
      </c>
      <c r="F1633">
        <v>190</v>
      </c>
      <c r="G1633">
        <v>2.0679593480551359E-2</v>
      </c>
      <c r="H1633" t="str">
        <f t="shared" si="100"/>
        <v>10</v>
      </c>
      <c r="I1633" t="str">
        <f t="shared" si="101"/>
        <v>11</v>
      </c>
      <c r="J1633" t="str">
        <f t="shared" si="102"/>
        <v>2022</v>
      </c>
      <c r="K1633" s="1">
        <f t="shared" si="103"/>
        <v>44875</v>
      </c>
    </row>
    <row r="1634" spans="1:11" hidden="1" x14ac:dyDescent="0.55000000000000004">
      <c r="A1634" t="s">
        <v>176</v>
      </c>
      <c r="B1634">
        <v>12</v>
      </c>
      <c r="C1634" t="s">
        <v>76</v>
      </c>
      <c r="D1634">
        <v>1528.31</v>
      </c>
      <c r="E1634">
        <v>396230.20850000001</v>
      </c>
      <c r="F1634">
        <v>259.26036504374116</v>
      </c>
      <c r="G1634">
        <v>1.7558238617923026E-2</v>
      </c>
      <c r="H1634" t="str">
        <f t="shared" si="100"/>
        <v>10</v>
      </c>
      <c r="I1634" t="str">
        <f t="shared" si="101"/>
        <v>11</v>
      </c>
      <c r="J1634" t="str">
        <f t="shared" si="102"/>
        <v>2022</v>
      </c>
      <c r="K1634" s="1">
        <f t="shared" si="103"/>
        <v>44875</v>
      </c>
    </row>
    <row r="1635" spans="1:11" hidden="1" x14ac:dyDescent="0.55000000000000004">
      <c r="A1635" t="s">
        <v>176</v>
      </c>
      <c r="B1635">
        <v>13</v>
      </c>
      <c r="C1635" t="s">
        <v>71</v>
      </c>
      <c r="D1635">
        <v>1305.3400000000001</v>
      </c>
      <c r="E1635">
        <v>275290.23699999996</v>
      </c>
      <c r="F1635">
        <v>210.8954272450089</v>
      </c>
      <c r="G1635">
        <v>1.4996611418834953E-2</v>
      </c>
      <c r="H1635" t="str">
        <f t="shared" si="100"/>
        <v>10</v>
      </c>
      <c r="I1635" t="str">
        <f t="shared" si="101"/>
        <v>11</v>
      </c>
      <c r="J1635" t="str">
        <f t="shared" si="102"/>
        <v>2022</v>
      </c>
      <c r="K1635" s="1">
        <f t="shared" si="103"/>
        <v>44875</v>
      </c>
    </row>
    <row r="1636" spans="1:11" hidden="1" x14ac:dyDescent="0.55000000000000004">
      <c r="A1636" t="s">
        <v>176</v>
      </c>
      <c r="B1636">
        <v>14</v>
      </c>
      <c r="C1636" t="s">
        <v>100</v>
      </c>
      <c r="D1636">
        <v>1237.5</v>
      </c>
      <c r="E1636">
        <v>241993.125</v>
      </c>
      <c r="F1636">
        <v>195.55</v>
      </c>
      <c r="G1636">
        <v>1.421722051787906E-2</v>
      </c>
      <c r="H1636" t="str">
        <f t="shared" si="100"/>
        <v>10</v>
      </c>
      <c r="I1636" t="str">
        <f t="shared" si="101"/>
        <v>11</v>
      </c>
      <c r="J1636" t="str">
        <f t="shared" si="102"/>
        <v>2022</v>
      </c>
      <c r="K1636" s="1">
        <f t="shared" si="103"/>
        <v>44875</v>
      </c>
    </row>
    <row r="1637" spans="1:11" hidden="1" x14ac:dyDescent="0.55000000000000004">
      <c r="A1637" t="s">
        <v>176</v>
      </c>
      <c r="B1637">
        <v>15</v>
      </c>
      <c r="C1637" t="s">
        <v>87</v>
      </c>
      <c r="D1637">
        <v>862.5</v>
      </c>
      <c r="E1637">
        <v>216912.85499999998</v>
      </c>
      <c r="F1637">
        <v>251.49316521739129</v>
      </c>
      <c r="G1637">
        <v>9.9089718760975269E-3</v>
      </c>
      <c r="H1637" t="str">
        <f t="shared" si="100"/>
        <v>10</v>
      </c>
      <c r="I1637" t="str">
        <f t="shared" si="101"/>
        <v>11</v>
      </c>
      <c r="J1637" t="str">
        <f t="shared" si="102"/>
        <v>2022</v>
      </c>
      <c r="K1637" s="1">
        <f t="shared" si="103"/>
        <v>44875</v>
      </c>
    </row>
    <row r="1638" spans="1:11" hidden="1" x14ac:dyDescent="0.55000000000000004">
      <c r="A1638" t="s">
        <v>176</v>
      </c>
      <c r="B1638">
        <v>16</v>
      </c>
      <c r="C1638" t="s">
        <v>104</v>
      </c>
      <c r="D1638">
        <v>825</v>
      </c>
      <c r="E1638">
        <v>288750</v>
      </c>
      <c r="F1638">
        <v>350</v>
      </c>
      <c r="G1638">
        <v>9.4781470119193727E-3</v>
      </c>
      <c r="H1638" t="str">
        <f t="shared" si="100"/>
        <v>10</v>
      </c>
      <c r="I1638" t="str">
        <f t="shared" si="101"/>
        <v>11</v>
      </c>
      <c r="J1638" t="str">
        <f t="shared" si="102"/>
        <v>2022</v>
      </c>
      <c r="K1638" s="1">
        <f t="shared" si="103"/>
        <v>44875</v>
      </c>
    </row>
    <row r="1639" spans="1:11" hidden="1" x14ac:dyDescent="0.55000000000000004">
      <c r="A1639" t="s">
        <v>176</v>
      </c>
      <c r="B1639">
        <v>17</v>
      </c>
      <c r="C1639" t="s">
        <v>73</v>
      </c>
      <c r="D1639">
        <v>825</v>
      </c>
      <c r="E1639">
        <v>203356.72499999998</v>
      </c>
      <c r="F1639">
        <v>246.49299999999997</v>
      </c>
      <c r="G1639">
        <v>9.4781470119193727E-3</v>
      </c>
      <c r="H1639" t="str">
        <f t="shared" si="100"/>
        <v>10</v>
      </c>
      <c r="I1639" t="str">
        <f t="shared" si="101"/>
        <v>11</v>
      </c>
      <c r="J1639" t="str">
        <f t="shared" si="102"/>
        <v>2022</v>
      </c>
      <c r="K1639" s="1">
        <f t="shared" si="103"/>
        <v>44875</v>
      </c>
    </row>
    <row r="1640" spans="1:11" hidden="1" x14ac:dyDescent="0.55000000000000004">
      <c r="A1640" t="s">
        <v>176</v>
      </c>
      <c r="B1640">
        <v>18</v>
      </c>
      <c r="C1640" t="s">
        <v>95</v>
      </c>
      <c r="D1640">
        <v>795.31</v>
      </c>
      <c r="E1640">
        <v>211739.22500000001</v>
      </c>
      <c r="F1640">
        <v>266.23483295821757</v>
      </c>
      <c r="G1640">
        <v>9.1370486061207231E-3</v>
      </c>
      <c r="H1640" t="str">
        <f t="shared" si="100"/>
        <v>10</v>
      </c>
      <c r="I1640" t="str">
        <f t="shared" si="101"/>
        <v>11</v>
      </c>
      <c r="J1640" t="str">
        <f t="shared" si="102"/>
        <v>2022</v>
      </c>
      <c r="K1640" s="1">
        <f t="shared" si="103"/>
        <v>44875</v>
      </c>
    </row>
    <row r="1641" spans="1:11" hidden="1" x14ac:dyDescent="0.55000000000000004">
      <c r="A1641" t="s">
        <v>176</v>
      </c>
      <c r="B1641">
        <v>19</v>
      </c>
      <c r="C1641" t="s">
        <v>102</v>
      </c>
      <c r="D1641">
        <v>520.5</v>
      </c>
      <c r="E1641">
        <v>130125</v>
      </c>
      <c r="F1641">
        <v>250</v>
      </c>
      <c r="G1641">
        <v>5.9798491147927679E-3</v>
      </c>
      <c r="H1641" t="str">
        <f t="shared" si="100"/>
        <v>10</v>
      </c>
      <c r="I1641" t="str">
        <f t="shared" si="101"/>
        <v>11</v>
      </c>
      <c r="J1641" t="str">
        <f t="shared" si="102"/>
        <v>2022</v>
      </c>
      <c r="K1641" s="1">
        <f t="shared" si="103"/>
        <v>44875</v>
      </c>
    </row>
    <row r="1642" spans="1:11" hidden="1" x14ac:dyDescent="0.55000000000000004">
      <c r="A1642" t="s">
        <v>176</v>
      </c>
      <c r="B1642">
        <v>20</v>
      </c>
      <c r="C1642" t="s">
        <v>165</v>
      </c>
      <c r="D1642">
        <v>447</v>
      </c>
      <c r="E1642">
        <v>118315.04429999998</v>
      </c>
      <c r="F1642">
        <v>264.68689999999998</v>
      </c>
      <c r="G1642">
        <v>5.1354323810035877E-3</v>
      </c>
      <c r="H1642" t="str">
        <f t="shared" si="100"/>
        <v>10</v>
      </c>
      <c r="I1642" t="str">
        <f t="shared" si="101"/>
        <v>11</v>
      </c>
      <c r="J1642" t="str">
        <f t="shared" si="102"/>
        <v>2022</v>
      </c>
      <c r="K1642" s="1">
        <f t="shared" si="103"/>
        <v>44875</v>
      </c>
    </row>
    <row r="1643" spans="1:11" hidden="1" x14ac:dyDescent="0.55000000000000004">
      <c r="A1643" t="s">
        <v>176</v>
      </c>
      <c r="B1643">
        <v>21</v>
      </c>
      <c r="C1643" t="s">
        <v>75</v>
      </c>
      <c r="D1643">
        <v>442.5</v>
      </c>
      <c r="E1643">
        <v>97632.15</v>
      </c>
      <c r="F1643">
        <v>220.63762711864405</v>
      </c>
      <c r="G1643">
        <v>5.0837333973022094E-3</v>
      </c>
      <c r="H1643" t="str">
        <f t="shared" si="100"/>
        <v>10</v>
      </c>
      <c r="I1643" t="str">
        <f t="shared" si="101"/>
        <v>11</v>
      </c>
      <c r="J1643" t="str">
        <f t="shared" si="102"/>
        <v>2022</v>
      </c>
      <c r="K1643" s="1">
        <f t="shared" si="103"/>
        <v>44875</v>
      </c>
    </row>
    <row r="1644" spans="1:11" hidden="1" x14ac:dyDescent="0.55000000000000004">
      <c r="A1644" t="s">
        <v>176</v>
      </c>
      <c r="B1644">
        <v>22</v>
      </c>
      <c r="C1644" t="s">
        <v>99</v>
      </c>
      <c r="D1644">
        <v>435</v>
      </c>
      <c r="E1644">
        <v>130065</v>
      </c>
      <c r="F1644">
        <v>299</v>
      </c>
      <c r="G1644">
        <v>4.9975684244665782E-3</v>
      </c>
      <c r="H1644" t="str">
        <f t="shared" si="100"/>
        <v>10</v>
      </c>
      <c r="I1644" t="str">
        <f t="shared" si="101"/>
        <v>11</v>
      </c>
      <c r="J1644" t="str">
        <f t="shared" si="102"/>
        <v>2022</v>
      </c>
      <c r="K1644" s="1">
        <f t="shared" si="103"/>
        <v>44875</v>
      </c>
    </row>
    <row r="1645" spans="1:11" hidden="1" x14ac:dyDescent="0.55000000000000004">
      <c r="A1645" t="s">
        <v>176</v>
      </c>
      <c r="B1645">
        <v>23</v>
      </c>
      <c r="C1645" t="s">
        <v>82</v>
      </c>
      <c r="D1645">
        <v>412.5</v>
      </c>
      <c r="E1645">
        <v>96091.875</v>
      </c>
      <c r="F1645">
        <v>232.95</v>
      </c>
      <c r="G1645">
        <v>4.7390735059596864E-3</v>
      </c>
      <c r="H1645" t="str">
        <f t="shared" si="100"/>
        <v>10</v>
      </c>
      <c r="I1645" t="str">
        <f t="shared" si="101"/>
        <v>11</v>
      </c>
      <c r="J1645" t="str">
        <f t="shared" si="102"/>
        <v>2022</v>
      </c>
      <c r="K1645" s="1">
        <f t="shared" si="103"/>
        <v>44875</v>
      </c>
    </row>
    <row r="1646" spans="1:11" hidden="1" x14ac:dyDescent="0.55000000000000004">
      <c r="A1646" t="s">
        <v>176</v>
      </c>
      <c r="B1646">
        <v>24</v>
      </c>
      <c r="C1646" t="s">
        <v>103</v>
      </c>
      <c r="D1646">
        <v>412.5</v>
      </c>
      <c r="E1646">
        <v>92866.125</v>
      </c>
      <c r="F1646">
        <v>225.13</v>
      </c>
      <c r="G1646">
        <v>4.7390735059596864E-3</v>
      </c>
      <c r="H1646" t="str">
        <f t="shared" si="100"/>
        <v>10</v>
      </c>
      <c r="I1646" t="str">
        <f t="shared" si="101"/>
        <v>11</v>
      </c>
      <c r="J1646" t="str">
        <f t="shared" si="102"/>
        <v>2022</v>
      </c>
      <c r="K1646" s="1">
        <f t="shared" si="103"/>
        <v>44875</v>
      </c>
    </row>
    <row r="1647" spans="1:11" hidden="1" x14ac:dyDescent="0.55000000000000004">
      <c r="A1647" t="s">
        <v>176</v>
      </c>
      <c r="B1647">
        <v>25</v>
      </c>
      <c r="C1647" t="s">
        <v>109</v>
      </c>
      <c r="D1647">
        <v>7.38</v>
      </c>
      <c r="E1647">
        <v>2768.9949999999999</v>
      </c>
      <c r="F1647">
        <v>375.20257452574526</v>
      </c>
      <c r="G1647">
        <v>8.4786333270260575E-5</v>
      </c>
      <c r="H1647" t="str">
        <f t="shared" si="100"/>
        <v>10</v>
      </c>
      <c r="I1647" t="str">
        <f t="shared" si="101"/>
        <v>11</v>
      </c>
      <c r="J1647" t="str">
        <f t="shared" si="102"/>
        <v>2022</v>
      </c>
      <c r="K1647" s="1">
        <f t="shared" si="103"/>
        <v>44875</v>
      </c>
    </row>
    <row r="1648" spans="1:11" hidden="1" x14ac:dyDescent="0.55000000000000004">
      <c r="A1648" t="s">
        <v>176</v>
      </c>
      <c r="B1648">
        <v>26</v>
      </c>
      <c r="C1648" t="s">
        <v>150</v>
      </c>
      <c r="D1648">
        <v>7.14</v>
      </c>
      <c r="E1648">
        <v>1285.2</v>
      </c>
      <c r="F1648">
        <v>180.00000000000003</v>
      </c>
      <c r="G1648">
        <v>8.2029054139520392E-5</v>
      </c>
      <c r="H1648" t="str">
        <f t="shared" si="100"/>
        <v>10</v>
      </c>
      <c r="I1648" t="str">
        <f t="shared" si="101"/>
        <v>11</v>
      </c>
      <c r="J1648" t="str">
        <f t="shared" si="102"/>
        <v>2022</v>
      </c>
      <c r="K1648" s="1">
        <f t="shared" si="103"/>
        <v>44875</v>
      </c>
    </row>
    <row r="1649" spans="1:11" hidden="1" x14ac:dyDescent="0.55000000000000004">
      <c r="A1649" t="s">
        <v>176</v>
      </c>
      <c r="C1649" t="s">
        <v>117</v>
      </c>
      <c r="D1649">
        <v>87042.33</v>
      </c>
      <c r="E1649">
        <v>19449734.962030005</v>
      </c>
      <c r="F1649">
        <v>223.45145128847085</v>
      </c>
      <c r="G1649">
        <v>1</v>
      </c>
      <c r="H1649" t="str">
        <f t="shared" si="100"/>
        <v>10</v>
      </c>
      <c r="I1649" t="str">
        <f t="shared" si="101"/>
        <v>11</v>
      </c>
      <c r="J1649" t="str">
        <f t="shared" si="102"/>
        <v>2022</v>
      </c>
      <c r="K1649" s="1">
        <f t="shared" si="103"/>
        <v>44875</v>
      </c>
    </row>
    <row r="1650" spans="1:11" hidden="1" x14ac:dyDescent="0.55000000000000004">
      <c r="A1650" t="s">
        <v>177</v>
      </c>
      <c r="B1650">
        <v>1</v>
      </c>
      <c r="C1650" t="s">
        <v>68</v>
      </c>
      <c r="D1650">
        <v>22565.88</v>
      </c>
      <c r="E1650">
        <v>5425256.7807999998</v>
      </c>
      <c r="F1650">
        <v>240.41857799474249</v>
      </c>
      <c r="G1650">
        <v>0.20637114629602704</v>
      </c>
      <c r="H1650" t="str">
        <f t="shared" si="100"/>
        <v>17</v>
      </c>
      <c r="I1650" t="str">
        <f t="shared" si="101"/>
        <v>11</v>
      </c>
      <c r="J1650" t="str">
        <f t="shared" si="102"/>
        <v>2022</v>
      </c>
      <c r="K1650" s="1">
        <f t="shared" si="103"/>
        <v>44882</v>
      </c>
    </row>
    <row r="1651" spans="1:11" hidden="1" x14ac:dyDescent="0.55000000000000004">
      <c r="A1651" t="s">
        <v>177</v>
      </c>
      <c r="B1651">
        <v>2</v>
      </c>
      <c r="C1651" t="s">
        <v>86</v>
      </c>
      <c r="D1651">
        <v>15673.05</v>
      </c>
      <c r="E1651">
        <v>2395729.6299000001</v>
      </c>
      <c r="F1651">
        <v>152.85663160010338</v>
      </c>
      <c r="G1651">
        <v>0.14333433016815414</v>
      </c>
      <c r="H1651" t="str">
        <f t="shared" si="100"/>
        <v>17</v>
      </c>
      <c r="I1651" t="str">
        <f t="shared" si="101"/>
        <v>11</v>
      </c>
      <c r="J1651" t="str">
        <f t="shared" si="102"/>
        <v>2022</v>
      </c>
      <c r="K1651" s="1">
        <f t="shared" si="103"/>
        <v>44882</v>
      </c>
    </row>
    <row r="1652" spans="1:11" hidden="1" x14ac:dyDescent="0.55000000000000004">
      <c r="A1652" t="s">
        <v>177</v>
      </c>
      <c r="B1652">
        <v>3</v>
      </c>
      <c r="C1652" t="s">
        <v>77</v>
      </c>
      <c r="D1652">
        <v>15189.769999999999</v>
      </c>
      <c r="E1652">
        <v>3737970.1235000002</v>
      </c>
      <c r="F1652">
        <v>246.0847085571408</v>
      </c>
      <c r="G1652">
        <v>0.13891460234978659</v>
      </c>
      <c r="H1652" t="str">
        <f t="shared" si="100"/>
        <v>17</v>
      </c>
      <c r="I1652" t="str">
        <f t="shared" si="101"/>
        <v>11</v>
      </c>
      <c r="J1652" t="str">
        <f t="shared" si="102"/>
        <v>2022</v>
      </c>
      <c r="K1652" s="1">
        <f t="shared" si="103"/>
        <v>44882</v>
      </c>
    </row>
    <row r="1653" spans="1:11" hidden="1" x14ac:dyDescent="0.55000000000000004">
      <c r="A1653" t="s">
        <v>177</v>
      </c>
      <c r="B1653">
        <v>4</v>
      </c>
      <c r="C1653" t="s">
        <v>69</v>
      </c>
      <c r="D1653">
        <v>10057.470000000001</v>
      </c>
      <c r="E1653">
        <v>2674733.1154299998</v>
      </c>
      <c r="F1653">
        <v>265.94492605297353</v>
      </c>
      <c r="G1653">
        <v>9.1978314727274246E-2</v>
      </c>
      <c r="H1653" t="str">
        <f t="shared" si="100"/>
        <v>17</v>
      </c>
      <c r="I1653" t="str">
        <f t="shared" si="101"/>
        <v>11</v>
      </c>
      <c r="J1653" t="str">
        <f t="shared" si="102"/>
        <v>2022</v>
      </c>
      <c r="K1653" s="1">
        <f t="shared" si="103"/>
        <v>44882</v>
      </c>
    </row>
    <row r="1654" spans="1:11" x14ac:dyDescent="0.55000000000000004">
      <c r="A1654" t="s">
        <v>177</v>
      </c>
      <c r="B1654">
        <v>5</v>
      </c>
      <c r="C1654" t="s">
        <v>70</v>
      </c>
      <c r="D1654">
        <v>7916.3099999999995</v>
      </c>
      <c r="E1654">
        <v>1697748.3149999999</v>
      </c>
      <c r="F1654">
        <v>214.46208081795686</v>
      </c>
      <c r="G1654">
        <v>7.2396820737090764E-2</v>
      </c>
      <c r="H1654" t="str">
        <f t="shared" si="100"/>
        <v>17</v>
      </c>
      <c r="I1654" t="str">
        <f t="shared" si="101"/>
        <v>11</v>
      </c>
      <c r="J1654" t="str">
        <f t="shared" si="102"/>
        <v>2022</v>
      </c>
      <c r="K1654" s="1">
        <f t="shared" si="103"/>
        <v>44882</v>
      </c>
    </row>
    <row r="1655" spans="1:11" hidden="1" x14ac:dyDescent="0.55000000000000004">
      <c r="A1655" t="s">
        <v>177</v>
      </c>
      <c r="B1655">
        <v>6</v>
      </c>
      <c r="C1655" t="s">
        <v>81</v>
      </c>
      <c r="D1655">
        <v>7224.3899999999985</v>
      </c>
      <c r="E1655">
        <v>1734761.3705000009</v>
      </c>
      <c r="F1655">
        <v>240.12565358459346</v>
      </c>
      <c r="G1655">
        <v>6.6069023037858679E-2</v>
      </c>
      <c r="H1655" t="str">
        <f t="shared" si="100"/>
        <v>17</v>
      </c>
      <c r="I1655" t="str">
        <f t="shared" si="101"/>
        <v>11</v>
      </c>
      <c r="J1655" t="str">
        <f t="shared" si="102"/>
        <v>2022</v>
      </c>
      <c r="K1655" s="1">
        <f t="shared" si="103"/>
        <v>44882</v>
      </c>
    </row>
    <row r="1656" spans="1:11" hidden="1" x14ac:dyDescent="0.55000000000000004">
      <c r="A1656" t="s">
        <v>177</v>
      </c>
      <c r="B1656">
        <v>7</v>
      </c>
      <c r="C1656" t="s">
        <v>96</v>
      </c>
      <c r="D1656">
        <v>4950</v>
      </c>
      <c r="E1656">
        <v>1249949.25</v>
      </c>
      <c r="F1656">
        <v>252.51499999999999</v>
      </c>
      <c r="G1656">
        <v>4.5269104247888131E-2</v>
      </c>
      <c r="H1656" t="str">
        <f t="shared" si="100"/>
        <v>17</v>
      </c>
      <c r="I1656" t="str">
        <f t="shared" si="101"/>
        <v>11</v>
      </c>
      <c r="J1656" t="str">
        <f t="shared" si="102"/>
        <v>2022</v>
      </c>
      <c r="K1656" s="1">
        <f t="shared" si="103"/>
        <v>44882</v>
      </c>
    </row>
    <row r="1657" spans="1:11" hidden="1" x14ac:dyDescent="0.55000000000000004">
      <c r="A1657" t="s">
        <v>177</v>
      </c>
      <c r="B1657">
        <v>8</v>
      </c>
      <c r="C1657" t="s">
        <v>73</v>
      </c>
      <c r="D1657">
        <v>4125</v>
      </c>
      <c r="E1657">
        <v>1031895.9750000001</v>
      </c>
      <c r="F1657">
        <v>250.15660000000003</v>
      </c>
      <c r="G1657">
        <v>3.7724253539906778E-2</v>
      </c>
      <c r="H1657" t="str">
        <f t="shared" si="100"/>
        <v>17</v>
      </c>
      <c r="I1657" t="str">
        <f t="shared" si="101"/>
        <v>11</v>
      </c>
      <c r="J1657" t="str">
        <f t="shared" si="102"/>
        <v>2022</v>
      </c>
      <c r="K1657" s="1">
        <f t="shared" si="103"/>
        <v>44882</v>
      </c>
    </row>
    <row r="1658" spans="1:11" hidden="1" x14ac:dyDescent="0.55000000000000004">
      <c r="A1658" t="s">
        <v>177</v>
      </c>
      <c r="B1658">
        <v>9</v>
      </c>
      <c r="C1658" t="s">
        <v>80</v>
      </c>
      <c r="D1658">
        <v>3884.34</v>
      </c>
      <c r="E1658">
        <v>1056386.9166000001</v>
      </c>
      <c r="F1658">
        <v>271.96046602511626</v>
      </c>
      <c r="G1658">
        <v>3.5523351998836723E-2</v>
      </c>
      <c r="H1658" t="str">
        <f t="shared" si="100"/>
        <v>17</v>
      </c>
      <c r="I1658" t="str">
        <f t="shared" si="101"/>
        <v>11</v>
      </c>
      <c r="J1658" t="str">
        <f t="shared" si="102"/>
        <v>2022</v>
      </c>
      <c r="K1658" s="1">
        <f t="shared" si="103"/>
        <v>44882</v>
      </c>
    </row>
    <row r="1659" spans="1:11" hidden="1" x14ac:dyDescent="0.55000000000000004">
      <c r="A1659" t="s">
        <v>177</v>
      </c>
      <c r="B1659">
        <v>10</v>
      </c>
      <c r="C1659" t="s">
        <v>89</v>
      </c>
      <c r="D1659">
        <v>3775.55</v>
      </c>
      <c r="E1659">
        <v>571991.92749999999</v>
      </c>
      <c r="F1659">
        <v>151.49896770007018</v>
      </c>
      <c r="G1659">
        <v>3.4528437685477587E-2</v>
      </c>
      <c r="H1659" t="str">
        <f t="shared" si="100"/>
        <v>17</v>
      </c>
      <c r="I1659" t="str">
        <f t="shared" si="101"/>
        <v>11</v>
      </c>
      <c r="J1659" t="str">
        <f t="shared" si="102"/>
        <v>2022</v>
      </c>
      <c r="K1659" s="1">
        <f t="shared" si="103"/>
        <v>44882</v>
      </c>
    </row>
    <row r="1660" spans="1:11" hidden="1" x14ac:dyDescent="0.55000000000000004">
      <c r="A1660" t="s">
        <v>177</v>
      </c>
      <c r="B1660">
        <v>11</v>
      </c>
      <c r="C1660" t="s">
        <v>72</v>
      </c>
      <c r="D1660">
        <v>1899.45</v>
      </c>
      <c r="E1660">
        <v>395511.375</v>
      </c>
      <c r="F1660">
        <v>208.2241569928137</v>
      </c>
      <c r="G1660">
        <v>1.7370989911848711E-2</v>
      </c>
      <c r="H1660" t="str">
        <f t="shared" si="100"/>
        <v>17</v>
      </c>
      <c r="I1660" t="str">
        <f t="shared" si="101"/>
        <v>11</v>
      </c>
      <c r="J1660" t="str">
        <f t="shared" si="102"/>
        <v>2022</v>
      </c>
      <c r="K1660" s="1">
        <f t="shared" si="103"/>
        <v>44882</v>
      </c>
    </row>
    <row r="1661" spans="1:11" hidden="1" x14ac:dyDescent="0.55000000000000004">
      <c r="A1661" t="s">
        <v>177</v>
      </c>
      <c r="B1661">
        <v>12</v>
      </c>
      <c r="C1661" t="s">
        <v>74</v>
      </c>
      <c r="D1661">
        <v>1800</v>
      </c>
      <c r="E1661">
        <v>342000</v>
      </c>
      <c r="F1661">
        <v>190</v>
      </c>
      <c r="G1661">
        <v>1.6461492453777503E-2</v>
      </c>
      <c r="H1661" t="str">
        <f t="shared" si="100"/>
        <v>17</v>
      </c>
      <c r="I1661" t="str">
        <f t="shared" si="101"/>
        <v>11</v>
      </c>
      <c r="J1661" t="str">
        <f t="shared" si="102"/>
        <v>2022</v>
      </c>
      <c r="K1661" s="1">
        <f t="shared" si="103"/>
        <v>44882</v>
      </c>
    </row>
    <row r="1662" spans="1:11" hidden="1" x14ac:dyDescent="0.55000000000000004">
      <c r="A1662" t="s">
        <v>177</v>
      </c>
      <c r="B1662">
        <v>13</v>
      </c>
      <c r="C1662" t="s">
        <v>76</v>
      </c>
      <c r="D1662">
        <v>1532.22</v>
      </c>
      <c r="E1662">
        <v>397598.70850000001</v>
      </c>
      <c r="F1662">
        <v>259.49191924136221</v>
      </c>
      <c r="G1662">
        <v>1.4012571093070535E-2</v>
      </c>
      <c r="H1662" t="str">
        <f t="shared" si="100"/>
        <v>17</v>
      </c>
      <c r="I1662" t="str">
        <f t="shared" si="101"/>
        <v>11</v>
      </c>
      <c r="J1662" t="str">
        <f t="shared" si="102"/>
        <v>2022</v>
      </c>
      <c r="K1662" s="1">
        <f t="shared" si="103"/>
        <v>44882</v>
      </c>
    </row>
    <row r="1663" spans="1:11" hidden="1" x14ac:dyDescent="0.55000000000000004">
      <c r="A1663" t="s">
        <v>177</v>
      </c>
      <c r="B1663">
        <v>14</v>
      </c>
      <c r="C1663" t="s">
        <v>71</v>
      </c>
      <c r="D1663">
        <v>1305.3400000000001</v>
      </c>
      <c r="E1663">
        <v>275290.23699999996</v>
      </c>
      <c r="F1663">
        <v>210.8954272450089</v>
      </c>
      <c r="G1663">
        <v>1.1937691422007738E-2</v>
      </c>
      <c r="H1663" t="str">
        <f t="shared" si="100"/>
        <v>17</v>
      </c>
      <c r="I1663" t="str">
        <f t="shared" si="101"/>
        <v>11</v>
      </c>
      <c r="J1663" t="str">
        <f t="shared" si="102"/>
        <v>2022</v>
      </c>
      <c r="K1663" s="1">
        <f t="shared" si="103"/>
        <v>44882</v>
      </c>
    </row>
    <row r="1664" spans="1:11" hidden="1" x14ac:dyDescent="0.55000000000000004">
      <c r="A1664" t="s">
        <v>177</v>
      </c>
      <c r="B1664">
        <v>15</v>
      </c>
      <c r="C1664" t="s">
        <v>100</v>
      </c>
      <c r="D1664">
        <v>1237.5</v>
      </c>
      <c r="E1664">
        <v>241993.125</v>
      </c>
      <c r="F1664">
        <v>195.55</v>
      </c>
      <c r="G1664">
        <v>1.1317276061972033E-2</v>
      </c>
      <c r="H1664" t="str">
        <f t="shared" si="100"/>
        <v>17</v>
      </c>
      <c r="I1664" t="str">
        <f t="shared" si="101"/>
        <v>11</v>
      </c>
      <c r="J1664" t="str">
        <f t="shared" si="102"/>
        <v>2022</v>
      </c>
      <c r="K1664" s="1">
        <f t="shared" si="103"/>
        <v>44882</v>
      </c>
    </row>
    <row r="1665" spans="1:11" hidden="1" x14ac:dyDescent="0.55000000000000004">
      <c r="A1665" t="s">
        <v>177</v>
      </c>
      <c r="B1665">
        <v>16</v>
      </c>
      <c r="C1665" t="s">
        <v>104</v>
      </c>
      <c r="D1665">
        <v>1057.5</v>
      </c>
      <c r="E1665">
        <v>374256.52500000002</v>
      </c>
      <c r="F1665">
        <v>353.90687943262412</v>
      </c>
      <c r="G1665">
        <v>9.6711268165942822E-3</v>
      </c>
      <c r="H1665" t="str">
        <f t="shared" si="100"/>
        <v>17</v>
      </c>
      <c r="I1665" t="str">
        <f t="shared" si="101"/>
        <v>11</v>
      </c>
      <c r="J1665" t="str">
        <f t="shared" si="102"/>
        <v>2022</v>
      </c>
      <c r="K1665" s="1">
        <f t="shared" si="103"/>
        <v>44882</v>
      </c>
    </row>
    <row r="1666" spans="1:11" hidden="1" x14ac:dyDescent="0.55000000000000004">
      <c r="A1666" t="s">
        <v>177</v>
      </c>
      <c r="B1666">
        <v>17</v>
      </c>
      <c r="C1666" t="s">
        <v>87</v>
      </c>
      <c r="D1666">
        <v>862.5</v>
      </c>
      <c r="E1666">
        <v>216912.85499999998</v>
      </c>
      <c r="F1666">
        <v>251.49316521739129</v>
      </c>
      <c r="G1666">
        <v>7.8877984674350539E-3</v>
      </c>
      <c r="H1666" t="str">
        <f t="shared" ref="H1666:H1729" si="104">LEFT(A1666,2)</f>
        <v>17</v>
      </c>
      <c r="I1666" t="str">
        <f t="shared" ref="I1666:I1729" si="105">MID(A1666,4,2)</f>
        <v>11</v>
      </c>
      <c r="J1666" t="str">
        <f t="shared" ref="J1666:J1729" si="106">MID(A1666,7,4)</f>
        <v>2022</v>
      </c>
      <c r="K1666" s="1">
        <f t="shared" ref="K1666:K1729" si="107">DATE(J1666,I1666,H1666)</f>
        <v>44882</v>
      </c>
    </row>
    <row r="1667" spans="1:11" hidden="1" x14ac:dyDescent="0.55000000000000004">
      <c r="A1667" t="s">
        <v>177</v>
      </c>
      <c r="B1667">
        <v>18</v>
      </c>
      <c r="C1667" t="s">
        <v>99</v>
      </c>
      <c r="D1667">
        <v>832.5</v>
      </c>
      <c r="E1667">
        <v>184486.72500000001</v>
      </c>
      <c r="F1667">
        <v>221.60567567567568</v>
      </c>
      <c r="G1667">
        <v>7.6134402598720952E-3</v>
      </c>
      <c r="H1667" t="str">
        <f t="shared" si="104"/>
        <v>17</v>
      </c>
      <c r="I1667" t="str">
        <f t="shared" si="105"/>
        <v>11</v>
      </c>
      <c r="J1667" t="str">
        <f t="shared" si="106"/>
        <v>2022</v>
      </c>
      <c r="K1667" s="1">
        <f t="shared" si="107"/>
        <v>44882</v>
      </c>
    </row>
    <row r="1668" spans="1:11" hidden="1" x14ac:dyDescent="0.55000000000000004">
      <c r="A1668" t="s">
        <v>177</v>
      </c>
      <c r="B1668">
        <v>19</v>
      </c>
      <c r="C1668" t="s">
        <v>95</v>
      </c>
      <c r="D1668">
        <v>795.31</v>
      </c>
      <c r="E1668">
        <v>211739.22500000001</v>
      </c>
      <c r="F1668">
        <v>266.23483295821757</v>
      </c>
      <c r="G1668">
        <v>7.27332753522988E-3</v>
      </c>
      <c r="H1668" t="str">
        <f t="shared" si="104"/>
        <v>17</v>
      </c>
      <c r="I1668" t="str">
        <f t="shared" si="105"/>
        <v>11</v>
      </c>
      <c r="J1668" t="str">
        <f t="shared" si="106"/>
        <v>2022</v>
      </c>
      <c r="K1668" s="1">
        <f t="shared" si="107"/>
        <v>44882</v>
      </c>
    </row>
    <row r="1669" spans="1:11" hidden="1" x14ac:dyDescent="0.55000000000000004">
      <c r="A1669" t="s">
        <v>177</v>
      </c>
      <c r="B1669">
        <v>20</v>
      </c>
      <c r="C1669" t="s">
        <v>102</v>
      </c>
      <c r="D1669">
        <v>520.5</v>
      </c>
      <c r="E1669">
        <v>130125</v>
      </c>
      <c r="F1669">
        <v>250</v>
      </c>
      <c r="G1669">
        <v>4.7601149012173275E-3</v>
      </c>
      <c r="H1669" t="str">
        <f t="shared" si="104"/>
        <v>17</v>
      </c>
      <c r="I1669" t="str">
        <f t="shared" si="105"/>
        <v>11</v>
      </c>
      <c r="J1669" t="str">
        <f t="shared" si="106"/>
        <v>2022</v>
      </c>
      <c r="K1669" s="1">
        <f t="shared" si="107"/>
        <v>44882</v>
      </c>
    </row>
    <row r="1670" spans="1:11" hidden="1" x14ac:dyDescent="0.55000000000000004">
      <c r="A1670" t="s">
        <v>177</v>
      </c>
      <c r="B1670">
        <v>21</v>
      </c>
      <c r="C1670" t="s">
        <v>165</v>
      </c>
      <c r="D1670">
        <v>447</v>
      </c>
      <c r="E1670">
        <v>118315.04429999998</v>
      </c>
      <c r="F1670">
        <v>264.68689999999998</v>
      </c>
      <c r="G1670">
        <v>4.0879372926880793E-3</v>
      </c>
      <c r="H1670" t="str">
        <f t="shared" si="104"/>
        <v>17</v>
      </c>
      <c r="I1670" t="str">
        <f t="shared" si="105"/>
        <v>11</v>
      </c>
      <c r="J1670" t="str">
        <f t="shared" si="106"/>
        <v>2022</v>
      </c>
      <c r="K1670" s="1">
        <f t="shared" si="107"/>
        <v>44882</v>
      </c>
    </row>
    <row r="1671" spans="1:11" hidden="1" x14ac:dyDescent="0.55000000000000004">
      <c r="A1671" t="s">
        <v>177</v>
      </c>
      <c r="B1671">
        <v>22</v>
      </c>
      <c r="C1671" t="s">
        <v>75</v>
      </c>
      <c r="D1671">
        <v>442.5</v>
      </c>
      <c r="E1671">
        <v>97632.15</v>
      </c>
      <c r="F1671">
        <v>220.63762711864405</v>
      </c>
      <c r="G1671">
        <v>4.046783561553636E-3</v>
      </c>
      <c r="H1671" t="str">
        <f t="shared" si="104"/>
        <v>17</v>
      </c>
      <c r="I1671" t="str">
        <f t="shared" si="105"/>
        <v>11</v>
      </c>
      <c r="J1671" t="str">
        <f t="shared" si="106"/>
        <v>2022</v>
      </c>
      <c r="K1671" s="1">
        <f t="shared" si="107"/>
        <v>44882</v>
      </c>
    </row>
    <row r="1672" spans="1:11" hidden="1" x14ac:dyDescent="0.55000000000000004">
      <c r="A1672" t="s">
        <v>177</v>
      </c>
      <c r="B1672">
        <v>23</v>
      </c>
      <c r="C1672" t="s">
        <v>98</v>
      </c>
      <c r="D1672">
        <v>412.5</v>
      </c>
      <c r="E1672">
        <v>106425</v>
      </c>
      <c r="F1672">
        <v>258</v>
      </c>
      <c r="G1672">
        <v>3.7724253539906777E-3</v>
      </c>
      <c r="H1672" t="str">
        <f t="shared" si="104"/>
        <v>17</v>
      </c>
      <c r="I1672" t="str">
        <f t="shared" si="105"/>
        <v>11</v>
      </c>
      <c r="J1672" t="str">
        <f t="shared" si="106"/>
        <v>2022</v>
      </c>
      <c r="K1672" s="1">
        <f t="shared" si="107"/>
        <v>44882</v>
      </c>
    </row>
    <row r="1673" spans="1:11" hidden="1" x14ac:dyDescent="0.55000000000000004">
      <c r="A1673" t="s">
        <v>177</v>
      </c>
      <c r="B1673">
        <v>24</v>
      </c>
      <c r="C1673" t="s">
        <v>82</v>
      </c>
      <c r="D1673">
        <v>412.5</v>
      </c>
      <c r="E1673">
        <v>96091.875</v>
      </c>
      <c r="F1673">
        <v>232.95</v>
      </c>
      <c r="G1673">
        <v>3.7724253539906777E-3</v>
      </c>
      <c r="H1673" t="str">
        <f t="shared" si="104"/>
        <v>17</v>
      </c>
      <c r="I1673" t="str">
        <f t="shared" si="105"/>
        <v>11</v>
      </c>
      <c r="J1673" t="str">
        <f t="shared" si="106"/>
        <v>2022</v>
      </c>
      <c r="K1673" s="1">
        <f t="shared" si="107"/>
        <v>44882</v>
      </c>
    </row>
    <row r="1674" spans="1:11" hidden="1" x14ac:dyDescent="0.55000000000000004">
      <c r="A1674" t="s">
        <v>177</v>
      </c>
      <c r="B1674">
        <v>25</v>
      </c>
      <c r="C1674" t="s">
        <v>103</v>
      </c>
      <c r="D1674">
        <v>412.5</v>
      </c>
      <c r="E1674">
        <v>92866.125</v>
      </c>
      <c r="F1674">
        <v>225.13</v>
      </c>
      <c r="G1674">
        <v>3.7724253539906777E-3</v>
      </c>
      <c r="H1674" t="str">
        <f t="shared" si="104"/>
        <v>17</v>
      </c>
      <c r="I1674" t="str">
        <f t="shared" si="105"/>
        <v>11</v>
      </c>
      <c r="J1674" t="str">
        <f t="shared" si="106"/>
        <v>2022</v>
      </c>
      <c r="K1674" s="1">
        <f t="shared" si="107"/>
        <v>44882</v>
      </c>
    </row>
    <row r="1675" spans="1:11" hidden="1" x14ac:dyDescent="0.55000000000000004">
      <c r="A1675" t="s">
        <v>177</v>
      </c>
      <c r="B1675">
        <v>26</v>
      </c>
      <c r="C1675" t="s">
        <v>109</v>
      </c>
      <c r="D1675">
        <v>7.38</v>
      </c>
      <c r="E1675">
        <v>2768.9949999999999</v>
      </c>
      <c r="F1675">
        <v>375.20257452574526</v>
      </c>
      <c r="G1675">
        <v>6.7492119060487757E-5</v>
      </c>
      <c r="H1675" t="str">
        <f t="shared" si="104"/>
        <v>17</v>
      </c>
      <c r="I1675" t="str">
        <f t="shared" si="105"/>
        <v>11</v>
      </c>
      <c r="J1675" t="str">
        <f t="shared" si="106"/>
        <v>2022</v>
      </c>
      <c r="K1675" s="1">
        <f t="shared" si="107"/>
        <v>44882</v>
      </c>
    </row>
    <row r="1676" spans="1:11" hidden="1" x14ac:dyDescent="0.55000000000000004">
      <c r="A1676" t="s">
        <v>177</v>
      </c>
      <c r="B1676">
        <v>27</v>
      </c>
      <c r="C1676" t="s">
        <v>150</v>
      </c>
      <c r="D1676">
        <v>7.14</v>
      </c>
      <c r="E1676">
        <v>1285.2</v>
      </c>
      <c r="F1676">
        <v>180.00000000000003</v>
      </c>
      <c r="G1676">
        <v>6.5297253399984083E-5</v>
      </c>
      <c r="H1676" t="str">
        <f t="shared" si="104"/>
        <v>17</v>
      </c>
      <c r="I1676" t="str">
        <f t="shared" si="105"/>
        <v>11</v>
      </c>
      <c r="J1676" t="str">
        <f t="shared" si="106"/>
        <v>2022</v>
      </c>
      <c r="K1676" s="1">
        <f t="shared" si="107"/>
        <v>44882</v>
      </c>
    </row>
    <row r="1677" spans="1:11" hidden="1" x14ac:dyDescent="0.55000000000000004">
      <c r="A1677" t="s">
        <v>177</v>
      </c>
      <c r="C1677" t="s">
        <v>117</v>
      </c>
      <c r="D1677">
        <v>109346.09999999999</v>
      </c>
      <c r="E1677">
        <v>24861721.569030002</v>
      </c>
      <c r="F1677">
        <v>227.36724555361374</v>
      </c>
      <c r="G1677">
        <v>1</v>
      </c>
      <c r="H1677" t="str">
        <f t="shared" si="104"/>
        <v>17</v>
      </c>
      <c r="I1677" t="str">
        <f t="shared" si="105"/>
        <v>11</v>
      </c>
      <c r="J1677" t="str">
        <f t="shared" si="106"/>
        <v>2022</v>
      </c>
      <c r="K1677" s="1">
        <f t="shared" si="107"/>
        <v>44882</v>
      </c>
    </row>
    <row r="1678" spans="1:11" hidden="1" x14ac:dyDescent="0.55000000000000004">
      <c r="A1678" t="s">
        <v>178</v>
      </c>
      <c r="B1678">
        <v>1</v>
      </c>
      <c r="C1678" t="s">
        <v>68</v>
      </c>
      <c r="D1678">
        <v>33710.880000000005</v>
      </c>
      <c r="E1678">
        <v>8173860.5307999998</v>
      </c>
      <c r="F1678">
        <v>242.46950927415716</v>
      </c>
      <c r="G1678">
        <v>0.22095658529458592</v>
      </c>
      <c r="H1678" t="str">
        <f t="shared" si="104"/>
        <v>01</v>
      </c>
      <c r="I1678" t="str">
        <f t="shared" si="105"/>
        <v>12</v>
      </c>
      <c r="J1678" t="str">
        <f t="shared" si="106"/>
        <v>2022</v>
      </c>
      <c r="K1678" s="1">
        <f t="shared" si="107"/>
        <v>44896</v>
      </c>
    </row>
    <row r="1679" spans="1:11" hidden="1" x14ac:dyDescent="0.55000000000000004">
      <c r="A1679" t="s">
        <v>178</v>
      </c>
      <c r="B1679">
        <v>2</v>
      </c>
      <c r="C1679" t="s">
        <v>77</v>
      </c>
      <c r="D1679">
        <v>16929.769999999997</v>
      </c>
      <c r="E1679">
        <v>4171615.5335000004</v>
      </c>
      <c r="F1679">
        <v>246.40710024412624</v>
      </c>
      <c r="G1679">
        <v>0.11096548559464246</v>
      </c>
      <c r="H1679" t="str">
        <f t="shared" si="104"/>
        <v>01</v>
      </c>
      <c r="I1679" t="str">
        <f t="shared" si="105"/>
        <v>12</v>
      </c>
      <c r="J1679" t="str">
        <f t="shared" si="106"/>
        <v>2022</v>
      </c>
      <c r="K1679" s="1">
        <f t="shared" si="107"/>
        <v>44896</v>
      </c>
    </row>
    <row r="1680" spans="1:11" hidden="1" x14ac:dyDescent="0.55000000000000004">
      <c r="A1680" t="s">
        <v>178</v>
      </c>
      <c r="B1680">
        <v>3</v>
      </c>
      <c r="C1680" t="s">
        <v>69</v>
      </c>
      <c r="D1680">
        <v>16213.390000000001</v>
      </c>
      <c r="E1680">
        <v>3954818.7669299999</v>
      </c>
      <c r="F1680">
        <v>243.9230023412747</v>
      </c>
      <c r="G1680">
        <v>0.10627000216100517</v>
      </c>
      <c r="H1680" t="str">
        <f t="shared" si="104"/>
        <v>01</v>
      </c>
      <c r="I1680" t="str">
        <f t="shared" si="105"/>
        <v>12</v>
      </c>
      <c r="J1680" t="str">
        <f t="shared" si="106"/>
        <v>2022</v>
      </c>
      <c r="K1680" s="1">
        <f t="shared" si="107"/>
        <v>44896</v>
      </c>
    </row>
    <row r="1681" spans="1:11" hidden="1" x14ac:dyDescent="0.55000000000000004">
      <c r="A1681" t="s">
        <v>178</v>
      </c>
      <c r="B1681">
        <v>4</v>
      </c>
      <c r="C1681" t="s">
        <v>86</v>
      </c>
      <c r="D1681">
        <v>15673.05</v>
      </c>
      <c r="E1681">
        <v>2395729.6299000001</v>
      </c>
      <c r="F1681">
        <v>152.85663160010338</v>
      </c>
      <c r="G1681">
        <v>0.10272836571312612</v>
      </c>
      <c r="H1681" t="str">
        <f t="shared" si="104"/>
        <v>01</v>
      </c>
      <c r="I1681" t="str">
        <f t="shared" si="105"/>
        <v>12</v>
      </c>
      <c r="J1681" t="str">
        <f t="shared" si="106"/>
        <v>2022</v>
      </c>
      <c r="K1681" s="1">
        <f t="shared" si="107"/>
        <v>44896</v>
      </c>
    </row>
    <row r="1682" spans="1:11" x14ac:dyDescent="0.55000000000000004">
      <c r="A1682" t="s">
        <v>178</v>
      </c>
      <c r="B1682">
        <v>5</v>
      </c>
      <c r="C1682" t="s">
        <v>70</v>
      </c>
      <c r="D1682">
        <v>14073.4</v>
      </c>
      <c r="E1682">
        <v>2842978.55785</v>
      </c>
      <c r="F1682">
        <v>202.0107833110691</v>
      </c>
      <c r="G1682">
        <v>9.2243525161159398E-2</v>
      </c>
      <c r="H1682" t="str">
        <f t="shared" si="104"/>
        <v>01</v>
      </c>
      <c r="I1682" t="str">
        <f t="shared" si="105"/>
        <v>12</v>
      </c>
      <c r="J1682" t="str">
        <f t="shared" si="106"/>
        <v>2022</v>
      </c>
      <c r="K1682" s="1">
        <f t="shared" si="107"/>
        <v>44896</v>
      </c>
    </row>
    <row r="1683" spans="1:11" hidden="1" x14ac:dyDescent="0.55000000000000004">
      <c r="A1683" t="s">
        <v>178</v>
      </c>
      <c r="B1683">
        <v>6</v>
      </c>
      <c r="C1683" t="s">
        <v>81</v>
      </c>
      <c r="D1683">
        <v>10702.669999999998</v>
      </c>
      <c r="E1683">
        <v>2372243.1375000011</v>
      </c>
      <c r="F1683">
        <v>221.64965728178123</v>
      </c>
      <c r="G1683">
        <v>7.0150213128070377E-2</v>
      </c>
      <c r="H1683" t="str">
        <f t="shared" si="104"/>
        <v>01</v>
      </c>
      <c r="I1683" t="str">
        <f t="shared" si="105"/>
        <v>12</v>
      </c>
      <c r="J1683" t="str">
        <f t="shared" si="106"/>
        <v>2022</v>
      </c>
      <c r="K1683" s="1">
        <f t="shared" si="107"/>
        <v>44896</v>
      </c>
    </row>
    <row r="1684" spans="1:11" hidden="1" x14ac:dyDescent="0.55000000000000004">
      <c r="A1684" t="s">
        <v>178</v>
      </c>
      <c r="B1684">
        <v>7</v>
      </c>
      <c r="C1684" t="s">
        <v>73</v>
      </c>
      <c r="D1684">
        <v>8287.5</v>
      </c>
      <c r="E1684">
        <v>1993755.5887500001</v>
      </c>
      <c r="F1684">
        <v>240.57382669683258</v>
      </c>
      <c r="G1684">
        <v>5.4320080064029198E-2</v>
      </c>
      <c r="H1684" t="str">
        <f t="shared" si="104"/>
        <v>01</v>
      </c>
      <c r="I1684" t="str">
        <f t="shared" si="105"/>
        <v>12</v>
      </c>
      <c r="J1684" t="str">
        <f t="shared" si="106"/>
        <v>2022</v>
      </c>
      <c r="K1684" s="1">
        <f t="shared" si="107"/>
        <v>44896</v>
      </c>
    </row>
    <row r="1685" spans="1:11" hidden="1" x14ac:dyDescent="0.55000000000000004">
      <c r="A1685" t="s">
        <v>178</v>
      </c>
      <c r="B1685">
        <v>8</v>
      </c>
      <c r="C1685" t="s">
        <v>80</v>
      </c>
      <c r="D1685">
        <v>5196.84</v>
      </c>
      <c r="E1685">
        <v>1301261.9166000001</v>
      </c>
      <c r="F1685">
        <v>250.39483928695131</v>
      </c>
      <c r="G1685">
        <v>3.4062475400295562E-2</v>
      </c>
      <c r="H1685" t="str">
        <f t="shared" si="104"/>
        <v>01</v>
      </c>
      <c r="I1685" t="str">
        <f t="shared" si="105"/>
        <v>12</v>
      </c>
      <c r="J1685" t="str">
        <f t="shared" si="106"/>
        <v>2022</v>
      </c>
      <c r="K1685" s="1">
        <f t="shared" si="107"/>
        <v>44896</v>
      </c>
    </row>
    <row r="1686" spans="1:11" hidden="1" x14ac:dyDescent="0.55000000000000004">
      <c r="A1686" t="s">
        <v>178</v>
      </c>
      <c r="B1686">
        <v>9</v>
      </c>
      <c r="C1686" t="s">
        <v>96</v>
      </c>
      <c r="D1686">
        <v>4950</v>
      </c>
      <c r="E1686">
        <v>1249949.25</v>
      </c>
      <c r="F1686">
        <v>252.51499999999999</v>
      </c>
      <c r="G1686">
        <v>3.2444572707926937E-2</v>
      </c>
      <c r="H1686" t="str">
        <f t="shared" si="104"/>
        <v>01</v>
      </c>
      <c r="I1686" t="str">
        <f t="shared" si="105"/>
        <v>12</v>
      </c>
      <c r="J1686" t="str">
        <f t="shared" si="106"/>
        <v>2022</v>
      </c>
      <c r="K1686" s="1">
        <f t="shared" si="107"/>
        <v>44896</v>
      </c>
    </row>
    <row r="1687" spans="1:11" hidden="1" x14ac:dyDescent="0.55000000000000004">
      <c r="A1687" t="s">
        <v>178</v>
      </c>
      <c r="B1687">
        <v>10</v>
      </c>
      <c r="C1687" t="s">
        <v>71</v>
      </c>
      <c r="D1687">
        <v>4041.34</v>
      </c>
      <c r="E1687">
        <v>1019892.6369999999</v>
      </c>
      <c r="F1687">
        <v>252.36496731282193</v>
      </c>
      <c r="G1687">
        <v>2.6488797872212821E-2</v>
      </c>
      <c r="H1687" t="str">
        <f t="shared" si="104"/>
        <v>01</v>
      </c>
      <c r="I1687" t="str">
        <f t="shared" si="105"/>
        <v>12</v>
      </c>
      <c r="J1687" t="str">
        <f t="shared" si="106"/>
        <v>2022</v>
      </c>
      <c r="K1687" s="1">
        <f t="shared" si="107"/>
        <v>44896</v>
      </c>
    </row>
    <row r="1688" spans="1:11" hidden="1" x14ac:dyDescent="0.55000000000000004">
      <c r="A1688" t="s">
        <v>178</v>
      </c>
      <c r="B1688">
        <v>11</v>
      </c>
      <c r="C1688" t="s">
        <v>89</v>
      </c>
      <c r="D1688">
        <v>3775.55</v>
      </c>
      <c r="E1688">
        <v>571991.92749999999</v>
      </c>
      <c r="F1688">
        <v>151.49896770007018</v>
      </c>
      <c r="G1688">
        <v>2.4746688179275469E-2</v>
      </c>
      <c r="H1688" t="str">
        <f t="shared" si="104"/>
        <v>01</v>
      </c>
      <c r="I1688" t="str">
        <f t="shared" si="105"/>
        <v>12</v>
      </c>
      <c r="J1688" t="str">
        <f t="shared" si="106"/>
        <v>2022</v>
      </c>
      <c r="K1688" s="1">
        <f t="shared" si="107"/>
        <v>44896</v>
      </c>
    </row>
    <row r="1689" spans="1:11" hidden="1" x14ac:dyDescent="0.55000000000000004">
      <c r="A1689" t="s">
        <v>178</v>
      </c>
      <c r="B1689">
        <v>12</v>
      </c>
      <c r="C1689" t="s">
        <v>72</v>
      </c>
      <c r="D1689">
        <v>3549.45</v>
      </c>
      <c r="E1689">
        <v>791247.375</v>
      </c>
      <c r="F1689">
        <v>222.92112158221698</v>
      </c>
      <c r="G1689">
        <v>2.326472496932349E-2</v>
      </c>
      <c r="H1689" t="str">
        <f t="shared" si="104"/>
        <v>01</v>
      </c>
      <c r="I1689" t="str">
        <f t="shared" si="105"/>
        <v>12</v>
      </c>
      <c r="J1689" t="str">
        <f t="shared" si="106"/>
        <v>2022</v>
      </c>
      <c r="K1689" s="1">
        <f t="shared" si="107"/>
        <v>44896</v>
      </c>
    </row>
    <row r="1690" spans="1:11" hidden="1" x14ac:dyDescent="0.55000000000000004">
      <c r="A1690" t="s">
        <v>178</v>
      </c>
      <c r="B1690">
        <v>13</v>
      </c>
      <c r="C1690" t="s">
        <v>76</v>
      </c>
      <c r="D1690">
        <v>2282.2200000000003</v>
      </c>
      <c r="E1690">
        <v>526748.70849999995</v>
      </c>
      <c r="F1690">
        <v>230.80540372970174</v>
      </c>
      <c r="G1690">
        <v>1.4958717722320209E-2</v>
      </c>
      <c r="H1690" t="str">
        <f t="shared" si="104"/>
        <v>01</v>
      </c>
      <c r="I1690" t="str">
        <f t="shared" si="105"/>
        <v>12</v>
      </c>
      <c r="J1690" t="str">
        <f t="shared" si="106"/>
        <v>2022</v>
      </c>
      <c r="K1690" s="1">
        <f t="shared" si="107"/>
        <v>44896</v>
      </c>
    </row>
    <row r="1691" spans="1:11" hidden="1" x14ac:dyDescent="0.55000000000000004">
      <c r="A1691" t="s">
        <v>178</v>
      </c>
      <c r="B1691">
        <v>14</v>
      </c>
      <c r="C1691" t="s">
        <v>74</v>
      </c>
      <c r="D1691">
        <v>1800</v>
      </c>
      <c r="E1691">
        <v>342000</v>
      </c>
      <c r="F1691">
        <v>190</v>
      </c>
      <c r="G1691">
        <v>1.179802643924616E-2</v>
      </c>
      <c r="H1691" t="str">
        <f t="shared" si="104"/>
        <v>01</v>
      </c>
      <c r="I1691" t="str">
        <f t="shared" si="105"/>
        <v>12</v>
      </c>
      <c r="J1691" t="str">
        <f t="shared" si="106"/>
        <v>2022</v>
      </c>
      <c r="K1691" s="1">
        <f t="shared" si="107"/>
        <v>44896</v>
      </c>
    </row>
    <row r="1692" spans="1:11" hidden="1" x14ac:dyDescent="0.55000000000000004">
      <c r="A1692" t="s">
        <v>178</v>
      </c>
      <c r="B1692">
        <v>15</v>
      </c>
      <c r="C1692" t="s">
        <v>82</v>
      </c>
      <c r="D1692">
        <v>1762.5</v>
      </c>
      <c r="E1692">
        <v>439728.57</v>
      </c>
      <c r="F1692">
        <v>249.49138723404255</v>
      </c>
      <c r="G1692">
        <v>1.1552234221761866E-2</v>
      </c>
      <c r="H1692" t="str">
        <f t="shared" si="104"/>
        <v>01</v>
      </c>
      <c r="I1692" t="str">
        <f t="shared" si="105"/>
        <v>12</v>
      </c>
      <c r="J1692" t="str">
        <f t="shared" si="106"/>
        <v>2022</v>
      </c>
      <c r="K1692" s="1">
        <f t="shared" si="107"/>
        <v>44896</v>
      </c>
    </row>
    <row r="1693" spans="1:11" hidden="1" x14ac:dyDescent="0.55000000000000004">
      <c r="A1693" t="s">
        <v>178</v>
      </c>
      <c r="B1693">
        <v>16</v>
      </c>
      <c r="C1693" t="s">
        <v>91</v>
      </c>
      <c r="D1693">
        <v>1350</v>
      </c>
      <c r="E1693">
        <v>257715</v>
      </c>
      <c r="F1693">
        <v>190.9</v>
      </c>
      <c r="G1693">
        <v>8.8485198294346208E-3</v>
      </c>
      <c r="H1693" t="str">
        <f t="shared" si="104"/>
        <v>01</v>
      </c>
      <c r="I1693" t="str">
        <f t="shared" si="105"/>
        <v>12</v>
      </c>
      <c r="J1693" t="str">
        <f t="shared" si="106"/>
        <v>2022</v>
      </c>
      <c r="K1693" s="1">
        <f t="shared" si="107"/>
        <v>44896</v>
      </c>
    </row>
    <row r="1694" spans="1:11" hidden="1" x14ac:dyDescent="0.55000000000000004">
      <c r="A1694" t="s">
        <v>178</v>
      </c>
      <c r="B1694">
        <v>17</v>
      </c>
      <c r="C1694" t="s">
        <v>98</v>
      </c>
      <c r="D1694">
        <v>1237.5</v>
      </c>
      <c r="E1694">
        <v>330948.75</v>
      </c>
      <c r="F1694">
        <v>267.43333333333334</v>
      </c>
      <c r="G1694">
        <v>8.1111431769817343E-3</v>
      </c>
      <c r="H1694" t="str">
        <f t="shared" si="104"/>
        <v>01</v>
      </c>
      <c r="I1694" t="str">
        <f t="shared" si="105"/>
        <v>12</v>
      </c>
      <c r="J1694" t="str">
        <f t="shared" si="106"/>
        <v>2022</v>
      </c>
      <c r="K1694" s="1">
        <f t="shared" si="107"/>
        <v>44896</v>
      </c>
    </row>
    <row r="1695" spans="1:11" hidden="1" x14ac:dyDescent="0.55000000000000004">
      <c r="A1695" t="s">
        <v>178</v>
      </c>
      <c r="B1695">
        <v>18</v>
      </c>
      <c r="C1695" t="s">
        <v>100</v>
      </c>
      <c r="D1695">
        <v>1237.5</v>
      </c>
      <c r="E1695">
        <v>241993.125</v>
      </c>
      <c r="F1695">
        <v>195.55</v>
      </c>
      <c r="G1695">
        <v>8.1111431769817343E-3</v>
      </c>
      <c r="H1695" t="str">
        <f t="shared" si="104"/>
        <v>01</v>
      </c>
      <c r="I1695" t="str">
        <f t="shared" si="105"/>
        <v>12</v>
      </c>
      <c r="J1695" t="str">
        <f t="shared" si="106"/>
        <v>2022</v>
      </c>
      <c r="K1695" s="1">
        <f t="shared" si="107"/>
        <v>44896</v>
      </c>
    </row>
    <row r="1696" spans="1:11" hidden="1" x14ac:dyDescent="0.55000000000000004">
      <c r="A1696" t="s">
        <v>178</v>
      </c>
      <c r="B1696">
        <v>19</v>
      </c>
      <c r="C1696" t="s">
        <v>104</v>
      </c>
      <c r="D1696">
        <v>1057.5</v>
      </c>
      <c r="E1696">
        <v>374256.52500000002</v>
      </c>
      <c r="F1696">
        <v>353.90687943262412</v>
      </c>
      <c r="G1696">
        <v>6.9313405330571187E-3</v>
      </c>
      <c r="H1696" t="str">
        <f t="shared" si="104"/>
        <v>01</v>
      </c>
      <c r="I1696" t="str">
        <f t="shared" si="105"/>
        <v>12</v>
      </c>
      <c r="J1696" t="str">
        <f t="shared" si="106"/>
        <v>2022</v>
      </c>
      <c r="K1696" s="1">
        <f t="shared" si="107"/>
        <v>44896</v>
      </c>
    </row>
    <row r="1697" spans="1:11" hidden="1" x14ac:dyDescent="0.55000000000000004">
      <c r="A1697" t="s">
        <v>178</v>
      </c>
      <c r="B1697">
        <v>20</v>
      </c>
      <c r="C1697" t="s">
        <v>87</v>
      </c>
      <c r="D1697">
        <v>862.5</v>
      </c>
      <c r="E1697">
        <v>216912.85499999998</v>
      </c>
      <c r="F1697">
        <v>251.49316521739129</v>
      </c>
      <c r="G1697">
        <v>5.6532210021387847E-3</v>
      </c>
      <c r="H1697" t="str">
        <f t="shared" si="104"/>
        <v>01</v>
      </c>
      <c r="I1697" t="str">
        <f t="shared" si="105"/>
        <v>12</v>
      </c>
      <c r="J1697" t="str">
        <f t="shared" si="106"/>
        <v>2022</v>
      </c>
      <c r="K1697" s="1">
        <f t="shared" si="107"/>
        <v>44896</v>
      </c>
    </row>
    <row r="1698" spans="1:11" hidden="1" x14ac:dyDescent="0.55000000000000004">
      <c r="A1698" t="s">
        <v>178</v>
      </c>
      <c r="B1698">
        <v>21</v>
      </c>
      <c r="C1698" t="s">
        <v>99</v>
      </c>
      <c r="D1698">
        <v>832.5</v>
      </c>
      <c r="E1698">
        <v>184486.72500000001</v>
      </c>
      <c r="F1698">
        <v>221.60567567567568</v>
      </c>
      <c r="G1698">
        <v>5.4565872281513491E-3</v>
      </c>
      <c r="H1698" t="str">
        <f t="shared" si="104"/>
        <v>01</v>
      </c>
      <c r="I1698" t="str">
        <f t="shared" si="105"/>
        <v>12</v>
      </c>
      <c r="J1698" t="str">
        <f t="shared" si="106"/>
        <v>2022</v>
      </c>
      <c r="K1698" s="1">
        <f t="shared" si="107"/>
        <v>44896</v>
      </c>
    </row>
    <row r="1699" spans="1:11" hidden="1" x14ac:dyDescent="0.55000000000000004">
      <c r="A1699" t="s">
        <v>178</v>
      </c>
      <c r="B1699">
        <v>22</v>
      </c>
      <c r="C1699" t="s">
        <v>103</v>
      </c>
      <c r="D1699">
        <v>825</v>
      </c>
      <c r="E1699">
        <v>170890.5</v>
      </c>
      <c r="F1699">
        <v>207.14</v>
      </c>
      <c r="G1699">
        <v>5.4074287846544904E-3</v>
      </c>
      <c r="H1699" t="str">
        <f t="shared" si="104"/>
        <v>01</v>
      </c>
      <c r="I1699" t="str">
        <f t="shared" si="105"/>
        <v>12</v>
      </c>
      <c r="J1699" t="str">
        <f t="shared" si="106"/>
        <v>2022</v>
      </c>
      <c r="K1699" s="1">
        <f t="shared" si="107"/>
        <v>44896</v>
      </c>
    </row>
    <row r="1700" spans="1:11" hidden="1" x14ac:dyDescent="0.55000000000000004">
      <c r="A1700" t="s">
        <v>178</v>
      </c>
      <c r="B1700">
        <v>23</v>
      </c>
      <c r="C1700" t="s">
        <v>95</v>
      </c>
      <c r="D1700">
        <v>795.31</v>
      </c>
      <c r="E1700">
        <v>211739.22500000001</v>
      </c>
      <c r="F1700">
        <v>266.23483295821757</v>
      </c>
      <c r="G1700">
        <v>5.2128268929982572E-3</v>
      </c>
      <c r="H1700" t="str">
        <f t="shared" si="104"/>
        <v>01</v>
      </c>
      <c r="I1700" t="str">
        <f t="shared" si="105"/>
        <v>12</v>
      </c>
      <c r="J1700" t="str">
        <f t="shared" si="106"/>
        <v>2022</v>
      </c>
      <c r="K1700" s="1">
        <f t="shared" si="107"/>
        <v>44896</v>
      </c>
    </row>
    <row r="1701" spans="1:11" hidden="1" x14ac:dyDescent="0.55000000000000004">
      <c r="A1701" t="s">
        <v>178</v>
      </c>
      <c r="B1701">
        <v>24</v>
      </c>
      <c r="C1701" t="s">
        <v>102</v>
      </c>
      <c r="D1701">
        <v>517.5</v>
      </c>
      <c r="E1701">
        <v>129375</v>
      </c>
      <c r="F1701">
        <v>250</v>
      </c>
      <c r="G1701">
        <v>3.3919326012832708E-3</v>
      </c>
      <c r="H1701" t="str">
        <f t="shared" si="104"/>
        <v>01</v>
      </c>
      <c r="I1701" t="str">
        <f t="shared" si="105"/>
        <v>12</v>
      </c>
      <c r="J1701" t="str">
        <f t="shared" si="106"/>
        <v>2022</v>
      </c>
      <c r="K1701" s="1">
        <f t="shared" si="107"/>
        <v>44896</v>
      </c>
    </row>
    <row r="1702" spans="1:11" hidden="1" x14ac:dyDescent="0.55000000000000004">
      <c r="A1702" t="s">
        <v>178</v>
      </c>
      <c r="B1702">
        <v>25</v>
      </c>
      <c r="C1702" t="s">
        <v>165</v>
      </c>
      <c r="D1702">
        <v>447</v>
      </c>
      <c r="E1702">
        <v>118315.04429999998</v>
      </c>
      <c r="F1702">
        <v>264.68689999999998</v>
      </c>
      <c r="G1702">
        <v>2.9298432324127966E-3</v>
      </c>
      <c r="H1702" t="str">
        <f t="shared" si="104"/>
        <v>01</v>
      </c>
      <c r="I1702" t="str">
        <f t="shared" si="105"/>
        <v>12</v>
      </c>
      <c r="J1702" t="str">
        <f t="shared" si="106"/>
        <v>2022</v>
      </c>
      <c r="K1702" s="1">
        <f t="shared" si="107"/>
        <v>44896</v>
      </c>
    </row>
    <row r="1703" spans="1:11" hidden="1" x14ac:dyDescent="0.55000000000000004">
      <c r="A1703" t="s">
        <v>178</v>
      </c>
      <c r="B1703">
        <v>26</v>
      </c>
      <c r="C1703" t="s">
        <v>75</v>
      </c>
      <c r="D1703">
        <v>442.5</v>
      </c>
      <c r="E1703">
        <v>97632.15</v>
      </c>
      <c r="F1703">
        <v>220.63762711864405</v>
      </c>
      <c r="G1703">
        <v>2.9003481663146809E-3</v>
      </c>
      <c r="H1703" t="str">
        <f t="shared" si="104"/>
        <v>01</v>
      </c>
      <c r="I1703" t="str">
        <f t="shared" si="105"/>
        <v>12</v>
      </c>
      <c r="J1703" t="str">
        <f t="shared" si="106"/>
        <v>2022</v>
      </c>
      <c r="K1703" s="1">
        <f t="shared" si="107"/>
        <v>44896</v>
      </c>
    </row>
    <row r="1704" spans="1:11" hidden="1" x14ac:dyDescent="0.55000000000000004">
      <c r="A1704" t="s">
        <v>178</v>
      </c>
      <c r="B1704">
        <v>27</v>
      </c>
      <c r="C1704" t="s">
        <v>109</v>
      </c>
      <c r="D1704">
        <v>7.38</v>
      </c>
      <c r="E1704">
        <v>2768.9949999999999</v>
      </c>
      <c r="F1704">
        <v>375.20257452574526</v>
      </c>
      <c r="G1704">
        <v>4.8371908400909258E-5</v>
      </c>
      <c r="H1704" t="str">
        <f t="shared" si="104"/>
        <v>01</v>
      </c>
      <c r="I1704" t="str">
        <f t="shared" si="105"/>
        <v>12</v>
      </c>
      <c r="J1704" t="str">
        <f t="shared" si="106"/>
        <v>2022</v>
      </c>
      <c r="K1704" s="1">
        <f t="shared" si="107"/>
        <v>44896</v>
      </c>
    </row>
    <row r="1705" spans="1:11" hidden="1" x14ac:dyDescent="0.55000000000000004">
      <c r="A1705" t="s">
        <v>178</v>
      </c>
      <c r="B1705">
        <v>28</v>
      </c>
      <c r="C1705" t="s">
        <v>150</v>
      </c>
      <c r="D1705">
        <v>7.14</v>
      </c>
      <c r="E1705">
        <v>1285.2</v>
      </c>
      <c r="F1705">
        <v>180.00000000000003</v>
      </c>
      <c r="G1705">
        <v>4.6798838209009765E-5</v>
      </c>
      <c r="H1705" t="str">
        <f t="shared" si="104"/>
        <v>01</v>
      </c>
      <c r="I1705" t="str">
        <f t="shared" si="105"/>
        <v>12</v>
      </c>
      <c r="J1705" t="str">
        <f t="shared" si="106"/>
        <v>2022</v>
      </c>
      <c r="K1705" s="1">
        <f t="shared" si="107"/>
        <v>44896</v>
      </c>
    </row>
    <row r="1706" spans="1:11" hidden="1" x14ac:dyDescent="0.55000000000000004">
      <c r="A1706" t="s">
        <v>178</v>
      </c>
      <c r="C1706" t="s">
        <v>117</v>
      </c>
      <c r="D1706">
        <v>152567.89000000001</v>
      </c>
      <c r="E1706">
        <v>34486141.224129997</v>
      </c>
      <c r="F1706">
        <v>226.03800330547924</v>
      </c>
      <c r="G1706">
        <v>1</v>
      </c>
      <c r="H1706" t="str">
        <f t="shared" si="104"/>
        <v>01</v>
      </c>
      <c r="I1706" t="str">
        <f t="shared" si="105"/>
        <v>12</v>
      </c>
      <c r="J1706" t="str">
        <f t="shared" si="106"/>
        <v>2022</v>
      </c>
      <c r="K1706" s="1">
        <f t="shared" si="107"/>
        <v>44896</v>
      </c>
    </row>
    <row r="1707" spans="1:11" hidden="1" x14ac:dyDescent="0.55000000000000004">
      <c r="A1707" t="s">
        <v>179</v>
      </c>
      <c r="B1707">
        <v>1</v>
      </c>
      <c r="C1707" t="s">
        <v>68</v>
      </c>
      <c r="D1707">
        <v>41773.380000000005</v>
      </c>
      <c r="E1707">
        <v>9686842.0408000015</v>
      </c>
      <c r="F1707">
        <v>231.89031006827796</v>
      </c>
      <c r="G1707">
        <v>0.20707911353516123</v>
      </c>
      <c r="H1707" t="str">
        <f t="shared" si="104"/>
        <v>08</v>
      </c>
      <c r="I1707" t="str">
        <f t="shared" si="105"/>
        <v>12</v>
      </c>
      <c r="J1707" t="str">
        <f t="shared" si="106"/>
        <v>2022</v>
      </c>
      <c r="K1707" s="1">
        <f t="shared" si="107"/>
        <v>44903</v>
      </c>
    </row>
    <row r="1708" spans="1:11" hidden="1" x14ac:dyDescent="0.55000000000000004">
      <c r="A1708" t="s">
        <v>179</v>
      </c>
      <c r="B1708">
        <v>2</v>
      </c>
      <c r="C1708" t="s">
        <v>69</v>
      </c>
      <c r="D1708">
        <v>34571.17</v>
      </c>
      <c r="E1708">
        <v>7619459.6415299997</v>
      </c>
      <c r="F1708">
        <v>220.39924137742517</v>
      </c>
      <c r="G1708">
        <v>0.17137629843391552</v>
      </c>
      <c r="H1708" t="str">
        <f t="shared" si="104"/>
        <v>08</v>
      </c>
      <c r="I1708" t="str">
        <f t="shared" si="105"/>
        <v>12</v>
      </c>
      <c r="J1708" t="str">
        <f t="shared" si="106"/>
        <v>2022</v>
      </c>
      <c r="K1708" s="1">
        <f t="shared" si="107"/>
        <v>44903</v>
      </c>
    </row>
    <row r="1709" spans="1:11" hidden="1" x14ac:dyDescent="0.55000000000000004">
      <c r="A1709" t="s">
        <v>179</v>
      </c>
      <c r="B1709">
        <v>3</v>
      </c>
      <c r="C1709" t="s">
        <v>77</v>
      </c>
      <c r="D1709">
        <v>19742.269999999997</v>
      </c>
      <c r="E1709">
        <v>4711756.1585000008</v>
      </c>
      <c r="F1709">
        <v>238.66334309580415</v>
      </c>
      <c r="G1709">
        <v>9.786643481498998E-2</v>
      </c>
      <c r="H1709" t="str">
        <f t="shared" si="104"/>
        <v>08</v>
      </c>
      <c r="I1709" t="str">
        <f t="shared" si="105"/>
        <v>12</v>
      </c>
      <c r="J1709" t="str">
        <f t="shared" si="106"/>
        <v>2022</v>
      </c>
      <c r="K1709" s="1">
        <f t="shared" si="107"/>
        <v>44903</v>
      </c>
    </row>
    <row r="1710" spans="1:11" x14ac:dyDescent="0.55000000000000004">
      <c r="A1710" t="s">
        <v>179</v>
      </c>
      <c r="B1710">
        <v>4</v>
      </c>
      <c r="C1710" t="s">
        <v>70</v>
      </c>
      <c r="D1710">
        <v>17890.900000000001</v>
      </c>
      <c r="E1710">
        <v>3646356.5363500006</v>
      </c>
      <c r="F1710">
        <v>203.81068232173899</v>
      </c>
      <c r="G1710">
        <v>8.8688818389754814E-2</v>
      </c>
      <c r="H1710" t="str">
        <f t="shared" si="104"/>
        <v>08</v>
      </c>
      <c r="I1710" t="str">
        <f t="shared" si="105"/>
        <v>12</v>
      </c>
      <c r="J1710" t="str">
        <f t="shared" si="106"/>
        <v>2022</v>
      </c>
      <c r="K1710" s="1">
        <f t="shared" si="107"/>
        <v>44903</v>
      </c>
    </row>
    <row r="1711" spans="1:11" hidden="1" x14ac:dyDescent="0.55000000000000004">
      <c r="A1711" t="s">
        <v>179</v>
      </c>
      <c r="B1711">
        <v>5</v>
      </c>
      <c r="C1711" t="s">
        <v>86</v>
      </c>
      <c r="D1711">
        <v>15673.05</v>
      </c>
      <c r="E1711">
        <v>2395729.6299000001</v>
      </c>
      <c r="F1711">
        <v>152.85663160010338</v>
      </c>
      <c r="G1711">
        <v>7.7694486306644522E-2</v>
      </c>
      <c r="H1711" t="str">
        <f t="shared" si="104"/>
        <v>08</v>
      </c>
      <c r="I1711" t="str">
        <f t="shared" si="105"/>
        <v>12</v>
      </c>
      <c r="J1711" t="str">
        <f t="shared" si="106"/>
        <v>2022</v>
      </c>
      <c r="K1711" s="1">
        <f t="shared" si="107"/>
        <v>44903</v>
      </c>
    </row>
    <row r="1712" spans="1:11" hidden="1" x14ac:dyDescent="0.55000000000000004">
      <c r="A1712" t="s">
        <v>179</v>
      </c>
      <c r="B1712">
        <v>6</v>
      </c>
      <c r="C1712" t="s">
        <v>73</v>
      </c>
      <c r="D1712">
        <v>11587.5</v>
      </c>
      <c r="E1712">
        <v>2593614.73875</v>
      </c>
      <c r="F1712">
        <v>223.82867216828478</v>
      </c>
      <c r="G1712">
        <v>5.7441586677656448E-2</v>
      </c>
      <c r="H1712" t="str">
        <f t="shared" si="104"/>
        <v>08</v>
      </c>
      <c r="I1712" t="str">
        <f t="shared" si="105"/>
        <v>12</v>
      </c>
      <c r="J1712" t="str">
        <f t="shared" si="106"/>
        <v>2022</v>
      </c>
      <c r="K1712" s="1">
        <f t="shared" si="107"/>
        <v>44903</v>
      </c>
    </row>
    <row r="1713" spans="1:11" hidden="1" x14ac:dyDescent="0.55000000000000004">
      <c r="A1713" t="s">
        <v>179</v>
      </c>
      <c r="B1713">
        <v>7</v>
      </c>
      <c r="C1713" t="s">
        <v>81</v>
      </c>
      <c r="D1713">
        <v>11572.239999999998</v>
      </c>
      <c r="E1713">
        <v>2516374.3650000012</v>
      </c>
      <c r="F1713">
        <v>217.44920300650537</v>
      </c>
      <c r="G1713">
        <v>5.7365939763938986E-2</v>
      </c>
      <c r="H1713" t="str">
        <f t="shared" si="104"/>
        <v>08</v>
      </c>
      <c r="I1713" t="str">
        <f t="shared" si="105"/>
        <v>12</v>
      </c>
      <c r="J1713" t="str">
        <f t="shared" si="106"/>
        <v>2022</v>
      </c>
      <c r="K1713" s="1">
        <f t="shared" si="107"/>
        <v>44903</v>
      </c>
    </row>
    <row r="1714" spans="1:11" hidden="1" x14ac:dyDescent="0.55000000000000004">
      <c r="A1714" t="s">
        <v>179</v>
      </c>
      <c r="B1714">
        <v>8</v>
      </c>
      <c r="C1714" t="s">
        <v>71</v>
      </c>
      <c r="D1714">
        <v>7812.34</v>
      </c>
      <c r="E1714">
        <v>1868564.6619999998</v>
      </c>
      <c r="F1714">
        <v>239.18117516646737</v>
      </c>
      <c r="G1714">
        <v>3.8727353205205838E-2</v>
      </c>
      <c r="H1714" t="str">
        <f t="shared" si="104"/>
        <v>08</v>
      </c>
      <c r="I1714" t="str">
        <f t="shared" si="105"/>
        <v>12</v>
      </c>
      <c r="J1714" t="str">
        <f t="shared" si="106"/>
        <v>2022</v>
      </c>
      <c r="K1714" s="1">
        <f t="shared" si="107"/>
        <v>44903</v>
      </c>
    </row>
    <row r="1715" spans="1:11" hidden="1" x14ac:dyDescent="0.55000000000000004">
      <c r="A1715" t="s">
        <v>179</v>
      </c>
      <c r="B1715">
        <v>9</v>
      </c>
      <c r="C1715" t="s">
        <v>80</v>
      </c>
      <c r="D1715">
        <v>6051.84</v>
      </c>
      <c r="E1715">
        <v>1495808.6166000001</v>
      </c>
      <c r="F1715">
        <v>247.16592252934646</v>
      </c>
      <c r="G1715">
        <v>3.0000197792389077E-2</v>
      </c>
      <c r="H1715" t="str">
        <f t="shared" si="104"/>
        <v>08</v>
      </c>
      <c r="I1715" t="str">
        <f t="shared" si="105"/>
        <v>12</v>
      </c>
      <c r="J1715" t="str">
        <f t="shared" si="106"/>
        <v>2022</v>
      </c>
      <c r="K1715" s="1">
        <f t="shared" si="107"/>
        <v>44903</v>
      </c>
    </row>
    <row r="1716" spans="1:11" hidden="1" x14ac:dyDescent="0.55000000000000004">
      <c r="A1716" t="s">
        <v>179</v>
      </c>
      <c r="B1716">
        <v>10</v>
      </c>
      <c r="C1716" t="s">
        <v>96</v>
      </c>
      <c r="D1716">
        <v>4950</v>
      </c>
      <c r="E1716">
        <v>1249949.25</v>
      </c>
      <c r="F1716">
        <v>252.51499999999999</v>
      </c>
      <c r="G1716">
        <v>2.4538153532202754E-2</v>
      </c>
      <c r="H1716" t="str">
        <f t="shared" si="104"/>
        <v>08</v>
      </c>
      <c r="I1716" t="str">
        <f t="shared" si="105"/>
        <v>12</v>
      </c>
      <c r="J1716" t="str">
        <f t="shared" si="106"/>
        <v>2022</v>
      </c>
      <c r="K1716" s="1">
        <f t="shared" si="107"/>
        <v>44903</v>
      </c>
    </row>
    <row r="1717" spans="1:11" hidden="1" x14ac:dyDescent="0.55000000000000004">
      <c r="A1717" t="s">
        <v>179</v>
      </c>
      <c r="B1717">
        <v>11</v>
      </c>
      <c r="C1717" t="s">
        <v>89</v>
      </c>
      <c r="D1717">
        <v>3775.55</v>
      </c>
      <c r="E1717">
        <v>571991.92749999999</v>
      </c>
      <c r="F1717">
        <v>151.49896770007018</v>
      </c>
      <c r="G1717">
        <v>1.8716166781516792E-2</v>
      </c>
      <c r="H1717" t="str">
        <f t="shared" si="104"/>
        <v>08</v>
      </c>
      <c r="I1717" t="str">
        <f t="shared" si="105"/>
        <v>12</v>
      </c>
      <c r="J1717" t="str">
        <f t="shared" si="106"/>
        <v>2022</v>
      </c>
      <c r="K1717" s="1">
        <f t="shared" si="107"/>
        <v>44903</v>
      </c>
    </row>
    <row r="1718" spans="1:11" hidden="1" x14ac:dyDescent="0.55000000000000004">
      <c r="A1718" t="s">
        <v>179</v>
      </c>
      <c r="B1718">
        <v>12</v>
      </c>
      <c r="C1718" t="s">
        <v>75</v>
      </c>
      <c r="D1718">
        <v>3742.5</v>
      </c>
      <c r="E1718">
        <v>629385.9</v>
      </c>
      <c r="F1718">
        <v>168.17258517034068</v>
      </c>
      <c r="G1718">
        <v>1.8552331231165418E-2</v>
      </c>
      <c r="H1718" t="str">
        <f t="shared" si="104"/>
        <v>08</v>
      </c>
      <c r="I1718" t="str">
        <f t="shared" si="105"/>
        <v>12</v>
      </c>
      <c r="J1718" t="str">
        <f t="shared" si="106"/>
        <v>2022</v>
      </c>
      <c r="K1718" s="1">
        <f t="shared" si="107"/>
        <v>44903</v>
      </c>
    </row>
    <row r="1719" spans="1:11" hidden="1" x14ac:dyDescent="0.55000000000000004">
      <c r="A1719" t="s">
        <v>179</v>
      </c>
      <c r="B1719">
        <v>13</v>
      </c>
      <c r="C1719" t="s">
        <v>72</v>
      </c>
      <c r="D1719">
        <v>3549.45</v>
      </c>
      <c r="E1719">
        <v>791247.375</v>
      </c>
      <c r="F1719">
        <v>222.92112158221698</v>
      </c>
      <c r="G1719">
        <v>1.7595343243409507E-2</v>
      </c>
      <c r="H1719" t="str">
        <f t="shared" si="104"/>
        <v>08</v>
      </c>
      <c r="I1719" t="str">
        <f t="shared" si="105"/>
        <v>12</v>
      </c>
      <c r="J1719" t="str">
        <f t="shared" si="106"/>
        <v>2022</v>
      </c>
      <c r="K1719" s="1">
        <f t="shared" si="107"/>
        <v>44903</v>
      </c>
    </row>
    <row r="1720" spans="1:11" hidden="1" x14ac:dyDescent="0.55000000000000004">
      <c r="A1720" t="s">
        <v>179</v>
      </c>
      <c r="B1720">
        <v>14</v>
      </c>
      <c r="C1720" t="s">
        <v>76</v>
      </c>
      <c r="D1720">
        <v>2282.2200000000003</v>
      </c>
      <c r="E1720">
        <v>526748.70849999995</v>
      </c>
      <c r="F1720">
        <v>230.80540372970174</v>
      </c>
      <c r="G1720">
        <v>1.1313427223083592E-2</v>
      </c>
      <c r="H1720" t="str">
        <f t="shared" si="104"/>
        <v>08</v>
      </c>
      <c r="I1720" t="str">
        <f t="shared" si="105"/>
        <v>12</v>
      </c>
      <c r="J1720" t="str">
        <f t="shared" si="106"/>
        <v>2022</v>
      </c>
      <c r="K1720" s="1">
        <f t="shared" si="107"/>
        <v>44903</v>
      </c>
    </row>
    <row r="1721" spans="1:11" hidden="1" x14ac:dyDescent="0.55000000000000004">
      <c r="A1721" t="s">
        <v>179</v>
      </c>
      <c r="B1721">
        <v>15</v>
      </c>
      <c r="C1721" t="s">
        <v>74</v>
      </c>
      <c r="D1721">
        <v>2250</v>
      </c>
      <c r="E1721">
        <v>411795</v>
      </c>
      <c r="F1721">
        <v>183.02</v>
      </c>
      <c r="G1721">
        <v>1.1153706151001253E-2</v>
      </c>
      <c r="H1721" t="str">
        <f t="shared" si="104"/>
        <v>08</v>
      </c>
      <c r="I1721" t="str">
        <f t="shared" si="105"/>
        <v>12</v>
      </c>
      <c r="J1721" t="str">
        <f t="shared" si="106"/>
        <v>2022</v>
      </c>
      <c r="K1721" s="1">
        <f t="shared" si="107"/>
        <v>44903</v>
      </c>
    </row>
    <row r="1722" spans="1:11" hidden="1" x14ac:dyDescent="0.55000000000000004">
      <c r="A1722" t="s">
        <v>179</v>
      </c>
      <c r="B1722">
        <v>16</v>
      </c>
      <c r="C1722" t="s">
        <v>100</v>
      </c>
      <c r="D1722">
        <v>1815.65</v>
      </c>
      <c r="E1722">
        <v>353943.125</v>
      </c>
      <c r="F1722">
        <v>194.94017294082008</v>
      </c>
      <c r="G1722">
        <v>9.0005451435846342E-3</v>
      </c>
      <c r="H1722" t="str">
        <f t="shared" si="104"/>
        <v>08</v>
      </c>
      <c r="I1722" t="str">
        <f t="shared" si="105"/>
        <v>12</v>
      </c>
      <c r="J1722" t="str">
        <f t="shared" si="106"/>
        <v>2022</v>
      </c>
      <c r="K1722" s="1">
        <f t="shared" si="107"/>
        <v>44903</v>
      </c>
    </row>
    <row r="1723" spans="1:11" hidden="1" x14ac:dyDescent="0.55000000000000004">
      <c r="A1723" t="s">
        <v>179</v>
      </c>
      <c r="B1723">
        <v>17</v>
      </c>
      <c r="C1723" t="s">
        <v>82</v>
      </c>
      <c r="D1723">
        <v>1762.5</v>
      </c>
      <c r="E1723">
        <v>439728.57</v>
      </c>
      <c r="F1723">
        <v>249.49138723404255</v>
      </c>
      <c r="G1723">
        <v>8.7370698182843154E-3</v>
      </c>
      <c r="H1723" t="str">
        <f t="shared" si="104"/>
        <v>08</v>
      </c>
      <c r="I1723" t="str">
        <f t="shared" si="105"/>
        <v>12</v>
      </c>
      <c r="J1723" t="str">
        <f t="shared" si="106"/>
        <v>2022</v>
      </c>
      <c r="K1723" s="1">
        <f t="shared" si="107"/>
        <v>44903</v>
      </c>
    </row>
    <row r="1724" spans="1:11" hidden="1" x14ac:dyDescent="0.55000000000000004">
      <c r="A1724" t="s">
        <v>179</v>
      </c>
      <c r="B1724">
        <v>18</v>
      </c>
      <c r="C1724" t="s">
        <v>87</v>
      </c>
      <c r="D1724">
        <v>1762.5</v>
      </c>
      <c r="E1724">
        <v>354702.85499999998</v>
      </c>
      <c r="F1724">
        <v>201.24984680851063</v>
      </c>
      <c r="G1724">
        <v>8.7370698182843154E-3</v>
      </c>
      <c r="H1724" t="str">
        <f t="shared" si="104"/>
        <v>08</v>
      </c>
      <c r="I1724" t="str">
        <f t="shared" si="105"/>
        <v>12</v>
      </c>
      <c r="J1724" t="str">
        <f t="shared" si="106"/>
        <v>2022</v>
      </c>
      <c r="K1724" s="1">
        <f t="shared" si="107"/>
        <v>44903</v>
      </c>
    </row>
    <row r="1725" spans="1:11" hidden="1" x14ac:dyDescent="0.55000000000000004">
      <c r="A1725" t="s">
        <v>179</v>
      </c>
      <c r="B1725">
        <v>19</v>
      </c>
      <c r="C1725" t="s">
        <v>98</v>
      </c>
      <c r="D1725">
        <v>1672.28</v>
      </c>
      <c r="E1725">
        <v>425061.22879999998</v>
      </c>
      <c r="F1725">
        <v>254.18065682780394</v>
      </c>
      <c r="G1725">
        <v>8.2898309876428336E-3</v>
      </c>
      <c r="H1725" t="str">
        <f t="shared" si="104"/>
        <v>08</v>
      </c>
      <c r="I1725" t="str">
        <f t="shared" si="105"/>
        <v>12</v>
      </c>
      <c r="J1725" t="str">
        <f t="shared" si="106"/>
        <v>2022</v>
      </c>
      <c r="K1725" s="1">
        <f t="shared" si="107"/>
        <v>44903</v>
      </c>
    </row>
    <row r="1726" spans="1:11" hidden="1" x14ac:dyDescent="0.55000000000000004">
      <c r="A1726" t="s">
        <v>179</v>
      </c>
      <c r="B1726">
        <v>20</v>
      </c>
      <c r="C1726" t="s">
        <v>78</v>
      </c>
      <c r="D1726">
        <v>1650</v>
      </c>
      <c r="E1726">
        <v>364039.5</v>
      </c>
      <c r="F1726">
        <v>220.63</v>
      </c>
      <c r="G1726">
        <v>8.1793845107342514E-3</v>
      </c>
      <c r="H1726" t="str">
        <f t="shared" si="104"/>
        <v>08</v>
      </c>
      <c r="I1726" t="str">
        <f t="shared" si="105"/>
        <v>12</v>
      </c>
      <c r="J1726" t="str">
        <f t="shared" si="106"/>
        <v>2022</v>
      </c>
      <c r="K1726" s="1">
        <f t="shared" si="107"/>
        <v>44903</v>
      </c>
    </row>
    <row r="1727" spans="1:11" hidden="1" x14ac:dyDescent="0.55000000000000004">
      <c r="A1727" t="s">
        <v>179</v>
      </c>
      <c r="B1727">
        <v>21</v>
      </c>
      <c r="C1727" t="s">
        <v>91</v>
      </c>
      <c r="D1727">
        <v>1350</v>
      </c>
      <c r="E1727">
        <v>257715</v>
      </c>
      <c r="F1727">
        <v>190.9</v>
      </c>
      <c r="G1727">
        <v>6.6922236906007517E-3</v>
      </c>
      <c r="H1727" t="str">
        <f t="shared" si="104"/>
        <v>08</v>
      </c>
      <c r="I1727" t="str">
        <f t="shared" si="105"/>
        <v>12</v>
      </c>
      <c r="J1727" t="str">
        <f t="shared" si="106"/>
        <v>2022</v>
      </c>
      <c r="K1727" s="1">
        <f t="shared" si="107"/>
        <v>44903</v>
      </c>
    </row>
    <row r="1728" spans="1:11" hidden="1" x14ac:dyDescent="0.55000000000000004">
      <c r="A1728" t="s">
        <v>179</v>
      </c>
      <c r="B1728">
        <v>22</v>
      </c>
      <c r="C1728" t="s">
        <v>104</v>
      </c>
      <c r="D1728">
        <v>1057.5</v>
      </c>
      <c r="E1728">
        <v>374256.52500000002</v>
      </c>
      <c r="F1728">
        <v>353.90687943262412</v>
      </c>
      <c r="G1728">
        <v>5.2422418909705889E-3</v>
      </c>
      <c r="H1728" t="str">
        <f t="shared" si="104"/>
        <v>08</v>
      </c>
      <c r="I1728" t="str">
        <f t="shared" si="105"/>
        <v>12</v>
      </c>
      <c r="J1728" t="str">
        <f t="shared" si="106"/>
        <v>2022</v>
      </c>
      <c r="K1728" s="1">
        <f t="shared" si="107"/>
        <v>44903</v>
      </c>
    </row>
    <row r="1729" spans="1:11" hidden="1" x14ac:dyDescent="0.55000000000000004">
      <c r="A1729" t="s">
        <v>179</v>
      </c>
      <c r="B1729">
        <v>23</v>
      </c>
      <c r="C1729" t="s">
        <v>99</v>
      </c>
      <c r="D1729">
        <v>832.5</v>
      </c>
      <c r="E1729">
        <v>184486.72500000001</v>
      </c>
      <c r="F1729">
        <v>221.60567567567568</v>
      </c>
      <c r="G1729">
        <v>4.1268712758704635E-3</v>
      </c>
      <c r="H1729" t="str">
        <f t="shared" si="104"/>
        <v>08</v>
      </c>
      <c r="I1729" t="str">
        <f t="shared" si="105"/>
        <v>12</v>
      </c>
      <c r="J1729" t="str">
        <f t="shared" si="106"/>
        <v>2022</v>
      </c>
      <c r="K1729" s="1">
        <f t="shared" si="107"/>
        <v>44903</v>
      </c>
    </row>
    <row r="1730" spans="1:11" hidden="1" x14ac:dyDescent="0.55000000000000004">
      <c r="A1730" t="s">
        <v>179</v>
      </c>
      <c r="B1730">
        <v>24</v>
      </c>
      <c r="C1730" t="s">
        <v>103</v>
      </c>
      <c r="D1730">
        <v>825</v>
      </c>
      <c r="E1730">
        <v>170890.5</v>
      </c>
      <c r="F1730">
        <v>207.14</v>
      </c>
      <c r="G1730">
        <v>4.0896922553671257E-3</v>
      </c>
      <c r="H1730" t="str">
        <f t="shared" ref="H1730:H1793" si="108">LEFT(A1730,2)</f>
        <v>08</v>
      </c>
      <c r="I1730" t="str">
        <f t="shared" ref="I1730:I1793" si="109">MID(A1730,4,2)</f>
        <v>12</v>
      </c>
      <c r="J1730" t="str">
        <f t="shared" ref="J1730:J1793" si="110">MID(A1730,7,4)</f>
        <v>2022</v>
      </c>
      <c r="K1730" s="1">
        <f t="shared" ref="K1730:K1793" si="111">DATE(J1730,I1730,H1730)</f>
        <v>44903</v>
      </c>
    </row>
    <row r="1731" spans="1:11" hidden="1" x14ac:dyDescent="0.55000000000000004">
      <c r="A1731" t="s">
        <v>179</v>
      </c>
      <c r="B1731">
        <v>25</v>
      </c>
      <c r="C1731" t="s">
        <v>95</v>
      </c>
      <c r="D1731">
        <v>795.31</v>
      </c>
      <c r="E1731">
        <v>211739.22500000001</v>
      </c>
      <c r="F1731">
        <v>266.23483295821757</v>
      </c>
      <c r="G1731">
        <v>3.9425129062012473E-3</v>
      </c>
      <c r="H1731" t="str">
        <f t="shared" si="108"/>
        <v>08</v>
      </c>
      <c r="I1731" t="str">
        <f t="shared" si="109"/>
        <v>12</v>
      </c>
      <c r="J1731" t="str">
        <f t="shared" si="110"/>
        <v>2022</v>
      </c>
      <c r="K1731" s="1">
        <f t="shared" si="111"/>
        <v>44903</v>
      </c>
    </row>
    <row r="1732" spans="1:11" hidden="1" x14ac:dyDescent="0.55000000000000004">
      <c r="A1732" t="s">
        <v>179</v>
      </c>
      <c r="B1732">
        <v>26</v>
      </c>
      <c r="C1732" t="s">
        <v>102</v>
      </c>
      <c r="D1732">
        <v>517.5</v>
      </c>
      <c r="E1732">
        <v>129375</v>
      </c>
      <c r="F1732">
        <v>250</v>
      </c>
      <c r="G1732">
        <v>2.5653524147302882E-3</v>
      </c>
      <c r="H1732" t="str">
        <f t="shared" si="108"/>
        <v>08</v>
      </c>
      <c r="I1732" t="str">
        <f t="shared" si="109"/>
        <v>12</v>
      </c>
      <c r="J1732" t="str">
        <f t="shared" si="110"/>
        <v>2022</v>
      </c>
      <c r="K1732" s="1">
        <f t="shared" si="111"/>
        <v>44903</v>
      </c>
    </row>
    <row r="1733" spans="1:11" hidden="1" x14ac:dyDescent="0.55000000000000004">
      <c r="A1733" t="s">
        <v>179</v>
      </c>
      <c r="B1733">
        <v>27</v>
      </c>
      <c r="C1733" t="s">
        <v>165</v>
      </c>
      <c r="D1733">
        <v>447</v>
      </c>
      <c r="E1733">
        <v>118315.04429999998</v>
      </c>
      <c r="F1733">
        <v>264.68689999999998</v>
      </c>
      <c r="G1733">
        <v>2.2158696219989156E-3</v>
      </c>
      <c r="H1733" t="str">
        <f t="shared" si="108"/>
        <v>08</v>
      </c>
      <c r="I1733" t="str">
        <f t="shared" si="109"/>
        <v>12</v>
      </c>
      <c r="J1733" t="str">
        <f t="shared" si="110"/>
        <v>2022</v>
      </c>
      <c r="K1733" s="1">
        <f t="shared" si="111"/>
        <v>44903</v>
      </c>
    </row>
    <row r="1734" spans="1:11" hidden="1" x14ac:dyDescent="0.55000000000000004">
      <c r="A1734" t="s">
        <v>179</v>
      </c>
      <c r="B1734">
        <v>28</v>
      </c>
      <c r="C1734" t="s">
        <v>109</v>
      </c>
      <c r="D1734">
        <v>7.38</v>
      </c>
      <c r="E1734">
        <v>2768.9949999999999</v>
      </c>
      <c r="F1734">
        <v>375.20257452574526</v>
      </c>
      <c r="G1734">
        <v>3.6584156175284111E-5</v>
      </c>
      <c r="H1734" t="str">
        <f t="shared" si="108"/>
        <v>08</v>
      </c>
      <c r="I1734" t="str">
        <f t="shared" si="109"/>
        <v>12</v>
      </c>
      <c r="J1734" t="str">
        <f t="shared" si="110"/>
        <v>2022</v>
      </c>
      <c r="K1734" s="1">
        <f t="shared" si="111"/>
        <v>44903</v>
      </c>
    </row>
    <row r="1735" spans="1:11" hidden="1" x14ac:dyDescent="0.55000000000000004">
      <c r="A1735" t="s">
        <v>179</v>
      </c>
      <c r="B1735">
        <v>29</v>
      </c>
      <c r="C1735" t="s">
        <v>150</v>
      </c>
      <c r="D1735">
        <v>7.14</v>
      </c>
      <c r="E1735">
        <v>1285.2</v>
      </c>
      <c r="F1735">
        <v>180.00000000000003</v>
      </c>
      <c r="G1735">
        <v>3.5394427519177307E-5</v>
      </c>
      <c r="H1735" t="str">
        <f t="shared" si="108"/>
        <v>08</v>
      </c>
      <c r="I1735" t="str">
        <f t="shared" si="109"/>
        <v>12</v>
      </c>
      <c r="J1735" t="str">
        <f t="shared" si="110"/>
        <v>2022</v>
      </c>
      <c r="K1735" s="1">
        <f t="shared" si="111"/>
        <v>44903</v>
      </c>
    </row>
    <row r="1736" spans="1:11" hidden="1" x14ac:dyDescent="0.55000000000000004">
      <c r="A1736" t="s">
        <v>179</v>
      </c>
      <c r="C1736" t="s">
        <v>117</v>
      </c>
      <c r="D1736">
        <v>201726.67</v>
      </c>
      <c r="E1736">
        <v>44103932.043530002</v>
      </c>
      <c r="F1736">
        <v>218.63213249656081</v>
      </c>
      <c r="G1736">
        <v>1</v>
      </c>
      <c r="H1736" t="str">
        <f t="shared" si="108"/>
        <v>08</v>
      </c>
      <c r="I1736" t="str">
        <f t="shared" si="109"/>
        <v>12</v>
      </c>
      <c r="J1736" t="str">
        <f t="shared" si="110"/>
        <v>2022</v>
      </c>
      <c r="K1736" s="1">
        <f t="shared" si="111"/>
        <v>44903</v>
      </c>
    </row>
    <row r="1737" spans="1:11" hidden="1" x14ac:dyDescent="0.55000000000000004">
      <c r="A1737" t="s">
        <v>180</v>
      </c>
      <c r="B1737">
        <v>1</v>
      </c>
      <c r="C1737" t="s">
        <v>68</v>
      </c>
      <c r="D1737">
        <v>135361.38</v>
      </c>
      <c r="E1737">
        <v>28659501.710800003</v>
      </c>
      <c r="F1737">
        <v>211.72583872002488</v>
      </c>
      <c r="G1737">
        <v>0.23869838336749125</v>
      </c>
      <c r="H1737" t="str">
        <f t="shared" si="108"/>
        <v>05</v>
      </c>
      <c r="I1737" t="str">
        <f t="shared" si="109"/>
        <v>01</v>
      </c>
      <c r="J1737" t="str">
        <f t="shared" si="110"/>
        <v>2023</v>
      </c>
      <c r="K1737" s="1">
        <f t="shared" si="111"/>
        <v>44931</v>
      </c>
    </row>
    <row r="1738" spans="1:11" hidden="1" x14ac:dyDescent="0.55000000000000004">
      <c r="A1738" t="s">
        <v>180</v>
      </c>
      <c r="B1738">
        <v>2</v>
      </c>
      <c r="C1738" t="s">
        <v>69</v>
      </c>
      <c r="D1738">
        <v>117120.43</v>
      </c>
      <c r="E1738">
        <v>23808262.215930004</v>
      </c>
      <c r="F1738">
        <v>203.2801810574808</v>
      </c>
      <c r="G1738">
        <v>0.20653200566000007</v>
      </c>
      <c r="H1738" t="str">
        <f t="shared" si="108"/>
        <v>05</v>
      </c>
      <c r="I1738" t="str">
        <f t="shared" si="109"/>
        <v>01</v>
      </c>
      <c r="J1738" t="str">
        <f t="shared" si="110"/>
        <v>2023</v>
      </c>
      <c r="K1738" s="1">
        <f t="shared" si="111"/>
        <v>44931</v>
      </c>
    </row>
    <row r="1739" spans="1:11" x14ac:dyDescent="0.55000000000000004">
      <c r="A1739" t="s">
        <v>180</v>
      </c>
      <c r="B1739">
        <v>3</v>
      </c>
      <c r="C1739" t="s">
        <v>70</v>
      </c>
      <c r="D1739">
        <v>54017.780000000006</v>
      </c>
      <c r="E1739">
        <v>10625673.203849999</v>
      </c>
      <c r="F1739">
        <v>196.70695840980503</v>
      </c>
      <c r="G1739">
        <v>9.5255801611218813E-2</v>
      </c>
      <c r="H1739" t="str">
        <f t="shared" si="108"/>
        <v>05</v>
      </c>
      <c r="I1739" t="str">
        <f t="shared" si="109"/>
        <v>01</v>
      </c>
      <c r="J1739" t="str">
        <f t="shared" si="110"/>
        <v>2023</v>
      </c>
      <c r="K1739" s="1">
        <f t="shared" si="111"/>
        <v>44931</v>
      </c>
    </row>
    <row r="1740" spans="1:11" hidden="1" x14ac:dyDescent="0.55000000000000004">
      <c r="A1740" t="s">
        <v>180</v>
      </c>
      <c r="B1740">
        <v>4</v>
      </c>
      <c r="C1740" t="s">
        <v>75</v>
      </c>
      <c r="D1740">
        <v>30585.939999999988</v>
      </c>
      <c r="E1740">
        <v>6177467.1659999993</v>
      </c>
      <c r="F1740">
        <v>201.97081292907794</v>
      </c>
      <c r="G1740">
        <v>5.393572695384076E-2</v>
      </c>
      <c r="H1740" t="str">
        <f t="shared" si="108"/>
        <v>05</v>
      </c>
      <c r="I1740" t="str">
        <f t="shared" si="109"/>
        <v>01</v>
      </c>
      <c r="J1740" t="str">
        <f t="shared" si="110"/>
        <v>2023</v>
      </c>
      <c r="K1740" s="1">
        <f t="shared" si="111"/>
        <v>44931</v>
      </c>
    </row>
    <row r="1741" spans="1:11" hidden="1" x14ac:dyDescent="0.55000000000000004">
      <c r="A1741" t="s">
        <v>180</v>
      </c>
      <c r="B1741">
        <v>5</v>
      </c>
      <c r="C1741" t="s">
        <v>77</v>
      </c>
      <c r="D1741">
        <v>30354.769999999997</v>
      </c>
      <c r="E1741">
        <v>6516602.6585000008</v>
      </c>
      <c r="F1741">
        <v>214.68133866604825</v>
      </c>
      <c r="G1741">
        <v>5.3528078145273203E-2</v>
      </c>
      <c r="H1741" t="str">
        <f t="shared" si="108"/>
        <v>05</v>
      </c>
      <c r="I1741" t="str">
        <f t="shared" si="109"/>
        <v>01</v>
      </c>
      <c r="J1741" t="str">
        <f t="shared" si="110"/>
        <v>2023</v>
      </c>
      <c r="K1741" s="1">
        <f t="shared" si="111"/>
        <v>44931</v>
      </c>
    </row>
    <row r="1742" spans="1:11" hidden="1" x14ac:dyDescent="0.55000000000000004">
      <c r="A1742" t="s">
        <v>180</v>
      </c>
      <c r="B1742">
        <v>6</v>
      </c>
      <c r="C1742" t="s">
        <v>73</v>
      </c>
      <c r="D1742">
        <v>30240</v>
      </c>
      <c r="E1742">
        <v>6329985.8137499997</v>
      </c>
      <c r="F1742">
        <v>209.32492770337302</v>
      </c>
      <c r="G1742">
        <v>5.3325690924789143E-2</v>
      </c>
      <c r="H1742" t="str">
        <f t="shared" si="108"/>
        <v>05</v>
      </c>
      <c r="I1742" t="str">
        <f t="shared" si="109"/>
        <v>01</v>
      </c>
      <c r="J1742" t="str">
        <f t="shared" si="110"/>
        <v>2023</v>
      </c>
      <c r="K1742" s="1">
        <f t="shared" si="111"/>
        <v>44931</v>
      </c>
    </row>
    <row r="1743" spans="1:11" hidden="1" x14ac:dyDescent="0.55000000000000004">
      <c r="A1743" t="s">
        <v>180</v>
      </c>
      <c r="B1743">
        <v>7</v>
      </c>
      <c r="C1743" t="s">
        <v>71</v>
      </c>
      <c r="D1743">
        <v>26064.12</v>
      </c>
      <c r="E1743">
        <v>5610758.8969999999</v>
      </c>
      <c r="F1743">
        <v>215.26753625290246</v>
      </c>
      <c r="G1743">
        <v>4.5961878549821929E-2</v>
      </c>
      <c r="H1743" t="str">
        <f t="shared" si="108"/>
        <v>05</v>
      </c>
      <c r="I1743" t="str">
        <f t="shared" si="109"/>
        <v>01</v>
      </c>
      <c r="J1743" t="str">
        <f t="shared" si="110"/>
        <v>2023</v>
      </c>
      <c r="K1743" s="1">
        <f t="shared" si="111"/>
        <v>44931</v>
      </c>
    </row>
    <row r="1744" spans="1:11" hidden="1" x14ac:dyDescent="0.55000000000000004">
      <c r="A1744" t="s">
        <v>180</v>
      </c>
      <c r="B1744">
        <v>8</v>
      </c>
      <c r="C1744" t="s">
        <v>81</v>
      </c>
      <c r="D1744">
        <v>20100.569999999992</v>
      </c>
      <c r="E1744">
        <v>4212976.858500001</v>
      </c>
      <c r="F1744">
        <v>209.59489499551518</v>
      </c>
      <c r="G1744">
        <v>3.5445660821166951E-2</v>
      </c>
      <c r="H1744" t="str">
        <f t="shared" si="108"/>
        <v>05</v>
      </c>
      <c r="I1744" t="str">
        <f t="shared" si="109"/>
        <v>01</v>
      </c>
      <c r="J1744" t="str">
        <f t="shared" si="110"/>
        <v>2023</v>
      </c>
      <c r="K1744" s="1">
        <f t="shared" si="111"/>
        <v>44931</v>
      </c>
    </row>
    <row r="1745" spans="1:11" hidden="1" x14ac:dyDescent="0.55000000000000004">
      <c r="A1745" t="s">
        <v>180</v>
      </c>
      <c r="B1745">
        <v>9</v>
      </c>
      <c r="C1745" t="s">
        <v>86</v>
      </c>
      <c r="D1745">
        <v>15673.05</v>
      </c>
      <c r="E1745">
        <v>2395729.6299000001</v>
      </c>
      <c r="F1745">
        <v>152.85663160010338</v>
      </c>
      <c r="G1745">
        <v>2.763810251814704E-2</v>
      </c>
      <c r="H1745" t="str">
        <f t="shared" si="108"/>
        <v>05</v>
      </c>
      <c r="I1745" t="str">
        <f t="shared" si="109"/>
        <v>01</v>
      </c>
      <c r="J1745" t="str">
        <f t="shared" si="110"/>
        <v>2023</v>
      </c>
      <c r="K1745" s="1">
        <f t="shared" si="111"/>
        <v>44931</v>
      </c>
    </row>
    <row r="1746" spans="1:11" hidden="1" x14ac:dyDescent="0.55000000000000004">
      <c r="A1746" t="s">
        <v>180</v>
      </c>
      <c r="B1746">
        <v>10</v>
      </c>
      <c r="C1746" t="s">
        <v>80</v>
      </c>
      <c r="D1746">
        <v>13724.34</v>
      </c>
      <c r="E1746">
        <v>3015905.9916000003</v>
      </c>
      <c r="F1746">
        <v>219.74870861549627</v>
      </c>
      <c r="G1746">
        <v>2.4201716699296317E-2</v>
      </c>
      <c r="H1746" t="str">
        <f t="shared" si="108"/>
        <v>05</v>
      </c>
      <c r="I1746" t="str">
        <f t="shared" si="109"/>
        <v>01</v>
      </c>
      <c r="J1746" t="str">
        <f t="shared" si="110"/>
        <v>2023</v>
      </c>
      <c r="K1746" s="1">
        <f t="shared" si="111"/>
        <v>44931</v>
      </c>
    </row>
    <row r="1747" spans="1:11" hidden="1" x14ac:dyDescent="0.55000000000000004">
      <c r="A1747" t="s">
        <v>180</v>
      </c>
      <c r="B1747">
        <v>11</v>
      </c>
      <c r="C1747" t="s">
        <v>78</v>
      </c>
      <c r="D1747">
        <v>13200</v>
      </c>
      <c r="E1747">
        <v>2924163</v>
      </c>
      <c r="F1747">
        <v>221.5275</v>
      </c>
      <c r="G1747">
        <v>2.3277087308439706E-2</v>
      </c>
      <c r="H1747" t="str">
        <f t="shared" si="108"/>
        <v>05</v>
      </c>
      <c r="I1747" t="str">
        <f t="shared" si="109"/>
        <v>01</v>
      </c>
      <c r="J1747" t="str">
        <f t="shared" si="110"/>
        <v>2023</v>
      </c>
      <c r="K1747" s="1">
        <f t="shared" si="111"/>
        <v>44931</v>
      </c>
    </row>
    <row r="1748" spans="1:11" hidden="1" x14ac:dyDescent="0.55000000000000004">
      <c r="A1748" t="s">
        <v>180</v>
      </c>
      <c r="B1748">
        <v>12</v>
      </c>
      <c r="C1748" t="s">
        <v>72</v>
      </c>
      <c r="D1748">
        <v>12669.029999999999</v>
      </c>
      <c r="E1748">
        <v>2549601.8459999999</v>
      </c>
      <c r="F1748">
        <v>201.24680784558882</v>
      </c>
      <c r="G1748">
        <v>2.2340766471457718E-2</v>
      </c>
      <c r="H1748" t="str">
        <f t="shared" si="108"/>
        <v>05</v>
      </c>
      <c r="I1748" t="str">
        <f t="shared" si="109"/>
        <v>01</v>
      </c>
      <c r="J1748" t="str">
        <f t="shared" si="110"/>
        <v>2023</v>
      </c>
      <c r="K1748" s="1">
        <f t="shared" si="111"/>
        <v>44931</v>
      </c>
    </row>
    <row r="1749" spans="1:11" hidden="1" x14ac:dyDescent="0.55000000000000004">
      <c r="A1749" t="s">
        <v>180</v>
      </c>
      <c r="B1749">
        <v>13</v>
      </c>
      <c r="C1749" t="s">
        <v>79</v>
      </c>
      <c r="D1749">
        <v>6750</v>
      </c>
      <c r="E1749">
        <v>1228693.0049999999</v>
      </c>
      <c r="F1749">
        <v>182.0285933333333</v>
      </c>
      <c r="G1749">
        <v>1.1903056009997576E-2</v>
      </c>
      <c r="H1749" t="str">
        <f t="shared" si="108"/>
        <v>05</v>
      </c>
      <c r="I1749" t="str">
        <f t="shared" si="109"/>
        <v>01</v>
      </c>
      <c r="J1749" t="str">
        <f t="shared" si="110"/>
        <v>2023</v>
      </c>
      <c r="K1749" s="1">
        <f t="shared" si="111"/>
        <v>44931</v>
      </c>
    </row>
    <row r="1750" spans="1:11" hidden="1" x14ac:dyDescent="0.55000000000000004">
      <c r="A1750" t="s">
        <v>180</v>
      </c>
      <c r="B1750">
        <v>14</v>
      </c>
      <c r="C1750" t="s">
        <v>74</v>
      </c>
      <c r="D1750">
        <v>6750</v>
      </c>
      <c r="E1750">
        <v>1260595.98</v>
      </c>
      <c r="F1750">
        <v>186.75496000000001</v>
      </c>
      <c r="G1750">
        <v>1.1903056009997576E-2</v>
      </c>
      <c r="H1750" t="str">
        <f t="shared" si="108"/>
        <v>05</v>
      </c>
      <c r="I1750" t="str">
        <f t="shared" si="109"/>
        <v>01</v>
      </c>
      <c r="J1750" t="str">
        <f t="shared" si="110"/>
        <v>2023</v>
      </c>
      <c r="K1750" s="1">
        <f t="shared" si="111"/>
        <v>44931</v>
      </c>
    </row>
    <row r="1751" spans="1:11" hidden="1" x14ac:dyDescent="0.55000000000000004">
      <c r="A1751" t="s">
        <v>180</v>
      </c>
      <c r="B1751">
        <v>15</v>
      </c>
      <c r="C1751" t="s">
        <v>82</v>
      </c>
      <c r="D1751">
        <v>6712.5</v>
      </c>
      <c r="E1751">
        <v>1207473.57</v>
      </c>
      <c r="F1751">
        <v>179.88433072625699</v>
      </c>
      <c r="G1751">
        <v>1.1836927921053146E-2</v>
      </c>
      <c r="H1751" t="str">
        <f t="shared" si="108"/>
        <v>05</v>
      </c>
      <c r="I1751" t="str">
        <f t="shared" si="109"/>
        <v>01</v>
      </c>
      <c r="J1751" t="str">
        <f t="shared" si="110"/>
        <v>2023</v>
      </c>
      <c r="K1751" s="1">
        <f t="shared" si="111"/>
        <v>44931</v>
      </c>
    </row>
    <row r="1752" spans="1:11" hidden="1" x14ac:dyDescent="0.55000000000000004">
      <c r="A1752" t="s">
        <v>180</v>
      </c>
      <c r="B1752">
        <v>16</v>
      </c>
      <c r="C1752" t="s">
        <v>87</v>
      </c>
      <c r="D1752">
        <v>5175</v>
      </c>
      <c r="E1752">
        <v>992135.35499999998</v>
      </c>
      <c r="F1752">
        <v>191.71697681159421</v>
      </c>
      <c r="G1752">
        <v>9.1256762743314752E-3</v>
      </c>
      <c r="H1752" t="str">
        <f t="shared" si="108"/>
        <v>05</v>
      </c>
      <c r="I1752" t="str">
        <f t="shared" si="109"/>
        <v>01</v>
      </c>
      <c r="J1752" t="str">
        <f t="shared" si="110"/>
        <v>2023</v>
      </c>
      <c r="K1752" s="1">
        <f t="shared" si="111"/>
        <v>44931</v>
      </c>
    </row>
    <row r="1753" spans="1:11" hidden="1" x14ac:dyDescent="0.55000000000000004">
      <c r="A1753" t="s">
        <v>180</v>
      </c>
      <c r="B1753">
        <v>17</v>
      </c>
      <c r="C1753" t="s">
        <v>96</v>
      </c>
      <c r="D1753">
        <v>4950</v>
      </c>
      <c r="E1753">
        <v>1249949.25</v>
      </c>
      <c r="F1753">
        <v>252.51499999999999</v>
      </c>
      <c r="G1753">
        <v>8.7289077406648898E-3</v>
      </c>
      <c r="H1753" t="str">
        <f t="shared" si="108"/>
        <v>05</v>
      </c>
      <c r="I1753" t="str">
        <f t="shared" si="109"/>
        <v>01</v>
      </c>
      <c r="J1753" t="str">
        <f t="shared" si="110"/>
        <v>2023</v>
      </c>
      <c r="K1753" s="1">
        <f t="shared" si="111"/>
        <v>44931</v>
      </c>
    </row>
    <row r="1754" spans="1:11" hidden="1" x14ac:dyDescent="0.55000000000000004">
      <c r="A1754" t="s">
        <v>180</v>
      </c>
      <c r="B1754">
        <v>18</v>
      </c>
      <c r="C1754" t="s">
        <v>83</v>
      </c>
      <c r="D1754">
        <v>4237.5</v>
      </c>
      <c r="E1754">
        <v>617928.375</v>
      </c>
      <c r="F1754">
        <v>145.82380530973452</v>
      </c>
      <c r="G1754">
        <v>7.4724740507207009E-3</v>
      </c>
      <c r="H1754" t="str">
        <f t="shared" si="108"/>
        <v>05</v>
      </c>
      <c r="I1754" t="str">
        <f t="shared" si="109"/>
        <v>01</v>
      </c>
      <c r="J1754" t="str">
        <f t="shared" si="110"/>
        <v>2023</v>
      </c>
      <c r="K1754" s="1">
        <f t="shared" si="111"/>
        <v>44931</v>
      </c>
    </row>
    <row r="1755" spans="1:11" hidden="1" x14ac:dyDescent="0.55000000000000004">
      <c r="A1755" t="s">
        <v>180</v>
      </c>
      <c r="B1755">
        <v>19</v>
      </c>
      <c r="C1755" t="s">
        <v>94</v>
      </c>
      <c r="D1755">
        <v>4179.1499999999996</v>
      </c>
      <c r="E1755">
        <v>538065.6925</v>
      </c>
      <c r="F1755">
        <v>128.75003110680402</v>
      </c>
      <c r="G1755">
        <v>7.3695787443231655E-3</v>
      </c>
      <c r="H1755" t="str">
        <f t="shared" si="108"/>
        <v>05</v>
      </c>
      <c r="I1755" t="str">
        <f t="shared" si="109"/>
        <v>01</v>
      </c>
      <c r="J1755" t="str">
        <f t="shared" si="110"/>
        <v>2023</v>
      </c>
      <c r="K1755" s="1">
        <f t="shared" si="111"/>
        <v>44931</v>
      </c>
    </row>
    <row r="1756" spans="1:11" hidden="1" x14ac:dyDescent="0.55000000000000004">
      <c r="A1756" t="s">
        <v>180</v>
      </c>
      <c r="B1756">
        <v>20</v>
      </c>
      <c r="C1756" t="s">
        <v>91</v>
      </c>
      <c r="D1756">
        <v>3967.5</v>
      </c>
      <c r="E1756">
        <v>792385.125</v>
      </c>
      <c r="F1756">
        <v>199.71899810964084</v>
      </c>
      <c r="G1756">
        <v>6.9963518103207979E-3</v>
      </c>
      <c r="H1756" t="str">
        <f t="shared" si="108"/>
        <v>05</v>
      </c>
      <c r="I1756" t="str">
        <f t="shared" si="109"/>
        <v>01</v>
      </c>
      <c r="J1756" t="str">
        <f t="shared" si="110"/>
        <v>2023</v>
      </c>
      <c r="K1756" s="1">
        <f t="shared" si="111"/>
        <v>44931</v>
      </c>
    </row>
    <row r="1757" spans="1:11" hidden="1" x14ac:dyDescent="0.55000000000000004">
      <c r="A1757" t="s">
        <v>180</v>
      </c>
      <c r="B1757">
        <v>21</v>
      </c>
      <c r="C1757" t="s">
        <v>89</v>
      </c>
      <c r="D1757">
        <v>3775.55</v>
      </c>
      <c r="E1757">
        <v>571991.92749999999</v>
      </c>
      <c r="F1757">
        <v>151.49896770007018</v>
      </c>
      <c r="G1757">
        <v>6.6578641657105706E-3</v>
      </c>
      <c r="H1757" t="str">
        <f t="shared" si="108"/>
        <v>05</v>
      </c>
      <c r="I1757" t="str">
        <f t="shared" si="109"/>
        <v>01</v>
      </c>
      <c r="J1757" t="str">
        <f t="shared" si="110"/>
        <v>2023</v>
      </c>
      <c r="K1757" s="1">
        <f t="shared" si="111"/>
        <v>44931</v>
      </c>
    </row>
    <row r="1758" spans="1:11" hidden="1" x14ac:dyDescent="0.55000000000000004">
      <c r="A1758" t="s">
        <v>180</v>
      </c>
      <c r="B1758">
        <v>22</v>
      </c>
      <c r="C1758" t="s">
        <v>98</v>
      </c>
      <c r="D1758">
        <v>3344.7799999999997</v>
      </c>
      <c r="E1758">
        <v>733713.60379999992</v>
      </c>
      <c r="F1758">
        <v>219.36079616596606</v>
      </c>
      <c r="G1758">
        <v>5.8982375823881028E-3</v>
      </c>
      <c r="H1758" t="str">
        <f t="shared" si="108"/>
        <v>05</v>
      </c>
      <c r="I1758" t="str">
        <f t="shared" si="109"/>
        <v>01</v>
      </c>
      <c r="J1758" t="str">
        <f t="shared" si="110"/>
        <v>2023</v>
      </c>
      <c r="K1758" s="1">
        <f t="shared" si="111"/>
        <v>44931</v>
      </c>
    </row>
    <row r="1759" spans="1:11" hidden="1" x14ac:dyDescent="0.55000000000000004">
      <c r="A1759" t="s">
        <v>180</v>
      </c>
      <c r="B1759">
        <v>23</v>
      </c>
      <c r="C1759" t="s">
        <v>102</v>
      </c>
      <c r="D1759">
        <v>3127.5</v>
      </c>
      <c r="E1759">
        <v>548541</v>
      </c>
      <c r="F1759">
        <v>175.39280575539567</v>
      </c>
      <c r="G1759">
        <v>5.5150826179655443E-3</v>
      </c>
      <c r="H1759" t="str">
        <f t="shared" si="108"/>
        <v>05</v>
      </c>
      <c r="I1759" t="str">
        <f t="shared" si="109"/>
        <v>01</v>
      </c>
      <c r="J1759" t="str">
        <f t="shared" si="110"/>
        <v>2023</v>
      </c>
      <c r="K1759" s="1">
        <f t="shared" si="111"/>
        <v>44931</v>
      </c>
    </row>
    <row r="1760" spans="1:11" hidden="1" x14ac:dyDescent="0.55000000000000004">
      <c r="A1760" t="s">
        <v>180</v>
      </c>
      <c r="B1760">
        <v>24</v>
      </c>
      <c r="C1760" t="s">
        <v>76</v>
      </c>
      <c r="D1760">
        <v>2282.2200000000003</v>
      </c>
      <c r="E1760">
        <v>526748.70849999995</v>
      </c>
      <c r="F1760">
        <v>230.80540372970174</v>
      </c>
      <c r="G1760">
        <v>4.0245025906869144E-3</v>
      </c>
      <c r="H1760" t="str">
        <f t="shared" si="108"/>
        <v>05</v>
      </c>
      <c r="I1760" t="str">
        <f t="shared" si="109"/>
        <v>01</v>
      </c>
      <c r="J1760" t="str">
        <f t="shared" si="110"/>
        <v>2023</v>
      </c>
      <c r="K1760" s="1">
        <f t="shared" si="111"/>
        <v>44931</v>
      </c>
    </row>
    <row r="1761" spans="1:11" hidden="1" x14ac:dyDescent="0.55000000000000004">
      <c r="A1761" t="s">
        <v>180</v>
      </c>
      <c r="B1761">
        <v>25</v>
      </c>
      <c r="C1761" t="s">
        <v>103</v>
      </c>
      <c r="D1761">
        <v>2062.5</v>
      </c>
      <c r="E1761">
        <v>441104.8125</v>
      </c>
      <c r="F1761">
        <v>213.869</v>
      </c>
      <c r="G1761">
        <v>3.6370448919437041E-3</v>
      </c>
      <c r="H1761" t="str">
        <f t="shared" si="108"/>
        <v>05</v>
      </c>
      <c r="I1761" t="str">
        <f t="shared" si="109"/>
        <v>01</v>
      </c>
      <c r="J1761" t="str">
        <f t="shared" si="110"/>
        <v>2023</v>
      </c>
      <c r="K1761" s="1">
        <f t="shared" si="111"/>
        <v>44931</v>
      </c>
    </row>
    <row r="1762" spans="1:11" hidden="1" x14ac:dyDescent="0.55000000000000004">
      <c r="A1762" t="s">
        <v>180</v>
      </c>
      <c r="B1762">
        <v>26</v>
      </c>
      <c r="C1762" t="s">
        <v>100</v>
      </c>
      <c r="D1762">
        <v>1815.65</v>
      </c>
      <c r="E1762">
        <v>353943.125</v>
      </c>
      <c r="F1762">
        <v>194.94017294082008</v>
      </c>
      <c r="G1762">
        <v>3.2017457251188298E-3</v>
      </c>
      <c r="H1762" t="str">
        <f t="shared" si="108"/>
        <v>05</v>
      </c>
      <c r="I1762" t="str">
        <f t="shared" si="109"/>
        <v>01</v>
      </c>
      <c r="J1762" t="str">
        <f t="shared" si="110"/>
        <v>2023</v>
      </c>
      <c r="K1762" s="1">
        <f t="shared" si="111"/>
        <v>44931</v>
      </c>
    </row>
    <row r="1763" spans="1:11" hidden="1" x14ac:dyDescent="0.55000000000000004">
      <c r="A1763" t="s">
        <v>180</v>
      </c>
      <c r="B1763">
        <v>27</v>
      </c>
      <c r="C1763" t="s">
        <v>90</v>
      </c>
      <c r="D1763">
        <v>1650</v>
      </c>
      <c r="E1763">
        <v>349618.5</v>
      </c>
      <c r="F1763">
        <v>211.89</v>
      </c>
      <c r="G1763">
        <v>2.9096359135549633E-3</v>
      </c>
      <c r="H1763" t="str">
        <f t="shared" si="108"/>
        <v>05</v>
      </c>
      <c r="I1763" t="str">
        <f t="shared" si="109"/>
        <v>01</v>
      </c>
      <c r="J1763" t="str">
        <f t="shared" si="110"/>
        <v>2023</v>
      </c>
      <c r="K1763" s="1">
        <f t="shared" si="111"/>
        <v>44931</v>
      </c>
    </row>
    <row r="1764" spans="1:11" hidden="1" x14ac:dyDescent="0.55000000000000004">
      <c r="A1764" t="s">
        <v>180</v>
      </c>
      <c r="B1764">
        <v>28</v>
      </c>
      <c r="C1764" t="s">
        <v>97</v>
      </c>
      <c r="D1764">
        <v>1267.5</v>
      </c>
      <c r="E1764">
        <v>251969.625</v>
      </c>
      <c r="F1764">
        <v>198.79260355029587</v>
      </c>
      <c r="G1764">
        <v>2.2351294063217672E-3</v>
      </c>
      <c r="H1764" t="str">
        <f t="shared" si="108"/>
        <v>05</v>
      </c>
      <c r="I1764" t="str">
        <f t="shared" si="109"/>
        <v>01</v>
      </c>
      <c r="J1764" t="str">
        <f t="shared" si="110"/>
        <v>2023</v>
      </c>
      <c r="K1764" s="1">
        <f t="shared" si="111"/>
        <v>44931</v>
      </c>
    </row>
    <row r="1765" spans="1:11" hidden="1" x14ac:dyDescent="0.55000000000000004">
      <c r="A1765" t="s">
        <v>180</v>
      </c>
      <c r="B1765">
        <v>29</v>
      </c>
      <c r="C1765" t="s">
        <v>104</v>
      </c>
      <c r="D1765">
        <v>1057.5</v>
      </c>
      <c r="E1765">
        <v>374256.52500000002</v>
      </c>
      <c r="F1765">
        <v>353.90687943262412</v>
      </c>
      <c r="G1765">
        <v>1.8648121082329536E-3</v>
      </c>
      <c r="H1765" t="str">
        <f t="shared" si="108"/>
        <v>05</v>
      </c>
      <c r="I1765" t="str">
        <f t="shared" si="109"/>
        <v>01</v>
      </c>
      <c r="J1765" t="str">
        <f t="shared" si="110"/>
        <v>2023</v>
      </c>
      <c r="K1765" s="1">
        <f t="shared" si="111"/>
        <v>44931</v>
      </c>
    </row>
    <row r="1766" spans="1:11" hidden="1" x14ac:dyDescent="0.55000000000000004">
      <c r="A1766" t="s">
        <v>180</v>
      </c>
      <c r="B1766">
        <v>30</v>
      </c>
      <c r="C1766" t="s">
        <v>155</v>
      </c>
      <c r="D1766">
        <v>855</v>
      </c>
      <c r="E1766">
        <v>232688.24999999997</v>
      </c>
      <c r="F1766">
        <v>272.14999999999998</v>
      </c>
      <c r="G1766">
        <v>1.5077204279330264E-3</v>
      </c>
      <c r="H1766" t="str">
        <f t="shared" si="108"/>
        <v>05</v>
      </c>
      <c r="I1766" t="str">
        <f t="shared" si="109"/>
        <v>01</v>
      </c>
      <c r="J1766" t="str">
        <f t="shared" si="110"/>
        <v>2023</v>
      </c>
      <c r="K1766" s="1">
        <f t="shared" si="111"/>
        <v>44931</v>
      </c>
    </row>
    <row r="1767" spans="1:11" hidden="1" x14ac:dyDescent="0.55000000000000004">
      <c r="A1767" t="s">
        <v>180</v>
      </c>
      <c r="B1767">
        <v>31</v>
      </c>
      <c r="C1767" t="s">
        <v>110</v>
      </c>
      <c r="D1767">
        <v>851.98</v>
      </c>
      <c r="E1767">
        <v>208855.59299999999</v>
      </c>
      <c r="F1767">
        <v>245.14142702880349</v>
      </c>
      <c r="G1767">
        <v>1.5023949125033682E-3</v>
      </c>
      <c r="H1767" t="str">
        <f t="shared" si="108"/>
        <v>05</v>
      </c>
      <c r="I1767" t="str">
        <f t="shared" si="109"/>
        <v>01</v>
      </c>
      <c r="J1767" t="str">
        <f t="shared" si="110"/>
        <v>2023</v>
      </c>
      <c r="K1767" s="1">
        <f t="shared" si="111"/>
        <v>44931</v>
      </c>
    </row>
    <row r="1768" spans="1:11" hidden="1" x14ac:dyDescent="0.55000000000000004">
      <c r="A1768" t="s">
        <v>180</v>
      </c>
      <c r="B1768">
        <v>32</v>
      </c>
      <c r="C1768" t="s">
        <v>99</v>
      </c>
      <c r="D1768">
        <v>832.5</v>
      </c>
      <c r="E1768">
        <v>184486.72500000001</v>
      </c>
      <c r="F1768">
        <v>221.60567567567568</v>
      </c>
      <c r="G1768">
        <v>1.4680435745663678E-3</v>
      </c>
      <c r="H1768" t="str">
        <f t="shared" si="108"/>
        <v>05</v>
      </c>
      <c r="I1768" t="str">
        <f t="shared" si="109"/>
        <v>01</v>
      </c>
      <c r="J1768" t="str">
        <f t="shared" si="110"/>
        <v>2023</v>
      </c>
      <c r="K1768" s="1">
        <f t="shared" si="111"/>
        <v>44931</v>
      </c>
    </row>
    <row r="1769" spans="1:11" hidden="1" x14ac:dyDescent="0.55000000000000004">
      <c r="A1769" t="s">
        <v>180</v>
      </c>
      <c r="B1769">
        <v>33</v>
      </c>
      <c r="C1769" t="s">
        <v>95</v>
      </c>
      <c r="D1769">
        <v>795.31</v>
      </c>
      <c r="E1769">
        <v>211739.22500000001</v>
      </c>
      <c r="F1769">
        <v>266.23483295821757</v>
      </c>
      <c r="G1769">
        <v>1.402462144490544E-3</v>
      </c>
      <c r="H1769" t="str">
        <f t="shared" si="108"/>
        <v>05</v>
      </c>
      <c r="I1769" t="str">
        <f t="shared" si="109"/>
        <v>01</v>
      </c>
      <c r="J1769" t="str">
        <f t="shared" si="110"/>
        <v>2023</v>
      </c>
      <c r="K1769" s="1">
        <f t="shared" si="111"/>
        <v>44931</v>
      </c>
    </row>
    <row r="1770" spans="1:11" hidden="1" x14ac:dyDescent="0.55000000000000004">
      <c r="A1770" t="s">
        <v>180</v>
      </c>
      <c r="B1770">
        <v>34</v>
      </c>
      <c r="C1770" t="s">
        <v>165</v>
      </c>
      <c r="D1770">
        <v>447</v>
      </c>
      <c r="E1770">
        <v>118315.04429999998</v>
      </c>
      <c r="F1770">
        <v>264.68689999999998</v>
      </c>
      <c r="G1770">
        <v>7.8824682021761728E-4</v>
      </c>
      <c r="H1770" t="str">
        <f t="shared" si="108"/>
        <v>05</v>
      </c>
      <c r="I1770" t="str">
        <f t="shared" si="109"/>
        <v>01</v>
      </c>
      <c r="J1770" t="str">
        <f t="shared" si="110"/>
        <v>2023</v>
      </c>
      <c r="K1770" s="1">
        <f t="shared" si="111"/>
        <v>44931</v>
      </c>
    </row>
    <row r="1771" spans="1:11" hidden="1" x14ac:dyDescent="0.55000000000000004">
      <c r="A1771" t="s">
        <v>180</v>
      </c>
      <c r="B1771">
        <v>35</v>
      </c>
      <c r="C1771" t="s">
        <v>84</v>
      </c>
      <c r="D1771">
        <v>435</v>
      </c>
      <c r="E1771">
        <v>32625</v>
      </c>
      <c r="F1771">
        <v>75</v>
      </c>
      <c r="G1771">
        <v>7.670858317553994E-4</v>
      </c>
      <c r="H1771" t="str">
        <f t="shared" si="108"/>
        <v>05</v>
      </c>
      <c r="I1771" t="str">
        <f t="shared" si="109"/>
        <v>01</v>
      </c>
      <c r="J1771" t="str">
        <f t="shared" si="110"/>
        <v>2023</v>
      </c>
      <c r="K1771" s="1">
        <f t="shared" si="111"/>
        <v>44931</v>
      </c>
    </row>
    <row r="1772" spans="1:11" hidden="1" x14ac:dyDescent="0.55000000000000004">
      <c r="A1772" t="s">
        <v>180</v>
      </c>
      <c r="B1772">
        <v>36</v>
      </c>
      <c r="C1772" t="s">
        <v>181</v>
      </c>
      <c r="D1772">
        <v>434.78</v>
      </c>
      <c r="E1772">
        <v>85912.527999999991</v>
      </c>
      <c r="F1772">
        <v>197.6</v>
      </c>
      <c r="G1772">
        <v>7.6669788030025868E-4</v>
      </c>
      <c r="H1772" t="str">
        <f t="shared" si="108"/>
        <v>05</v>
      </c>
      <c r="I1772" t="str">
        <f t="shared" si="109"/>
        <v>01</v>
      </c>
      <c r="J1772" t="str">
        <f t="shared" si="110"/>
        <v>2023</v>
      </c>
      <c r="K1772" s="1">
        <f t="shared" si="111"/>
        <v>44931</v>
      </c>
    </row>
    <row r="1773" spans="1:11" hidden="1" x14ac:dyDescent="0.55000000000000004">
      <c r="A1773" t="s">
        <v>180</v>
      </c>
      <c r="B1773">
        <v>37</v>
      </c>
      <c r="C1773" t="s">
        <v>92</v>
      </c>
      <c r="D1773">
        <v>198.91</v>
      </c>
      <c r="E1773">
        <v>61662.1</v>
      </c>
      <c r="F1773">
        <v>310</v>
      </c>
      <c r="G1773">
        <v>3.5076101791831375E-4</v>
      </c>
      <c r="H1773" t="str">
        <f t="shared" si="108"/>
        <v>05</v>
      </c>
      <c r="I1773" t="str">
        <f t="shared" si="109"/>
        <v>01</v>
      </c>
      <c r="J1773" t="str">
        <f t="shared" si="110"/>
        <v>2023</v>
      </c>
      <c r="K1773" s="1">
        <f t="shared" si="111"/>
        <v>44931</v>
      </c>
    </row>
    <row r="1774" spans="1:11" hidden="1" x14ac:dyDescent="0.55000000000000004">
      <c r="A1774" t="s">
        <v>180</v>
      </c>
      <c r="B1774">
        <v>38</v>
      </c>
      <c r="C1774" t="s">
        <v>109</v>
      </c>
      <c r="D1774">
        <v>7.38</v>
      </c>
      <c r="E1774">
        <v>2768.9949999999999</v>
      </c>
      <c r="F1774">
        <v>375.20257452574526</v>
      </c>
      <c r="G1774">
        <v>1.3014007904264018E-5</v>
      </c>
      <c r="H1774" t="str">
        <f t="shared" si="108"/>
        <v>05</v>
      </c>
      <c r="I1774" t="str">
        <f t="shared" si="109"/>
        <v>01</v>
      </c>
      <c r="J1774" t="str">
        <f t="shared" si="110"/>
        <v>2023</v>
      </c>
      <c r="K1774" s="1">
        <f t="shared" si="111"/>
        <v>44931</v>
      </c>
    </row>
    <row r="1775" spans="1:11" hidden="1" x14ac:dyDescent="0.55000000000000004">
      <c r="A1775" t="s">
        <v>180</v>
      </c>
      <c r="B1775">
        <v>39</v>
      </c>
      <c r="C1775" t="s">
        <v>150</v>
      </c>
      <c r="D1775">
        <v>7.14</v>
      </c>
      <c r="E1775">
        <v>1285.2</v>
      </c>
      <c r="F1775">
        <v>180.00000000000003</v>
      </c>
      <c r="G1775">
        <v>1.2590788135019659E-5</v>
      </c>
      <c r="H1775" t="str">
        <f t="shared" si="108"/>
        <v>05</v>
      </c>
      <c r="I1775" t="str">
        <f t="shared" si="109"/>
        <v>01</v>
      </c>
      <c r="J1775" t="str">
        <f t="shared" si="110"/>
        <v>2023</v>
      </c>
      <c r="K1775" s="1">
        <f t="shared" si="111"/>
        <v>44931</v>
      </c>
    </row>
    <row r="1776" spans="1:11" hidden="1" x14ac:dyDescent="0.55000000000000004">
      <c r="A1776" t="s">
        <v>180</v>
      </c>
      <c r="C1776" t="s">
        <v>117</v>
      </c>
      <c r="D1776">
        <v>567081.26000000013</v>
      </c>
      <c r="E1776">
        <v>116006081.83193</v>
      </c>
      <c r="F1776">
        <v>204.56694659938148</v>
      </c>
      <c r="G1776">
        <v>1</v>
      </c>
      <c r="H1776" t="str">
        <f t="shared" si="108"/>
        <v>05</v>
      </c>
      <c r="I1776" t="str">
        <f t="shared" si="109"/>
        <v>01</v>
      </c>
      <c r="J1776" t="str">
        <f t="shared" si="110"/>
        <v>2023</v>
      </c>
      <c r="K1776" s="1">
        <f t="shared" si="111"/>
        <v>44931</v>
      </c>
    </row>
    <row r="1777" spans="1:11" hidden="1" x14ac:dyDescent="0.55000000000000004">
      <c r="A1777" t="s">
        <v>182</v>
      </c>
      <c r="B1777">
        <v>1</v>
      </c>
      <c r="C1777" t="s">
        <v>68</v>
      </c>
      <c r="D1777">
        <v>278329.16000000003</v>
      </c>
      <c r="E1777">
        <v>56384188.378800012</v>
      </c>
      <c r="F1777">
        <v>202.5809598203796</v>
      </c>
      <c r="G1777">
        <v>0.25825757017409551</v>
      </c>
      <c r="H1777" t="str">
        <f t="shared" si="108"/>
        <v>26</v>
      </c>
      <c r="I1777" t="str">
        <f t="shared" si="109"/>
        <v>01</v>
      </c>
      <c r="J1777" t="str">
        <f t="shared" si="110"/>
        <v>2023</v>
      </c>
      <c r="K1777" s="1">
        <f t="shared" si="111"/>
        <v>44952</v>
      </c>
    </row>
    <row r="1778" spans="1:11" hidden="1" x14ac:dyDescent="0.55000000000000004">
      <c r="A1778" t="s">
        <v>182</v>
      </c>
      <c r="B1778">
        <v>2</v>
      </c>
      <c r="C1778" t="s">
        <v>69</v>
      </c>
      <c r="D1778">
        <v>230680.03000000012</v>
      </c>
      <c r="E1778">
        <v>45934234.656620026</v>
      </c>
      <c r="F1778">
        <v>199.12531941590262</v>
      </c>
      <c r="G1778">
        <v>0.21404463706026158</v>
      </c>
      <c r="H1778" t="str">
        <f t="shared" si="108"/>
        <v>26</v>
      </c>
      <c r="I1778" t="str">
        <f t="shared" si="109"/>
        <v>01</v>
      </c>
      <c r="J1778" t="str">
        <f t="shared" si="110"/>
        <v>2023</v>
      </c>
      <c r="K1778" s="1">
        <f t="shared" si="111"/>
        <v>44952</v>
      </c>
    </row>
    <row r="1779" spans="1:11" x14ac:dyDescent="0.55000000000000004">
      <c r="A1779" t="s">
        <v>182</v>
      </c>
      <c r="B1779">
        <v>3</v>
      </c>
      <c r="C1779" t="s">
        <v>70</v>
      </c>
      <c r="D1779">
        <v>115006.91999999998</v>
      </c>
      <c r="E1779">
        <v>22310900.083649997</v>
      </c>
      <c r="F1779">
        <v>193.99615330668797</v>
      </c>
      <c r="G1779">
        <v>0.10671324453537882</v>
      </c>
      <c r="H1779" t="str">
        <f t="shared" si="108"/>
        <v>26</v>
      </c>
      <c r="I1779" t="str">
        <f t="shared" si="109"/>
        <v>01</v>
      </c>
      <c r="J1779" t="str">
        <f t="shared" si="110"/>
        <v>2023</v>
      </c>
      <c r="K1779" s="1">
        <f t="shared" si="111"/>
        <v>44952</v>
      </c>
    </row>
    <row r="1780" spans="1:11" hidden="1" x14ac:dyDescent="0.55000000000000004">
      <c r="A1780" t="s">
        <v>182</v>
      </c>
      <c r="B1780">
        <v>4</v>
      </c>
      <c r="C1780" t="s">
        <v>71</v>
      </c>
      <c r="D1780">
        <v>61026.119999999995</v>
      </c>
      <c r="E1780">
        <v>12287015.297000002</v>
      </c>
      <c r="F1780">
        <v>201.34026703647558</v>
      </c>
      <c r="G1780">
        <v>5.6625247129523798E-2</v>
      </c>
      <c r="H1780" t="str">
        <f t="shared" si="108"/>
        <v>26</v>
      </c>
      <c r="I1780" t="str">
        <f t="shared" si="109"/>
        <v>01</v>
      </c>
      <c r="J1780" t="str">
        <f t="shared" si="110"/>
        <v>2023</v>
      </c>
      <c r="K1780" s="1">
        <f t="shared" si="111"/>
        <v>44952</v>
      </c>
    </row>
    <row r="1781" spans="1:11" hidden="1" x14ac:dyDescent="0.55000000000000004">
      <c r="A1781" t="s">
        <v>182</v>
      </c>
      <c r="B1781">
        <v>5</v>
      </c>
      <c r="C1781" t="s">
        <v>73</v>
      </c>
      <c r="D1781">
        <v>56595</v>
      </c>
      <c r="E1781">
        <v>11224156.957499998</v>
      </c>
      <c r="F1781">
        <v>198.32417983037368</v>
      </c>
      <c r="G1781">
        <v>5.2513675476917092E-2</v>
      </c>
      <c r="H1781" t="str">
        <f t="shared" si="108"/>
        <v>26</v>
      </c>
      <c r="I1781" t="str">
        <f t="shared" si="109"/>
        <v>01</v>
      </c>
      <c r="J1781" t="str">
        <f t="shared" si="110"/>
        <v>2023</v>
      </c>
      <c r="K1781" s="1">
        <f t="shared" si="111"/>
        <v>44952</v>
      </c>
    </row>
    <row r="1782" spans="1:11" hidden="1" x14ac:dyDescent="0.55000000000000004">
      <c r="A1782" t="s">
        <v>182</v>
      </c>
      <c r="B1782">
        <v>6</v>
      </c>
      <c r="C1782" t="s">
        <v>75</v>
      </c>
      <c r="D1782">
        <v>49099.779999999984</v>
      </c>
      <c r="E1782">
        <v>9754334.6762999985</v>
      </c>
      <c r="F1782">
        <v>198.66351084057814</v>
      </c>
      <c r="G1782">
        <v>4.5558970101740849E-2</v>
      </c>
      <c r="H1782" t="str">
        <f t="shared" si="108"/>
        <v>26</v>
      </c>
      <c r="I1782" t="str">
        <f t="shared" si="109"/>
        <v>01</v>
      </c>
      <c r="J1782" t="str">
        <f t="shared" si="110"/>
        <v>2023</v>
      </c>
      <c r="K1782" s="1">
        <f t="shared" si="111"/>
        <v>44952</v>
      </c>
    </row>
    <row r="1783" spans="1:11" hidden="1" x14ac:dyDescent="0.55000000000000004">
      <c r="A1783" t="s">
        <v>182</v>
      </c>
      <c r="B1783">
        <v>7</v>
      </c>
      <c r="C1783" t="s">
        <v>77</v>
      </c>
      <c r="D1783">
        <v>48902.06</v>
      </c>
      <c r="E1783">
        <v>9761644.0144999996</v>
      </c>
      <c r="F1783">
        <v>199.61621278326515</v>
      </c>
      <c r="G1783">
        <v>4.5375508596037249E-2</v>
      </c>
      <c r="H1783" t="str">
        <f t="shared" si="108"/>
        <v>26</v>
      </c>
      <c r="I1783" t="str">
        <f t="shared" si="109"/>
        <v>01</v>
      </c>
      <c r="J1783" t="str">
        <f t="shared" si="110"/>
        <v>2023</v>
      </c>
      <c r="K1783" s="1">
        <f t="shared" si="111"/>
        <v>44952</v>
      </c>
    </row>
    <row r="1784" spans="1:11" hidden="1" x14ac:dyDescent="0.55000000000000004">
      <c r="A1784" t="s">
        <v>182</v>
      </c>
      <c r="B1784">
        <v>8</v>
      </c>
      <c r="C1784" t="s">
        <v>81</v>
      </c>
      <c r="D1784">
        <v>32133.929999999993</v>
      </c>
      <c r="E1784">
        <v>6392376.917700001</v>
      </c>
      <c r="F1784">
        <v>198.92919781987459</v>
      </c>
      <c r="G1784">
        <v>2.9816605209258239E-2</v>
      </c>
      <c r="H1784" t="str">
        <f t="shared" si="108"/>
        <v>26</v>
      </c>
      <c r="I1784" t="str">
        <f t="shared" si="109"/>
        <v>01</v>
      </c>
      <c r="J1784" t="str">
        <f t="shared" si="110"/>
        <v>2023</v>
      </c>
      <c r="K1784" s="1">
        <f t="shared" si="111"/>
        <v>44952</v>
      </c>
    </row>
    <row r="1785" spans="1:11" hidden="1" x14ac:dyDescent="0.55000000000000004">
      <c r="A1785" t="s">
        <v>182</v>
      </c>
      <c r="B1785">
        <v>9</v>
      </c>
      <c r="C1785" t="s">
        <v>80</v>
      </c>
      <c r="D1785">
        <v>24591.84</v>
      </c>
      <c r="E1785">
        <v>4959687.7416000003</v>
      </c>
      <c r="F1785">
        <v>201.68022163449339</v>
      </c>
      <c r="G1785">
        <v>2.2818409844337285E-2</v>
      </c>
      <c r="H1785" t="str">
        <f t="shared" si="108"/>
        <v>26</v>
      </c>
      <c r="I1785" t="str">
        <f t="shared" si="109"/>
        <v>01</v>
      </c>
      <c r="J1785" t="str">
        <f t="shared" si="110"/>
        <v>2023</v>
      </c>
      <c r="K1785" s="1">
        <f t="shared" si="111"/>
        <v>44952</v>
      </c>
    </row>
    <row r="1786" spans="1:11" hidden="1" x14ac:dyDescent="0.55000000000000004">
      <c r="A1786" t="s">
        <v>182</v>
      </c>
      <c r="B1786">
        <v>10</v>
      </c>
      <c r="C1786" t="s">
        <v>74</v>
      </c>
      <c r="D1786">
        <v>19800</v>
      </c>
      <c r="E1786">
        <v>3886562.97</v>
      </c>
      <c r="F1786">
        <v>196.2910590909091</v>
      </c>
      <c r="G1786">
        <v>1.8372131362186735E-2</v>
      </c>
      <c r="H1786" t="str">
        <f t="shared" si="108"/>
        <v>26</v>
      </c>
      <c r="I1786" t="str">
        <f t="shared" si="109"/>
        <v>01</v>
      </c>
      <c r="J1786" t="str">
        <f t="shared" si="110"/>
        <v>2023</v>
      </c>
      <c r="K1786" s="1">
        <f t="shared" si="111"/>
        <v>44952</v>
      </c>
    </row>
    <row r="1787" spans="1:11" hidden="1" x14ac:dyDescent="0.55000000000000004">
      <c r="A1787" t="s">
        <v>182</v>
      </c>
      <c r="B1787">
        <v>11</v>
      </c>
      <c r="C1787" t="s">
        <v>72</v>
      </c>
      <c r="D1787">
        <v>19306.53</v>
      </c>
      <c r="E1787">
        <v>3795243.0959999999</v>
      </c>
      <c r="F1787">
        <v>196.5782093416062</v>
      </c>
      <c r="G1787">
        <v>1.7914247742828238E-2</v>
      </c>
      <c r="H1787" t="str">
        <f t="shared" si="108"/>
        <v>26</v>
      </c>
      <c r="I1787" t="str">
        <f t="shared" si="109"/>
        <v>01</v>
      </c>
      <c r="J1787" t="str">
        <f t="shared" si="110"/>
        <v>2023</v>
      </c>
      <c r="K1787" s="1">
        <f t="shared" si="111"/>
        <v>44952</v>
      </c>
    </row>
    <row r="1788" spans="1:11" hidden="1" x14ac:dyDescent="0.55000000000000004">
      <c r="A1788" t="s">
        <v>182</v>
      </c>
      <c r="B1788">
        <v>12</v>
      </c>
      <c r="C1788" t="s">
        <v>78</v>
      </c>
      <c r="D1788">
        <v>18000</v>
      </c>
      <c r="E1788">
        <v>3966293.625</v>
      </c>
      <c r="F1788">
        <v>220.34964583333334</v>
      </c>
      <c r="G1788">
        <v>1.6701937601987942E-2</v>
      </c>
      <c r="H1788" t="str">
        <f t="shared" si="108"/>
        <v>26</v>
      </c>
      <c r="I1788" t="str">
        <f t="shared" si="109"/>
        <v>01</v>
      </c>
      <c r="J1788" t="str">
        <f t="shared" si="110"/>
        <v>2023</v>
      </c>
      <c r="K1788" s="1">
        <f t="shared" si="111"/>
        <v>44952</v>
      </c>
    </row>
    <row r="1789" spans="1:11" hidden="1" x14ac:dyDescent="0.55000000000000004">
      <c r="A1789" t="s">
        <v>182</v>
      </c>
      <c r="B1789">
        <v>13</v>
      </c>
      <c r="C1789" t="s">
        <v>79</v>
      </c>
      <c r="D1789">
        <v>17910</v>
      </c>
      <c r="E1789">
        <v>3361010.5799999996</v>
      </c>
      <c r="F1789">
        <v>187.66111557788943</v>
      </c>
      <c r="G1789">
        <v>1.6618427913978003E-2</v>
      </c>
      <c r="H1789" t="str">
        <f t="shared" si="108"/>
        <v>26</v>
      </c>
      <c r="I1789" t="str">
        <f t="shared" si="109"/>
        <v>01</v>
      </c>
      <c r="J1789" t="str">
        <f t="shared" si="110"/>
        <v>2023</v>
      </c>
      <c r="K1789" s="1">
        <f t="shared" si="111"/>
        <v>44952</v>
      </c>
    </row>
    <row r="1790" spans="1:11" hidden="1" x14ac:dyDescent="0.55000000000000004">
      <c r="A1790" t="s">
        <v>182</v>
      </c>
      <c r="B1790">
        <v>14</v>
      </c>
      <c r="C1790" t="s">
        <v>82</v>
      </c>
      <c r="D1790">
        <v>15675</v>
      </c>
      <c r="E1790">
        <v>2688884.8200000003</v>
      </c>
      <c r="F1790">
        <v>171.53970143540673</v>
      </c>
      <c r="G1790">
        <v>1.4544603995064499E-2</v>
      </c>
      <c r="H1790" t="str">
        <f t="shared" si="108"/>
        <v>26</v>
      </c>
      <c r="I1790" t="str">
        <f t="shared" si="109"/>
        <v>01</v>
      </c>
      <c r="J1790" t="str">
        <f t="shared" si="110"/>
        <v>2023</v>
      </c>
      <c r="K1790" s="1">
        <f t="shared" si="111"/>
        <v>44952</v>
      </c>
    </row>
    <row r="1791" spans="1:11" hidden="1" x14ac:dyDescent="0.55000000000000004">
      <c r="A1791" t="s">
        <v>182</v>
      </c>
      <c r="B1791">
        <v>15</v>
      </c>
      <c r="C1791" t="s">
        <v>86</v>
      </c>
      <c r="D1791">
        <v>15673.05</v>
      </c>
      <c r="E1791">
        <v>2395729.6299000001</v>
      </c>
      <c r="F1791">
        <v>152.85663160010338</v>
      </c>
      <c r="G1791">
        <v>1.4542794618490951E-2</v>
      </c>
      <c r="H1791" t="str">
        <f t="shared" si="108"/>
        <v>26</v>
      </c>
      <c r="I1791" t="str">
        <f t="shared" si="109"/>
        <v>01</v>
      </c>
      <c r="J1791" t="str">
        <f t="shared" si="110"/>
        <v>2023</v>
      </c>
      <c r="K1791" s="1">
        <f t="shared" si="111"/>
        <v>44952</v>
      </c>
    </row>
    <row r="1792" spans="1:11" hidden="1" x14ac:dyDescent="0.55000000000000004">
      <c r="A1792" t="s">
        <v>182</v>
      </c>
      <c r="B1792">
        <v>16</v>
      </c>
      <c r="C1792" t="s">
        <v>91</v>
      </c>
      <c r="D1792">
        <v>8670</v>
      </c>
      <c r="E1792">
        <v>1572616.5</v>
      </c>
      <c r="F1792">
        <v>181.38598615916956</v>
      </c>
      <c r="G1792">
        <v>8.0447666116241923E-3</v>
      </c>
      <c r="H1792" t="str">
        <f t="shared" si="108"/>
        <v>26</v>
      </c>
      <c r="I1792" t="str">
        <f t="shared" si="109"/>
        <v>01</v>
      </c>
      <c r="J1792" t="str">
        <f t="shared" si="110"/>
        <v>2023</v>
      </c>
      <c r="K1792" s="1">
        <f t="shared" si="111"/>
        <v>44952</v>
      </c>
    </row>
    <row r="1793" spans="1:11" hidden="1" x14ac:dyDescent="0.55000000000000004">
      <c r="A1793" t="s">
        <v>182</v>
      </c>
      <c r="B1793">
        <v>17</v>
      </c>
      <c r="C1793" t="s">
        <v>83</v>
      </c>
      <c r="D1793">
        <v>7192.5</v>
      </c>
      <c r="E1793">
        <v>1087788</v>
      </c>
      <c r="F1793">
        <v>151.23920750782065</v>
      </c>
      <c r="G1793">
        <v>6.6738159001276821E-3</v>
      </c>
      <c r="H1793" t="str">
        <f t="shared" si="108"/>
        <v>26</v>
      </c>
      <c r="I1793" t="str">
        <f t="shared" si="109"/>
        <v>01</v>
      </c>
      <c r="J1793" t="str">
        <f t="shared" si="110"/>
        <v>2023</v>
      </c>
      <c r="K1793" s="1">
        <f t="shared" si="111"/>
        <v>44952</v>
      </c>
    </row>
    <row r="1794" spans="1:11" hidden="1" x14ac:dyDescent="0.55000000000000004">
      <c r="A1794" t="s">
        <v>182</v>
      </c>
      <c r="B1794">
        <v>18</v>
      </c>
      <c r="C1794" t="s">
        <v>87</v>
      </c>
      <c r="D1794">
        <v>5587.5</v>
      </c>
      <c r="E1794">
        <v>1081235.355</v>
      </c>
      <c r="F1794">
        <v>193.50968322147651</v>
      </c>
      <c r="G1794">
        <v>5.1845597972837573E-3</v>
      </c>
      <c r="H1794" t="str">
        <f t="shared" ref="H1794:H1857" si="112">LEFT(A1794,2)</f>
        <v>26</v>
      </c>
      <c r="I1794" t="str">
        <f t="shared" ref="I1794:I1857" si="113">MID(A1794,4,2)</f>
        <v>01</v>
      </c>
      <c r="J1794" t="str">
        <f t="shared" ref="J1794:J1857" si="114">MID(A1794,7,4)</f>
        <v>2023</v>
      </c>
      <c r="K1794" s="1">
        <f t="shared" ref="K1794:K1857" si="115">DATE(J1794,I1794,H1794)</f>
        <v>44952</v>
      </c>
    </row>
    <row r="1795" spans="1:11" hidden="1" x14ac:dyDescent="0.55000000000000004">
      <c r="A1795" t="s">
        <v>182</v>
      </c>
      <c r="B1795">
        <v>19</v>
      </c>
      <c r="C1795" t="s">
        <v>96</v>
      </c>
      <c r="D1795">
        <v>5362.5</v>
      </c>
      <c r="E1795">
        <v>1335708</v>
      </c>
      <c r="F1795">
        <v>249.08307692307693</v>
      </c>
      <c r="G1795">
        <v>4.9757855772589081E-3</v>
      </c>
      <c r="H1795" t="str">
        <f t="shared" si="112"/>
        <v>26</v>
      </c>
      <c r="I1795" t="str">
        <f t="shared" si="113"/>
        <v>01</v>
      </c>
      <c r="J1795" t="str">
        <f t="shared" si="114"/>
        <v>2023</v>
      </c>
      <c r="K1795" s="1">
        <f t="shared" si="115"/>
        <v>44952</v>
      </c>
    </row>
    <row r="1796" spans="1:11" hidden="1" x14ac:dyDescent="0.55000000000000004">
      <c r="A1796" t="s">
        <v>182</v>
      </c>
      <c r="B1796">
        <v>20</v>
      </c>
      <c r="C1796" t="s">
        <v>97</v>
      </c>
      <c r="D1796">
        <v>4627.5</v>
      </c>
      <c r="E1796">
        <v>851719.125</v>
      </c>
      <c r="F1796">
        <v>184.05599675850891</v>
      </c>
      <c r="G1796">
        <v>4.2937897918444001E-3</v>
      </c>
      <c r="H1796" t="str">
        <f t="shared" si="112"/>
        <v>26</v>
      </c>
      <c r="I1796" t="str">
        <f t="shared" si="113"/>
        <v>01</v>
      </c>
      <c r="J1796" t="str">
        <f t="shared" si="114"/>
        <v>2023</v>
      </c>
      <c r="K1796" s="1">
        <f t="shared" si="115"/>
        <v>44952</v>
      </c>
    </row>
    <row r="1797" spans="1:11" hidden="1" x14ac:dyDescent="0.55000000000000004">
      <c r="A1797" t="s">
        <v>182</v>
      </c>
      <c r="B1797">
        <v>21</v>
      </c>
      <c r="C1797" t="s">
        <v>102</v>
      </c>
      <c r="D1797">
        <v>4410</v>
      </c>
      <c r="E1797">
        <v>777027.75</v>
      </c>
      <c r="F1797">
        <v>176.19676870748299</v>
      </c>
      <c r="G1797">
        <v>4.0919747124870459E-3</v>
      </c>
      <c r="H1797" t="str">
        <f t="shared" si="112"/>
        <v>26</v>
      </c>
      <c r="I1797" t="str">
        <f t="shared" si="113"/>
        <v>01</v>
      </c>
      <c r="J1797" t="str">
        <f t="shared" si="114"/>
        <v>2023</v>
      </c>
      <c r="K1797" s="1">
        <f t="shared" si="115"/>
        <v>44952</v>
      </c>
    </row>
    <row r="1798" spans="1:11" hidden="1" x14ac:dyDescent="0.55000000000000004">
      <c r="A1798" t="s">
        <v>182</v>
      </c>
      <c r="B1798">
        <v>22</v>
      </c>
      <c r="C1798" t="s">
        <v>94</v>
      </c>
      <c r="D1798">
        <v>4179.1499999999996</v>
      </c>
      <c r="E1798">
        <v>538065.6925</v>
      </c>
      <c r="F1798">
        <v>128.75003110680402</v>
      </c>
      <c r="G1798">
        <v>3.8777723627415502E-3</v>
      </c>
      <c r="H1798" t="str">
        <f t="shared" si="112"/>
        <v>26</v>
      </c>
      <c r="I1798" t="str">
        <f t="shared" si="113"/>
        <v>01</v>
      </c>
      <c r="J1798" t="str">
        <f t="shared" si="114"/>
        <v>2023</v>
      </c>
      <c r="K1798" s="1">
        <f t="shared" si="115"/>
        <v>44952</v>
      </c>
    </row>
    <row r="1799" spans="1:11" hidden="1" x14ac:dyDescent="0.55000000000000004">
      <c r="A1799" t="s">
        <v>182</v>
      </c>
      <c r="B1799">
        <v>23</v>
      </c>
      <c r="C1799" t="s">
        <v>89</v>
      </c>
      <c r="D1799">
        <v>3775.55</v>
      </c>
      <c r="E1799">
        <v>571991.92749999999</v>
      </c>
      <c r="F1799">
        <v>151.49896770007018</v>
      </c>
      <c r="G1799">
        <v>3.5032778062880879E-3</v>
      </c>
      <c r="H1799" t="str">
        <f t="shared" si="112"/>
        <v>26</v>
      </c>
      <c r="I1799" t="str">
        <f t="shared" si="113"/>
        <v>01</v>
      </c>
      <c r="J1799" t="str">
        <f t="shared" si="114"/>
        <v>2023</v>
      </c>
      <c r="K1799" s="1">
        <f t="shared" si="115"/>
        <v>44952</v>
      </c>
    </row>
    <row r="1800" spans="1:11" hidden="1" x14ac:dyDescent="0.55000000000000004">
      <c r="A1800" t="s">
        <v>182</v>
      </c>
      <c r="B1800">
        <v>24</v>
      </c>
      <c r="C1800" t="s">
        <v>98</v>
      </c>
      <c r="D1800">
        <v>3772.2799999999997</v>
      </c>
      <c r="E1800">
        <v>802113.60379999992</v>
      </c>
      <c r="F1800">
        <v>212.63363371753951</v>
      </c>
      <c r="G1800">
        <v>3.5002436209570593E-3</v>
      </c>
      <c r="H1800" t="str">
        <f t="shared" si="112"/>
        <v>26</v>
      </c>
      <c r="I1800" t="str">
        <f t="shared" si="113"/>
        <v>01</v>
      </c>
      <c r="J1800" t="str">
        <f t="shared" si="114"/>
        <v>2023</v>
      </c>
      <c r="K1800" s="1">
        <f t="shared" si="115"/>
        <v>44952</v>
      </c>
    </row>
    <row r="1801" spans="1:11" hidden="1" x14ac:dyDescent="0.55000000000000004">
      <c r="A1801" t="s">
        <v>182</v>
      </c>
      <c r="B1801">
        <v>25</v>
      </c>
      <c r="C1801" t="s">
        <v>90</v>
      </c>
      <c r="D1801">
        <v>3330</v>
      </c>
      <c r="E1801">
        <v>641938.5</v>
      </c>
      <c r="F1801">
        <v>192.77432432432431</v>
      </c>
      <c r="G1801">
        <v>3.0898584563677695E-3</v>
      </c>
      <c r="H1801" t="str">
        <f t="shared" si="112"/>
        <v>26</v>
      </c>
      <c r="I1801" t="str">
        <f t="shared" si="113"/>
        <v>01</v>
      </c>
      <c r="J1801" t="str">
        <f t="shared" si="114"/>
        <v>2023</v>
      </c>
      <c r="K1801" s="1">
        <f t="shared" si="115"/>
        <v>44952</v>
      </c>
    </row>
    <row r="1802" spans="1:11" hidden="1" x14ac:dyDescent="0.55000000000000004">
      <c r="A1802" t="s">
        <v>182</v>
      </c>
      <c r="B1802">
        <v>26</v>
      </c>
      <c r="C1802" t="s">
        <v>103</v>
      </c>
      <c r="D1802">
        <v>2887.5</v>
      </c>
      <c r="E1802">
        <v>574878.5625</v>
      </c>
      <c r="F1802">
        <v>199.09214285714285</v>
      </c>
      <c r="G1802">
        <v>2.6792691569855658E-3</v>
      </c>
      <c r="H1802" t="str">
        <f t="shared" si="112"/>
        <v>26</v>
      </c>
      <c r="I1802" t="str">
        <f t="shared" si="113"/>
        <v>01</v>
      </c>
      <c r="J1802" t="str">
        <f t="shared" si="114"/>
        <v>2023</v>
      </c>
      <c r="K1802" s="1">
        <f t="shared" si="115"/>
        <v>44952</v>
      </c>
    </row>
    <row r="1803" spans="1:11" hidden="1" x14ac:dyDescent="0.55000000000000004">
      <c r="A1803" t="s">
        <v>182</v>
      </c>
      <c r="B1803">
        <v>27</v>
      </c>
      <c r="C1803" t="s">
        <v>76</v>
      </c>
      <c r="D1803">
        <v>2657.2200000000003</v>
      </c>
      <c r="E1803">
        <v>583336.20849999995</v>
      </c>
      <c r="F1803">
        <v>219.52875881560425</v>
      </c>
      <c r="G1803">
        <v>2.4655957019308001E-3</v>
      </c>
      <c r="H1803" t="str">
        <f t="shared" si="112"/>
        <v>26</v>
      </c>
      <c r="I1803" t="str">
        <f t="shared" si="113"/>
        <v>01</v>
      </c>
      <c r="J1803" t="str">
        <f t="shared" si="114"/>
        <v>2023</v>
      </c>
      <c r="K1803" s="1">
        <f t="shared" si="115"/>
        <v>44952</v>
      </c>
    </row>
    <row r="1804" spans="1:11" hidden="1" x14ac:dyDescent="0.55000000000000004">
      <c r="A1804" t="s">
        <v>182</v>
      </c>
      <c r="B1804">
        <v>28</v>
      </c>
      <c r="C1804" t="s">
        <v>99</v>
      </c>
      <c r="D1804">
        <v>2632.5</v>
      </c>
      <c r="E1804">
        <v>513931.72499999998</v>
      </c>
      <c r="F1804">
        <v>195.22572649572649</v>
      </c>
      <c r="G1804">
        <v>2.4426583742907368E-3</v>
      </c>
      <c r="H1804" t="str">
        <f t="shared" si="112"/>
        <v>26</v>
      </c>
      <c r="I1804" t="str">
        <f t="shared" si="113"/>
        <v>01</v>
      </c>
      <c r="J1804" t="str">
        <f t="shared" si="114"/>
        <v>2023</v>
      </c>
      <c r="K1804" s="1">
        <f t="shared" si="115"/>
        <v>44952</v>
      </c>
    </row>
    <row r="1805" spans="1:11" hidden="1" x14ac:dyDescent="0.55000000000000004">
      <c r="A1805" t="s">
        <v>182</v>
      </c>
      <c r="B1805">
        <v>29</v>
      </c>
      <c r="C1805" t="s">
        <v>165</v>
      </c>
      <c r="D1805">
        <v>2622</v>
      </c>
      <c r="E1805">
        <v>527256.36930000002</v>
      </c>
      <c r="F1805">
        <v>201.08938569794051</v>
      </c>
      <c r="G1805">
        <v>2.4329155773562434E-3</v>
      </c>
      <c r="H1805" t="str">
        <f t="shared" si="112"/>
        <v>26</v>
      </c>
      <c r="I1805" t="str">
        <f t="shared" si="113"/>
        <v>01</v>
      </c>
      <c r="J1805" t="str">
        <f t="shared" si="114"/>
        <v>2023</v>
      </c>
      <c r="K1805" s="1">
        <f t="shared" si="115"/>
        <v>44952</v>
      </c>
    </row>
    <row r="1806" spans="1:11" hidden="1" x14ac:dyDescent="0.55000000000000004">
      <c r="A1806" t="s">
        <v>182</v>
      </c>
      <c r="B1806">
        <v>30</v>
      </c>
      <c r="C1806" t="s">
        <v>84</v>
      </c>
      <c r="D1806">
        <v>2565</v>
      </c>
      <c r="E1806">
        <v>312012</v>
      </c>
      <c r="F1806">
        <v>121.6421052631579</v>
      </c>
      <c r="G1806">
        <v>2.3800261082832816E-3</v>
      </c>
      <c r="H1806" t="str">
        <f t="shared" si="112"/>
        <v>26</v>
      </c>
      <c r="I1806" t="str">
        <f t="shared" si="113"/>
        <v>01</v>
      </c>
      <c r="J1806" t="str">
        <f t="shared" si="114"/>
        <v>2023</v>
      </c>
      <c r="K1806" s="1">
        <f t="shared" si="115"/>
        <v>44952</v>
      </c>
    </row>
    <row r="1807" spans="1:11" hidden="1" x14ac:dyDescent="0.55000000000000004">
      <c r="A1807" t="s">
        <v>182</v>
      </c>
      <c r="B1807">
        <v>31</v>
      </c>
      <c r="C1807" t="s">
        <v>104</v>
      </c>
      <c r="D1807">
        <v>2295</v>
      </c>
      <c r="E1807">
        <v>627131.4</v>
      </c>
      <c r="F1807">
        <v>273.25986928104578</v>
      </c>
      <c r="G1807">
        <v>2.1294970442534626E-3</v>
      </c>
      <c r="H1807" t="str">
        <f t="shared" si="112"/>
        <v>26</v>
      </c>
      <c r="I1807" t="str">
        <f t="shared" si="113"/>
        <v>01</v>
      </c>
      <c r="J1807" t="str">
        <f t="shared" si="114"/>
        <v>2023</v>
      </c>
      <c r="K1807" s="1">
        <f t="shared" si="115"/>
        <v>44952</v>
      </c>
    </row>
    <row r="1808" spans="1:11" hidden="1" x14ac:dyDescent="0.55000000000000004">
      <c r="A1808" t="s">
        <v>182</v>
      </c>
      <c r="B1808">
        <v>32</v>
      </c>
      <c r="C1808" t="s">
        <v>155</v>
      </c>
      <c r="D1808">
        <v>2137.5</v>
      </c>
      <c r="E1808">
        <v>441222.75</v>
      </c>
      <c r="F1808">
        <v>206.42</v>
      </c>
      <c r="G1808">
        <v>1.9833550902360682E-3</v>
      </c>
      <c r="H1808" t="str">
        <f t="shared" si="112"/>
        <v>26</v>
      </c>
      <c r="I1808" t="str">
        <f t="shared" si="113"/>
        <v>01</v>
      </c>
      <c r="J1808" t="str">
        <f t="shared" si="114"/>
        <v>2023</v>
      </c>
      <c r="K1808" s="1">
        <f t="shared" si="115"/>
        <v>44952</v>
      </c>
    </row>
    <row r="1809" spans="1:11" hidden="1" x14ac:dyDescent="0.55000000000000004">
      <c r="A1809" t="s">
        <v>182</v>
      </c>
      <c r="B1809">
        <v>33</v>
      </c>
      <c r="C1809" t="s">
        <v>100</v>
      </c>
      <c r="D1809">
        <v>1815.65</v>
      </c>
      <c r="E1809">
        <v>353943.125</v>
      </c>
      <c r="F1809">
        <v>194.94017294082008</v>
      </c>
      <c r="G1809">
        <v>1.6847151670583006E-3</v>
      </c>
      <c r="H1809" t="str">
        <f t="shared" si="112"/>
        <v>26</v>
      </c>
      <c r="I1809" t="str">
        <f t="shared" si="113"/>
        <v>01</v>
      </c>
      <c r="J1809" t="str">
        <f t="shared" si="114"/>
        <v>2023</v>
      </c>
      <c r="K1809" s="1">
        <f t="shared" si="115"/>
        <v>44952</v>
      </c>
    </row>
    <row r="1810" spans="1:11" hidden="1" x14ac:dyDescent="0.55000000000000004">
      <c r="A1810" t="s">
        <v>182</v>
      </c>
      <c r="B1810">
        <v>34</v>
      </c>
      <c r="C1810" t="s">
        <v>93</v>
      </c>
      <c r="D1810">
        <v>1350</v>
      </c>
      <c r="E1810">
        <v>323305.96499999997</v>
      </c>
      <c r="F1810">
        <v>239.48589999999999</v>
      </c>
      <c r="G1810">
        <v>1.2526453201490957E-3</v>
      </c>
      <c r="H1810" t="str">
        <f t="shared" si="112"/>
        <v>26</v>
      </c>
      <c r="I1810" t="str">
        <f t="shared" si="113"/>
        <v>01</v>
      </c>
      <c r="J1810" t="str">
        <f t="shared" si="114"/>
        <v>2023</v>
      </c>
      <c r="K1810" s="1">
        <f t="shared" si="115"/>
        <v>44952</v>
      </c>
    </row>
    <row r="1811" spans="1:11" hidden="1" x14ac:dyDescent="0.55000000000000004">
      <c r="A1811" t="s">
        <v>182</v>
      </c>
      <c r="B1811">
        <v>35</v>
      </c>
      <c r="C1811" t="s">
        <v>110</v>
      </c>
      <c r="D1811">
        <v>851.98</v>
      </c>
      <c r="E1811">
        <v>208855.59299999999</v>
      </c>
      <c r="F1811">
        <v>245.14142702880349</v>
      </c>
      <c r="G1811">
        <v>7.9053982211898263E-4</v>
      </c>
      <c r="H1811" t="str">
        <f t="shared" si="112"/>
        <v>26</v>
      </c>
      <c r="I1811" t="str">
        <f t="shared" si="113"/>
        <v>01</v>
      </c>
      <c r="J1811" t="str">
        <f t="shared" si="114"/>
        <v>2023</v>
      </c>
      <c r="K1811" s="1">
        <f t="shared" si="115"/>
        <v>44952</v>
      </c>
    </row>
    <row r="1812" spans="1:11" hidden="1" x14ac:dyDescent="0.55000000000000004">
      <c r="A1812" t="s">
        <v>182</v>
      </c>
      <c r="B1812">
        <v>36</v>
      </c>
      <c r="C1812" t="s">
        <v>95</v>
      </c>
      <c r="D1812">
        <v>795.31</v>
      </c>
      <c r="E1812">
        <v>211739.22500000001</v>
      </c>
      <c r="F1812">
        <v>266.23483295821757</v>
      </c>
      <c r="G1812">
        <v>7.3795655523539055E-4</v>
      </c>
      <c r="H1812" t="str">
        <f t="shared" si="112"/>
        <v>26</v>
      </c>
      <c r="I1812" t="str">
        <f t="shared" si="113"/>
        <v>01</v>
      </c>
      <c r="J1812" t="str">
        <f t="shared" si="114"/>
        <v>2023</v>
      </c>
      <c r="K1812" s="1">
        <f t="shared" si="115"/>
        <v>44952</v>
      </c>
    </row>
    <row r="1813" spans="1:11" hidden="1" x14ac:dyDescent="0.55000000000000004">
      <c r="A1813" t="s">
        <v>182</v>
      </c>
      <c r="B1813">
        <v>37</v>
      </c>
      <c r="C1813" t="s">
        <v>181</v>
      </c>
      <c r="D1813">
        <v>434.78</v>
      </c>
      <c r="E1813">
        <v>85912.527999999991</v>
      </c>
      <c r="F1813">
        <v>197.6</v>
      </c>
      <c r="G1813">
        <v>4.0342602392179539E-4</v>
      </c>
      <c r="H1813" t="str">
        <f t="shared" si="112"/>
        <v>26</v>
      </c>
      <c r="I1813" t="str">
        <f t="shared" si="113"/>
        <v>01</v>
      </c>
      <c r="J1813" t="str">
        <f t="shared" si="114"/>
        <v>2023</v>
      </c>
      <c r="K1813" s="1">
        <f t="shared" si="115"/>
        <v>44952</v>
      </c>
    </row>
    <row r="1814" spans="1:11" hidden="1" x14ac:dyDescent="0.55000000000000004">
      <c r="A1814" t="s">
        <v>182</v>
      </c>
      <c r="B1814">
        <v>38</v>
      </c>
      <c r="C1814" t="s">
        <v>183</v>
      </c>
      <c r="D1814">
        <v>412.5</v>
      </c>
      <c r="E1814">
        <v>66000</v>
      </c>
      <c r="F1814">
        <v>160</v>
      </c>
      <c r="G1814">
        <v>3.8275273671222365E-4</v>
      </c>
      <c r="H1814" t="str">
        <f t="shared" si="112"/>
        <v>26</v>
      </c>
      <c r="I1814" t="str">
        <f t="shared" si="113"/>
        <v>01</v>
      </c>
      <c r="J1814" t="str">
        <f t="shared" si="114"/>
        <v>2023</v>
      </c>
      <c r="K1814" s="1">
        <f t="shared" si="115"/>
        <v>44952</v>
      </c>
    </row>
    <row r="1815" spans="1:11" hidden="1" x14ac:dyDescent="0.55000000000000004">
      <c r="A1815" t="s">
        <v>182</v>
      </c>
      <c r="B1815">
        <v>39</v>
      </c>
      <c r="C1815" t="s">
        <v>108</v>
      </c>
      <c r="D1815">
        <v>412.5</v>
      </c>
      <c r="E1815">
        <v>80482.875</v>
      </c>
      <c r="F1815">
        <v>195.11</v>
      </c>
      <c r="G1815">
        <v>3.8275273671222365E-4</v>
      </c>
      <c r="H1815" t="str">
        <f t="shared" si="112"/>
        <v>26</v>
      </c>
      <c r="I1815" t="str">
        <f t="shared" si="113"/>
        <v>01</v>
      </c>
      <c r="J1815" t="str">
        <f t="shared" si="114"/>
        <v>2023</v>
      </c>
      <c r="K1815" s="1">
        <f t="shared" si="115"/>
        <v>44952</v>
      </c>
    </row>
    <row r="1816" spans="1:11" hidden="1" x14ac:dyDescent="0.55000000000000004">
      <c r="A1816" t="s">
        <v>182</v>
      </c>
      <c r="B1816">
        <v>40</v>
      </c>
      <c r="C1816" t="s">
        <v>92</v>
      </c>
      <c r="D1816">
        <v>198.91</v>
      </c>
      <c r="E1816">
        <v>61662.1</v>
      </c>
      <c r="F1816">
        <v>310</v>
      </c>
      <c r="G1816">
        <v>1.8456568935619008E-4</v>
      </c>
      <c r="H1816" t="str">
        <f t="shared" si="112"/>
        <v>26</v>
      </c>
      <c r="I1816" t="str">
        <f t="shared" si="113"/>
        <v>01</v>
      </c>
      <c r="J1816" t="str">
        <f t="shared" si="114"/>
        <v>2023</v>
      </c>
      <c r="K1816" s="1">
        <f t="shared" si="115"/>
        <v>44952</v>
      </c>
    </row>
    <row r="1817" spans="1:11" hidden="1" x14ac:dyDescent="0.55000000000000004">
      <c r="A1817" t="s">
        <v>182</v>
      </c>
      <c r="B1817">
        <v>41</v>
      </c>
      <c r="C1817" t="s">
        <v>109</v>
      </c>
      <c r="D1817">
        <v>7.38</v>
      </c>
      <c r="E1817">
        <v>2768.9949999999999</v>
      </c>
      <c r="F1817">
        <v>375.20257452574526</v>
      </c>
      <c r="G1817">
        <v>6.8477944168150566E-6</v>
      </c>
      <c r="H1817" t="str">
        <f t="shared" si="112"/>
        <v>26</v>
      </c>
      <c r="I1817" t="str">
        <f t="shared" si="113"/>
        <v>01</v>
      </c>
      <c r="J1817" t="str">
        <f t="shared" si="114"/>
        <v>2023</v>
      </c>
      <c r="K1817" s="1">
        <f t="shared" si="115"/>
        <v>44952</v>
      </c>
    </row>
    <row r="1818" spans="1:11" hidden="1" x14ac:dyDescent="0.55000000000000004">
      <c r="A1818" t="s">
        <v>182</v>
      </c>
      <c r="C1818" t="s">
        <v>150</v>
      </c>
      <c r="D1818">
        <v>7.14</v>
      </c>
      <c r="E1818">
        <v>1285.2</v>
      </c>
      <c r="F1818">
        <v>180.00000000000003</v>
      </c>
      <c r="G1818">
        <v>6.6251019154552164E-6</v>
      </c>
      <c r="H1818" t="str">
        <f t="shared" si="112"/>
        <v>26</v>
      </c>
      <c r="I1818" t="str">
        <f t="shared" si="113"/>
        <v>01</v>
      </c>
      <c r="J1818" t="str">
        <f t="shared" si="114"/>
        <v>2023</v>
      </c>
      <c r="K1818" s="1">
        <f t="shared" si="115"/>
        <v>44952</v>
      </c>
    </row>
    <row r="1819" spans="1:11" hidden="1" x14ac:dyDescent="0.55000000000000004">
      <c r="A1819" t="s">
        <v>182</v>
      </c>
      <c r="C1819" t="s">
        <v>117</v>
      </c>
      <c r="D1819">
        <v>1077719.2700000003</v>
      </c>
      <c r="E1819">
        <v>213338192.51966998</v>
      </c>
      <c r="F1819">
        <v>197.95339886580103</v>
      </c>
      <c r="G1819">
        <v>1</v>
      </c>
      <c r="H1819" t="str">
        <f t="shared" si="112"/>
        <v>26</v>
      </c>
      <c r="I1819" t="str">
        <f t="shared" si="113"/>
        <v>01</v>
      </c>
      <c r="J1819" t="str">
        <f t="shared" si="114"/>
        <v>2023</v>
      </c>
      <c r="K1819" s="1">
        <f t="shared" si="115"/>
        <v>44952</v>
      </c>
    </row>
    <row r="1820" spans="1:11" hidden="1" x14ac:dyDescent="0.55000000000000004">
      <c r="A1820" t="s">
        <v>184</v>
      </c>
      <c r="B1820">
        <v>1</v>
      </c>
      <c r="C1820" t="s">
        <v>68</v>
      </c>
      <c r="D1820">
        <v>311147.66000000003</v>
      </c>
      <c r="E1820">
        <v>62549351.142300017</v>
      </c>
      <c r="F1820">
        <v>201.02786934762747</v>
      </c>
      <c r="G1820">
        <v>0.25986020075840166</v>
      </c>
      <c r="H1820" t="str">
        <f t="shared" si="112"/>
        <v>02</v>
      </c>
      <c r="I1820" t="str">
        <f t="shared" si="113"/>
        <v>02</v>
      </c>
      <c r="J1820" t="str">
        <f t="shared" si="114"/>
        <v>2023</v>
      </c>
      <c r="K1820" s="1">
        <f t="shared" si="115"/>
        <v>44959</v>
      </c>
    </row>
    <row r="1821" spans="1:11" hidden="1" x14ac:dyDescent="0.55000000000000004">
      <c r="A1821" t="s">
        <v>184</v>
      </c>
      <c r="B1821">
        <v>2</v>
      </c>
      <c r="C1821" t="s">
        <v>69</v>
      </c>
      <c r="D1821">
        <v>249841.24000000014</v>
      </c>
      <c r="E1821">
        <v>49470760.641620018</v>
      </c>
      <c r="F1821">
        <v>198.00878606598332</v>
      </c>
      <c r="G1821">
        <v>0.20865911311731553</v>
      </c>
      <c r="H1821" t="str">
        <f t="shared" si="112"/>
        <v>02</v>
      </c>
      <c r="I1821" t="str">
        <f t="shared" si="113"/>
        <v>02</v>
      </c>
      <c r="J1821" t="str">
        <f t="shared" si="114"/>
        <v>2023</v>
      </c>
      <c r="K1821" s="1">
        <f t="shared" si="115"/>
        <v>44959</v>
      </c>
    </row>
    <row r="1822" spans="1:11" x14ac:dyDescent="0.55000000000000004">
      <c r="A1822" t="s">
        <v>184</v>
      </c>
      <c r="B1822">
        <v>3</v>
      </c>
      <c r="C1822" t="s">
        <v>70</v>
      </c>
      <c r="D1822">
        <v>132436.69999999998</v>
      </c>
      <c r="E1822">
        <v>25667735.652649999</v>
      </c>
      <c r="F1822">
        <v>193.81135027262081</v>
      </c>
      <c r="G1822">
        <v>0.11060673716710645</v>
      </c>
      <c r="H1822" t="str">
        <f t="shared" si="112"/>
        <v>02</v>
      </c>
      <c r="I1822" t="str">
        <f t="shared" si="113"/>
        <v>02</v>
      </c>
      <c r="J1822" t="str">
        <f t="shared" si="114"/>
        <v>2023</v>
      </c>
      <c r="K1822" s="1">
        <f t="shared" si="115"/>
        <v>44959</v>
      </c>
    </row>
    <row r="1823" spans="1:11" hidden="1" x14ac:dyDescent="0.55000000000000004">
      <c r="A1823" t="s">
        <v>184</v>
      </c>
      <c r="B1823">
        <v>4</v>
      </c>
      <c r="C1823" t="s">
        <v>71</v>
      </c>
      <c r="D1823">
        <v>67021.62</v>
      </c>
      <c r="E1823">
        <v>13329581.222000003</v>
      </c>
      <c r="F1823">
        <v>198.88479601060081</v>
      </c>
      <c r="G1823">
        <v>5.5974233032487865E-2</v>
      </c>
      <c r="H1823" t="str">
        <f t="shared" si="112"/>
        <v>02</v>
      </c>
      <c r="I1823" t="str">
        <f t="shared" si="113"/>
        <v>02</v>
      </c>
      <c r="J1823" t="str">
        <f t="shared" si="114"/>
        <v>2023</v>
      </c>
      <c r="K1823" s="1">
        <f t="shared" si="115"/>
        <v>44959</v>
      </c>
    </row>
    <row r="1824" spans="1:11" hidden="1" x14ac:dyDescent="0.55000000000000004">
      <c r="A1824" t="s">
        <v>184</v>
      </c>
      <c r="B1824">
        <v>5</v>
      </c>
      <c r="C1824" t="s">
        <v>73</v>
      </c>
      <c r="D1824">
        <v>60090</v>
      </c>
      <c r="E1824">
        <v>11822701.582499998</v>
      </c>
      <c r="F1824">
        <v>196.74990152271587</v>
      </c>
      <c r="G1824">
        <v>5.018517402178873E-2</v>
      </c>
      <c r="H1824" t="str">
        <f t="shared" si="112"/>
        <v>02</v>
      </c>
      <c r="I1824" t="str">
        <f t="shared" si="113"/>
        <v>02</v>
      </c>
      <c r="J1824" t="str">
        <f t="shared" si="114"/>
        <v>2023</v>
      </c>
      <c r="K1824" s="1">
        <f t="shared" si="115"/>
        <v>44959</v>
      </c>
    </row>
    <row r="1825" spans="1:11" hidden="1" x14ac:dyDescent="0.55000000000000004">
      <c r="A1825" t="s">
        <v>184</v>
      </c>
      <c r="B1825">
        <v>6</v>
      </c>
      <c r="C1825" t="s">
        <v>75</v>
      </c>
      <c r="D1825">
        <v>55549.779999999984</v>
      </c>
      <c r="E1825">
        <v>11072044.176299999</v>
      </c>
      <c r="F1825">
        <v>199.3175162223865</v>
      </c>
      <c r="G1825">
        <v>4.6393332936796115E-2</v>
      </c>
      <c r="H1825" t="str">
        <f t="shared" si="112"/>
        <v>02</v>
      </c>
      <c r="I1825" t="str">
        <f t="shared" si="113"/>
        <v>02</v>
      </c>
      <c r="J1825" t="str">
        <f t="shared" si="114"/>
        <v>2023</v>
      </c>
      <c r="K1825" s="1">
        <f t="shared" si="115"/>
        <v>44959</v>
      </c>
    </row>
    <row r="1826" spans="1:11" hidden="1" x14ac:dyDescent="0.55000000000000004">
      <c r="A1826" t="s">
        <v>184</v>
      </c>
      <c r="B1826">
        <v>7</v>
      </c>
      <c r="C1826" t="s">
        <v>77</v>
      </c>
      <c r="D1826">
        <v>50552.06</v>
      </c>
      <c r="E1826">
        <v>10023664.0145</v>
      </c>
      <c r="F1826">
        <v>198.28398713128604</v>
      </c>
      <c r="G1826">
        <v>4.2219403033115409E-2</v>
      </c>
      <c r="H1826" t="str">
        <f t="shared" si="112"/>
        <v>02</v>
      </c>
      <c r="I1826" t="str">
        <f t="shared" si="113"/>
        <v>02</v>
      </c>
      <c r="J1826" t="str">
        <f t="shared" si="114"/>
        <v>2023</v>
      </c>
      <c r="K1826" s="1">
        <f t="shared" si="115"/>
        <v>44959</v>
      </c>
    </row>
    <row r="1827" spans="1:11" hidden="1" x14ac:dyDescent="0.55000000000000004">
      <c r="A1827" t="s">
        <v>184</v>
      </c>
      <c r="B1827">
        <v>8</v>
      </c>
      <c r="C1827" t="s">
        <v>81</v>
      </c>
      <c r="D1827">
        <v>34232.749999999993</v>
      </c>
      <c r="E1827">
        <v>6831931.2897000005</v>
      </c>
      <c r="F1827">
        <v>199.57296126370221</v>
      </c>
      <c r="G1827">
        <v>2.8590056847967844E-2</v>
      </c>
      <c r="H1827" t="str">
        <f t="shared" si="112"/>
        <v>02</v>
      </c>
      <c r="I1827" t="str">
        <f t="shared" si="113"/>
        <v>02</v>
      </c>
      <c r="J1827" t="str">
        <f t="shared" si="114"/>
        <v>2023</v>
      </c>
      <c r="K1827" s="1">
        <f t="shared" si="115"/>
        <v>44959</v>
      </c>
    </row>
    <row r="1828" spans="1:11" hidden="1" x14ac:dyDescent="0.55000000000000004">
      <c r="A1828" t="s">
        <v>184</v>
      </c>
      <c r="B1828">
        <v>9</v>
      </c>
      <c r="C1828" t="s">
        <v>74</v>
      </c>
      <c r="D1828">
        <v>26550</v>
      </c>
      <c r="E1828">
        <v>5288864.3100000005</v>
      </c>
      <c r="F1828">
        <v>199.20392881355934</v>
      </c>
      <c r="G1828">
        <v>2.2173678986162269E-2</v>
      </c>
      <c r="H1828" t="str">
        <f t="shared" si="112"/>
        <v>02</v>
      </c>
      <c r="I1828" t="str">
        <f t="shared" si="113"/>
        <v>02</v>
      </c>
      <c r="J1828" t="str">
        <f t="shared" si="114"/>
        <v>2023</v>
      </c>
      <c r="K1828" s="1">
        <f t="shared" si="115"/>
        <v>44959</v>
      </c>
    </row>
    <row r="1829" spans="1:11" hidden="1" x14ac:dyDescent="0.55000000000000004">
      <c r="A1829" t="s">
        <v>184</v>
      </c>
      <c r="B1829">
        <v>10</v>
      </c>
      <c r="C1829" t="s">
        <v>80</v>
      </c>
      <c r="D1829">
        <v>25829.34</v>
      </c>
      <c r="E1829">
        <v>5175363.3666000003</v>
      </c>
      <c r="F1829">
        <v>200.36761940490931</v>
      </c>
      <c r="G1829">
        <v>2.1571807667963863E-2</v>
      </c>
      <c r="H1829" t="str">
        <f t="shared" si="112"/>
        <v>02</v>
      </c>
      <c r="I1829" t="str">
        <f t="shared" si="113"/>
        <v>02</v>
      </c>
      <c r="J1829" t="str">
        <f t="shared" si="114"/>
        <v>2023</v>
      </c>
      <c r="K1829" s="1">
        <f t="shared" si="115"/>
        <v>44959</v>
      </c>
    </row>
    <row r="1830" spans="1:11" hidden="1" x14ac:dyDescent="0.55000000000000004">
      <c r="A1830" t="s">
        <v>184</v>
      </c>
      <c r="B1830">
        <v>11</v>
      </c>
      <c r="C1830" t="s">
        <v>78</v>
      </c>
      <c r="D1830">
        <v>25125</v>
      </c>
      <c r="E1830">
        <v>5491869</v>
      </c>
      <c r="F1830">
        <v>218.58185074626866</v>
      </c>
      <c r="G1830">
        <v>2.0983566272215707E-2</v>
      </c>
      <c r="H1830" t="str">
        <f t="shared" si="112"/>
        <v>02</v>
      </c>
      <c r="I1830" t="str">
        <f t="shared" si="113"/>
        <v>02</v>
      </c>
      <c r="J1830" t="str">
        <f t="shared" si="114"/>
        <v>2023</v>
      </c>
      <c r="K1830" s="1">
        <f t="shared" si="115"/>
        <v>44959</v>
      </c>
    </row>
    <row r="1831" spans="1:11" hidden="1" x14ac:dyDescent="0.55000000000000004">
      <c r="A1831" t="s">
        <v>184</v>
      </c>
      <c r="B1831">
        <v>12</v>
      </c>
      <c r="C1831" t="s">
        <v>79</v>
      </c>
      <c r="D1831">
        <v>22192.5</v>
      </c>
      <c r="E1831">
        <v>4035275.7299999995</v>
      </c>
      <c r="F1831">
        <v>181.83060628590738</v>
      </c>
      <c r="G1831">
        <v>1.8534439581936204E-2</v>
      </c>
      <c r="H1831" t="str">
        <f t="shared" si="112"/>
        <v>02</v>
      </c>
      <c r="I1831" t="str">
        <f t="shared" si="113"/>
        <v>02</v>
      </c>
      <c r="J1831" t="str">
        <f t="shared" si="114"/>
        <v>2023</v>
      </c>
      <c r="K1831" s="1">
        <f t="shared" si="115"/>
        <v>44959</v>
      </c>
    </row>
    <row r="1832" spans="1:11" hidden="1" x14ac:dyDescent="0.55000000000000004">
      <c r="A1832" t="s">
        <v>184</v>
      </c>
      <c r="B1832">
        <v>13</v>
      </c>
      <c r="C1832" t="s">
        <v>72</v>
      </c>
      <c r="D1832">
        <v>20956.53</v>
      </c>
      <c r="E1832">
        <v>4043469.0959999999</v>
      </c>
      <c r="F1832">
        <v>192.94554470611308</v>
      </c>
      <c r="G1832">
        <v>1.7502198451370212E-2</v>
      </c>
      <c r="H1832" t="str">
        <f t="shared" si="112"/>
        <v>02</v>
      </c>
      <c r="I1832" t="str">
        <f t="shared" si="113"/>
        <v>02</v>
      </c>
      <c r="J1832" t="str">
        <f t="shared" si="114"/>
        <v>2023</v>
      </c>
      <c r="K1832" s="1">
        <f t="shared" si="115"/>
        <v>44959</v>
      </c>
    </row>
    <row r="1833" spans="1:11" hidden="1" x14ac:dyDescent="0.55000000000000004">
      <c r="A1833" t="s">
        <v>184</v>
      </c>
      <c r="B1833">
        <v>14</v>
      </c>
      <c r="C1833" t="s">
        <v>82</v>
      </c>
      <c r="D1833">
        <v>18337.5</v>
      </c>
      <c r="E1833">
        <v>3189459.4200000004</v>
      </c>
      <c r="F1833">
        <v>173.93098404907977</v>
      </c>
      <c r="G1833">
        <v>1.5314871503154449E-2</v>
      </c>
      <c r="H1833" t="str">
        <f t="shared" si="112"/>
        <v>02</v>
      </c>
      <c r="I1833" t="str">
        <f t="shared" si="113"/>
        <v>02</v>
      </c>
      <c r="J1833" t="str">
        <f t="shared" si="114"/>
        <v>2023</v>
      </c>
      <c r="K1833" s="1">
        <f t="shared" si="115"/>
        <v>44959</v>
      </c>
    </row>
    <row r="1834" spans="1:11" hidden="1" x14ac:dyDescent="0.55000000000000004">
      <c r="A1834" t="s">
        <v>184</v>
      </c>
      <c r="B1834">
        <v>15</v>
      </c>
      <c r="C1834" t="s">
        <v>86</v>
      </c>
      <c r="D1834">
        <v>15673.05</v>
      </c>
      <c r="E1834">
        <v>2395729.6299000001</v>
      </c>
      <c r="F1834">
        <v>152.85663160010338</v>
      </c>
      <c r="G1834">
        <v>1.3089611278119417E-2</v>
      </c>
      <c r="H1834" t="str">
        <f t="shared" si="112"/>
        <v>02</v>
      </c>
      <c r="I1834" t="str">
        <f t="shared" si="113"/>
        <v>02</v>
      </c>
      <c r="J1834" t="str">
        <f t="shared" si="114"/>
        <v>2023</v>
      </c>
      <c r="K1834" s="1">
        <f t="shared" si="115"/>
        <v>44959</v>
      </c>
    </row>
    <row r="1835" spans="1:11" hidden="1" x14ac:dyDescent="0.55000000000000004">
      <c r="A1835" t="s">
        <v>184</v>
      </c>
      <c r="B1835">
        <v>16</v>
      </c>
      <c r="C1835" t="s">
        <v>91</v>
      </c>
      <c r="D1835">
        <v>9570</v>
      </c>
      <c r="E1835">
        <v>1713286.5</v>
      </c>
      <c r="F1835">
        <v>179.026802507837</v>
      </c>
      <c r="G1835">
        <v>7.9925464368200728E-3</v>
      </c>
      <c r="H1835" t="str">
        <f t="shared" si="112"/>
        <v>02</v>
      </c>
      <c r="I1835" t="str">
        <f t="shared" si="113"/>
        <v>02</v>
      </c>
      <c r="J1835" t="str">
        <f t="shared" si="114"/>
        <v>2023</v>
      </c>
      <c r="K1835" s="1">
        <f t="shared" si="115"/>
        <v>44959</v>
      </c>
    </row>
    <row r="1836" spans="1:11" hidden="1" x14ac:dyDescent="0.55000000000000004">
      <c r="A1836" t="s">
        <v>184</v>
      </c>
      <c r="B1836">
        <v>17</v>
      </c>
      <c r="C1836" t="s">
        <v>83</v>
      </c>
      <c r="D1836">
        <v>7192.5</v>
      </c>
      <c r="E1836">
        <v>1087788</v>
      </c>
      <c r="F1836">
        <v>151.23920750782065</v>
      </c>
      <c r="G1836">
        <v>6.0069373298671236E-3</v>
      </c>
      <c r="H1836" t="str">
        <f t="shared" si="112"/>
        <v>02</v>
      </c>
      <c r="I1836" t="str">
        <f t="shared" si="113"/>
        <v>02</v>
      </c>
      <c r="J1836" t="str">
        <f t="shared" si="114"/>
        <v>2023</v>
      </c>
      <c r="K1836" s="1">
        <f t="shared" si="115"/>
        <v>44959</v>
      </c>
    </row>
    <row r="1837" spans="1:11" hidden="1" x14ac:dyDescent="0.55000000000000004">
      <c r="A1837" t="s">
        <v>184</v>
      </c>
      <c r="B1837">
        <v>18</v>
      </c>
      <c r="C1837" t="s">
        <v>98</v>
      </c>
      <c r="D1837">
        <v>5834.78</v>
      </c>
      <c r="E1837">
        <v>1163752.3537999999</v>
      </c>
      <c r="F1837">
        <v>199.45093967553188</v>
      </c>
      <c r="G1837">
        <v>4.8730146393551749E-3</v>
      </c>
      <c r="H1837" t="str">
        <f t="shared" si="112"/>
        <v>02</v>
      </c>
      <c r="I1837" t="str">
        <f t="shared" si="113"/>
        <v>02</v>
      </c>
      <c r="J1837" t="str">
        <f t="shared" si="114"/>
        <v>2023</v>
      </c>
      <c r="K1837" s="1">
        <f t="shared" si="115"/>
        <v>44959</v>
      </c>
    </row>
    <row r="1838" spans="1:11" hidden="1" x14ac:dyDescent="0.55000000000000004">
      <c r="A1838" t="s">
        <v>184</v>
      </c>
      <c r="B1838">
        <v>19</v>
      </c>
      <c r="C1838" t="s">
        <v>87</v>
      </c>
      <c r="D1838">
        <v>5587.5</v>
      </c>
      <c r="E1838">
        <v>1081235.355</v>
      </c>
      <c r="F1838">
        <v>193.50968322147651</v>
      </c>
      <c r="G1838">
        <v>4.6664945888957319E-3</v>
      </c>
      <c r="H1838" t="str">
        <f t="shared" si="112"/>
        <v>02</v>
      </c>
      <c r="I1838" t="str">
        <f t="shared" si="113"/>
        <v>02</v>
      </c>
      <c r="J1838" t="str">
        <f t="shared" si="114"/>
        <v>2023</v>
      </c>
      <c r="K1838" s="1">
        <f t="shared" si="115"/>
        <v>44959</v>
      </c>
    </row>
    <row r="1839" spans="1:11" hidden="1" x14ac:dyDescent="0.55000000000000004">
      <c r="A1839" t="s">
        <v>184</v>
      </c>
      <c r="B1839">
        <v>20</v>
      </c>
      <c r="C1839" t="s">
        <v>96</v>
      </c>
      <c r="D1839">
        <v>5362.5</v>
      </c>
      <c r="E1839">
        <v>1335708</v>
      </c>
      <c r="F1839">
        <v>249.08307692307693</v>
      </c>
      <c r="G1839">
        <v>4.4785820551146958E-3</v>
      </c>
      <c r="H1839" t="str">
        <f t="shared" si="112"/>
        <v>02</v>
      </c>
      <c r="I1839" t="str">
        <f t="shared" si="113"/>
        <v>02</v>
      </c>
      <c r="J1839" t="str">
        <f t="shared" si="114"/>
        <v>2023</v>
      </c>
      <c r="K1839" s="1">
        <f t="shared" si="115"/>
        <v>44959</v>
      </c>
    </row>
    <row r="1840" spans="1:11" hidden="1" x14ac:dyDescent="0.55000000000000004">
      <c r="A1840" t="s">
        <v>184</v>
      </c>
      <c r="B1840">
        <v>21</v>
      </c>
      <c r="C1840" t="s">
        <v>97</v>
      </c>
      <c r="D1840">
        <v>5055</v>
      </c>
      <c r="E1840">
        <v>924351.375</v>
      </c>
      <c r="F1840">
        <v>182.85882789317506</v>
      </c>
      <c r="G1840">
        <v>4.2217682589472793E-3</v>
      </c>
      <c r="H1840" t="str">
        <f t="shared" si="112"/>
        <v>02</v>
      </c>
      <c r="I1840" t="str">
        <f t="shared" si="113"/>
        <v>02</v>
      </c>
      <c r="J1840" t="str">
        <f t="shared" si="114"/>
        <v>2023</v>
      </c>
      <c r="K1840" s="1">
        <f t="shared" si="115"/>
        <v>44959</v>
      </c>
    </row>
    <row r="1841" spans="1:11" hidden="1" x14ac:dyDescent="0.55000000000000004">
      <c r="A1841" t="s">
        <v>184</v>
      </c>
      <c r="B1841">
        <v>22</v>
      </c>
      <c r="C1841" t="s">
        <v>102</v>
      </c>
      <c r="D1841">
        <v>4410</v>
      </c>
      <c r="E1841">
        <v>777027.75</v>
      </c>
      <c r="F1841">
        <v>176.19676870748299</v>
      </c>
      <c r="G1841">
        <v>3.6830856621083092E-3</v>
      </c>
      <c r="H1841" t="str">
        <f t="shared" si="112"/>
        <v>02</v>
      </c>
      <c r="I1841" t="str">
        <f t="shared" si="113"/>
        <v>02</v>
      </c>
      <c r="J1841" t="str">
        <f t="shared" si="114"/>
        <v>2023</v>
      </c>
      <c r="K1841" s="1">
        <f t="shared" si="115"/>
        <v>44959</v>
      </c>
    </row>
    <row r="1842" spans="1:11" hidden="1" x14ac:dyDescent="0.55000000000000004">
      <c r="A1842" t="s">
        <v>184</v>
      </c>
      <c r="B1842">
        <v>23</v>
      </c>
      <c r="C1842" t="s">
        <v>94</v>
      </c>
      <c r="D1842">
        <v>4179.1499999999996</v>
      </c>
      <c r="E1842">
        <v>538065.6925</v>
      </c>
      <c r="F1842">
        <v>128.75003110680402</v>
      </c>
      <c r="G1842">
        <v>3.490287402448966E-3</v>
      </c>
      <c r="H1842" t="str">
        <f t="shared" si="112"/>
        <v>02</v>
      </c>
      <c r="I1842" t="str">
        <f t="shared" si="113"/>
        <v>02</v>
      </c>
      <c r="J1842" t="str">
        <f t="shared" si="114"/>
        <v>2023</v>
      </c>
      <c r="K1842" s="1">
        <f t="shared" si="115"/>
        <v>44959</v>
      </c>
    </row>
    <row r="1843" spans="1:11" hidden="1" x14ac:dyDescent="0.55000000000000004">
      <c r="A1843" t="s">
        <v>184</v>
      </c>
      <c r="B1843">
        <v>24</v>
      </c>
      <c r="C1843" t="s">
        <v>89</v>
      </c>
      <c r="D1843">
        <v>3775.55</v>
      </c>
      <c r="E1843">
        <v>571991.92749999999</v>
      </c>
      <c r="F1843">
        <v>151.49896770007018</v>
      </c>
      <c r="G1843">
        <v>3.1532140751866274E-3</v>
      </c>
      <c r="H1843" t="str">
        <f t="shared" si="112"/>
        <v>02</v>
      </c>
      <c r="I1843" t="str">
        <f t="shared" si="113"/>
        <v>02</v>
      </c>
      <c r="J1843" t="str">
        <f t="shared" si="114"/>
        <v>2023</v>
      </c>
      <c r="K1843" s="1">
        <f t="shared" si="115"/>
        <v>44959</v>
      </c>
    </row>
    <row r="1844" spans="1:11" hidden="1" x14ac:dyDescent="0.55000000000000004">
      <c r="A1844" t="s">
        <v>184</v>
      </c>
      <c r="B1844">
        <v>25</v>
      </c>
      <c r="C1844" t="s">
        <v>103</v>
      </c>
      <c r="D1844">
        <v>3712.5</v>
      </c>
      <c r="E1844">
        <v>745344.1875</v>
      </c>
      <c r="F1844">
        <v>200.76611111111112</v>
      </c>
      <c r="G1844">
        <v>3.1005568073870973E-3</v>
      </c>
      <c r="H1844" t="str">
        <f t="shared" si="112"/>
        <v>02</v>
      </c>
      <c r="I1844" t="str">
        <f t="shared" si="113"/>
        <v>02</v>
      </c>
      <c r="J1844" t="str">
        <f t="shared" si="114"/>
        <v>2023</v>
      </c>
      <c r="K1844" s="1">
        <f t="shared" si="115"/>
        <v>44959</v>
      </c>
    </row>
    <row r="1845" spans="1:11" hidden="1" x14ac:dyDescent="0.55000000000000004">
      <c r="A1845" t="s">
        <v>184</v>
      </c>
      <c r="B1845">
        <v>26</v>
      </c>
      <c r="C1845" t="s">
        <v>90</v>
      </c>
      <c r="D1845">
        <v>3330</v>
      </c>
      <c r="E1845">
        <v>641938.5</v>
      </c>
      <c r="F1845">
        <v>192.77432432432431</v>
      </c>
      <c r="G1845">
        <v>2.7811054999593355E-3</v>
      </c>
      <c r="H1845" t="str">
        <f t="shared" si="112"/>
        <v>02</v>
      </c>
      <c r="I1845" t="str">
        <f t="shared" si="113"/>
        <v>02</v>
      </c>
      <c r="J1845" t="str">
        <f t="shared" si="114"/>
        <v>2023</v>
      </c>
      <c r="K1845" s="1">
        <f t="shared" si="115"/>
        <v>44959</v>
      </c>
    </row>
    <row r="1846" spans="1:11" hidden="1" x14ac:dyDescent="0.55000000000000004">
      <c r="A1846" t="s">
        <v>184</v>
      </c>
      <c r="B1846">
        <v>27</v>
      </c>
      <c r="C1846" t="s">
        <v>99</v>
      </c>
      <c r="D1846">
        <v>3082.5</v>
      </c>
      <c r="E1846">
        <v>592681.72499999998</v>
      </c>
      <c r="F1846">
        <v>192.27306569343065</v>
      </c>
      <c r="G1846">
        <v>2.5744017128001956E-3</v>
      </c>
      <c r="H1846" t="str">
        <f t="shared" si="112"/>
        <v>02</v>
      </c>
      <c r="I1846" t="str">
        <f t="shared" si="113"/>
        <v>02</v>
      </c>
      <c r="J1846" t="str">
        <f t="shared" si="114"/>
        <v>2023</v>
      </c>
      <c r="K1846" s="1">
        <f t="shared" si="115"/>
        <v>44959</v>
      </c>
    </row>
    <row r="1847" spans="1:11" hidden="1" x14ac:dyDescent="0.55000000000000004">
      <c r="A1847" t="s">
        <v>184</v>
      </c>
      <c r="B1847">
        <v>28</v>
      </c>
      <c r="C1847" t="s">
        <v>76</v>
      </c>
      <c r="D1847">
        <v>3069.7200000000003</v>
      </c>
      <c r="E1847">
        <v>653007.45849999995</v>
      </c>
      <c r="F1847">
        <v>212.72541420715893</v>
      </c>
      <c r="G1847">
        <v>2.5637282808814331E-3</v>
      </c>
      <c r="H1847" t="str">
        <f t="shared" si="112"/>
        <v>02</v>
      </c>
      <c r="I1847" t="str">
        <f t="shared" si="113"/>
        <v>02</v>
      </c>
      <c r="J1847" t="str">
        <f t="shared" si="114"/>
        <v>2023</v>
      </c>
      <c r="K1847" s="1">
        <f t="shared" si="115"/>
        <v>44959</v>
      </c>
    </row>
    <row r="1848" spans="1:11" hidden="1" x14ac:dyDescent="0.55000000000000004">
      <c r="A1848" t="s">
        <v>184</v>
      </c>
      <c r="B1848">
        <v>29</v>
      </c>
      <c r="C1848" t="s">
        <v>93</v>
      </c>
      <c r="D1848">
        <v>2700</v>
      </c>
      <c r="E1848">
        <v>574860.46499999997</v>
      </c>
      <c r="F1848">
        <v>212.91128333333333</v>
      </c>
      <c r="G1848">
        <v>2.2549504053724343E-3</v>
      </c>
      <c r="H1848" t="str">
        <f t="shared" si="112"/>
        <v>02</v>
      </c>
      <c r="I1848" t="str">
        <f t="shared" si="113"/>
        <v>02</v>
      </c>
      <c r="J1848" t="str">
        <f t="shared" si="114"/>
        <v>2023</v>
      </c>
      <c r="K1848" s="1">
        <f t="shared" si="115"/>
        <v>44959</v>
      </c>
    </row>
    <row r="1849" spans="1:11" hidden="1" x14ac:dyDescent="0.55000000000000004">
      <c r="A1849" t="s">
        <v>184</v>
      </c>
      <c r="B1849">
        <v>30</v>
      </c>
      <c r="C1849" t="s">
        <v>165</v>
      </c>
      <c r="D1849">
        <v>2622</v>
      </c>
      <c r="E1849">
        <v>527256.36930000002</v>
      </c>
      <c r="F1849">
        <v>201.08938569794051</v>
      </c>
      <c r="G1849">
        <v>2.1898073936616751E-3</v>
      </c>
      <c r="H1849" t="str">
        <f t="shared" si="112"/>
        <v>02</v>
      </c>
      <c r="I1849" t="str">
        <f t="shared" si="113"/>
        <v>02</v>
      </c>
      <c r="J1849" t="str">
        <f t="shared" si="114"/>
        <v>2023</v>
      </c>
      <c r="K1849" s="1">
        <f t="shared" si="115"/>
        <v>44959</v>
      </c>
    </row>
    <row r="1850" spans="1:11" hidden="1" x14ac:dyDescent="0.55000000000000004">
      <c r="A1850" t="s">
        <v>184</v>
      </c>
      <c r="B1850">
        <v>31</v>
      </c>
      <c r="C1850" t="s">
        <v>84</v>
      </c>
      <c r="D1850">
        <v>2565</v>
      </c>
      <c r="E1850">
        <v>312012</v>
      </c>
      <c r="F1850">
        <v>121.6421052631579</v>
      </c>
      <c r="G1850">
        <v>2.1422028851038125E-3</v>
      </c>
      <c r="H1850" t="str">
        <f t="shared" si="112"/>
        <v>02</v>
      </c>
      <c r="I1850" t="str">
        <f t="shared" si="113"/>
        <v>02</v>
      </c>
      <c r="J1850" t="str">
        <f t="shared" si="114"/>
        <v>2023</v>
      </c>
      <c r="K1850" s="1">
        <f t="shared" si="115"/>
        <v>44959</v>
      </c>
    </row>
    <row r="1851" spans="1:11" hidden="1" x14ac:dyDescent="0.55000000000000004">
      <c r="A1851" t="s">
        <v>184</v>
      </c>
      <c r="B1851">
        <v>32</v>
      </c>
      <c r="C1851" t="s">
        <v>104</v>
      </c>
      <c r="D1851">
        <v>2295</v>
      </c>
      <c r="E1851">
        <v>627131.4</v>
      </c>
      <c r="F1851">
        <v>273.25986928104578</v>
      </c>
      <c r="G1851">
        <v>1.9167078445665692E-3</v>
      </c>
      <c r="H1851" t="str">
        <f t="shared" si="112"/>
        <v>02</v>
      </c>
      <c r="I1851" t="str">
        <f t="shared" si="113"/>
        <v>02</v>
      </c>
      <c r="J1851" t="str">
        <f t="shared" si="114"/>
        <v>2023</v>
      </c>
      <c r="K1851" s="1">
        <f t="shared" si="115"/>
        <v>44959</v>
      </c>
    </row>
    <row r="1852" spans="1:11" hidden="1" x14ac:dyDescent="0.55000000000000004">
      <c r="A1852" t="s">
        <v>184</v>
      </c>
      <c r="B1852">
        <v>33</v>
      </c>
      <c r="C1852" t="s">
        <v>155</v>
      </c>
      <c r="D1852">
        <v>2137.5</v>
      </c>
      <c r="E1852">
        <v>441222.75</v>
      </c>
      <c r="F1852">
        <v>206.42</v>
      </c>
      <c r="G1852">
        <v>1.7851690709198439E-3</v>
      </c>
      <c r="H1852" t="str">
        <f t="shared" si="112"/>
        <v>02</v>
      </c>
      <c r="I1852" t="str">
        <f t="shared" si="113"/>
        <v>02</v>
      </c>
      <c r="J1852" t="str">
        <f t="shared" si="114"/>
        <v>2023</v>
      </c>
      <c r="K1852" s="1">
        <f t="shared" si="115"/>
        <v>44959</v>
      </c>
    </row>
    <row r="1853" spans="1:11" hidden="1" x14ac:dyDescent="0.55000000000000004">
      <c r="A1853" t="s">
        <v>184</v>
      </c>
      <c r="B1853">
        <v>34</v>
      </c>
      <c r="C1853" t="s">
        <v>100</v>
      </c>
      <c r="D1853">
        <v>1815.65</v>
      </c>
      <c r="E1853">
        <v>353943.125</v>
      </c>
      <c r="F1853">
        <v>194.94017294082008</v>
      </c>
      <c r="G1853">
        <v>1.5163706309312816E-3</v>
      </c>
      <c r="H1853" t="str">
        <f t="shared" si="112"/>
        <v>02</v>
      </c>
      <c r="I1853" t="str">
        <f t="shared" si="113"/>
        <v>02</v>
      </c>
      <c r="J1853" t="str">
        <f t="shared" si="114"/>
        <v>2023</v>
      </c>
      <c r="K1853" s="1">
        <f t="shared" si="115"/>
        <v>44959</v>
      </c>
    </row>
    <row r="1854" spans="1:11" hidden="1" x14ac:dyDescent="0.55000000000000004">
      <c r="A1854" t="s">
        <v>184</v>
      </c>
      <c r="B1854">
        <v>35</v>
      </c>
      <c r="C1854" t="s">
        <v>95</v>
      </c>
      <c r="D1854">
        <v>1207.81</v>
      </c>
      <c r="E1854">
        <v>288290.97499999998</v>
      </c>
      <c r="F1854">
        <v>238.68901151671207</v>
      </c>
      <c r="G1854">
        <v>1.0087228330047703E-3</v>
      </c>
      <c r="H1854" t="str">
        <f t="shared" si="112"/>
        <v>02</v>
      </c>
      <c r="I1854" t="str">
        <f t="shared" si="113"/>
        <v>02</v>
      </c>
      <c r="J1854" t="str">
        <f t="shared" si="114"/>
        <v>2023</v>
      </c>
      <c r="K1854" s="1">
        <f t="shared" si="115"/>
        <v>44959</v>
      </c>
    </row>
    <row r="1855" spans="1:11" hidden="1" x14ac:dyDescent="0.55000000000000004">
      <c r="A1855" t="s">
        <v>184</v>
      </c>
      <c r="B1855">
        <v>36</v>
      </c>
      <c r="C1855" t="s">
        <v>110</v>
      </c>
      <c r="D1855">
        <v>851.98</v>
      </c>
      <c r="E1855">
        <v>208855.59299999999</v>
      </c>
      <c r="F1855">
        <v>245.14142702880349</v>
      </c>
      <c r="G1855">
        <v>7.1154542458118765E-4</v>
      </c>
      <c r="H1855" t="str">
        <f t="shared" si="112"/>
        <v>02</v>
      </c>
      <c r="I1855" t="str">
        <f t="shared" si="113"/>
        <v>02</v>
      </c>
      <c r="J1855" t="str">
        <f t="shared" si="114"/>
        <v>2023</v>
      </c>
      <c r="K1855" s="1">
        <f t="shared" si="115"/>
        <v>44959</v>
      </c>
    </row>
    <row r="1856" spans="1:11" hidden="1" x14ac:dyDescent="0.55000000000000004">
      <c r="A1856" t="s">
        <v>184</v>
      </c>
      <c r="B1856">
        <v>37</v>
      </c>
      <c r="C1856" t="s">
        <v>181</v>
      </c>
      <c r="D1856">
        <v>434.78</v>
      </c>
      <c r="E1856">
        <v>85912.527999999991</v>
      </c>
      <c r="F1856">
        <v>197.6</v>
      </c>
      <c r="G1856">
        <v>3.6311382861030627E-4</v>
      </c>
      <c r="H1856" t="str">
        <f t="shared" si="112"/>
        <v>02</v>
      </c>
      <c r="I1856" t="str">
        <f t="shared" si="113"/>
        <v>02</v>
      </c>
      <c r="J1856" t="str">
        <f t="shared" si="114"/>
        <v>2023</v>
      </c>
      <c r="K1856" s="1">
        <f t="shared" si="115"/>
        <v>44959</v>
      </c>
    </row>
    <row r="1857" spans="1:11" hidden="1" x14ac:dyDescent="0.55000000000000004">
      <c r="A1857" t="s">
        <v>184</v>
      </c>
      <c r="B1857">
        <v>38</v>
      </c>
      <c r="C1857" t="s">
        <v>108</v>
      </c>
      <c r="D1857">
        <v>412.5</v>
      </c>
      <c r="E1857">
        <v>80482.875</v>
      </c>
      <c r="F1857">
        <v>195.11</v>
      </c>
      <c r="G1857">
        <v>3.445063119318997E-4</v>
      </c>
      <c r="H1857" t="str">
        <f t="shared" si="112"/>
        <v>02</v>
      </c>
      <c r="I1857" t="str">
        <f t="shared" si="113"/>
        <v>02</v>
      </c>
      <c r="J1857" t="str">
        <f t="shared" si="114"/>
        <v>2023</v>
      </c>
      <c r="K1857" s="1">
        <f t="shared" si="115"/>
        <v>44959</v>
      </c>
    </row>
    <row r="1858" spans="1:11" hidden="1" x14ac:dyDescent="0.55000000000000004">
      <c r="A1858" t="s">
        <v>184</v>
      </c>
      <c r="B1858">
        <v>39</v>
      </c>
      <c r="C1858" t="s">
        <v>183</v>
      </c>
      <c r="D1858">
        <v>412.5</v>
      </c>
      <c r="E1858">
        <v>66000</v>
      </c>
      <c r="F1858">
        <v>160</v>
      </c>
      <c r="G1858">
        <v>3.445063119318997E-4</v>
      </c>
      <c r="H1858" t="str">
        <f t="shared" ref="H1858:H1921" si="116">LEFT(A1858,2)</f>
        <v>02</v>
      </c>
      <c r="I1858" t="str">
        <f t="shared" ref="I1858:I1921" si="117">MID(A1858,4,2)</f>
        <v>02</v>
      </c>
      <c r="J1858" t="str">
        <f t="shared" ref="J1858:J1921" si="118">MID(A1858,7,4)</f>
        <v>2023</v>
      </c>
      <c r="K1858" s="1">
        <f t="shared" ref="K1858:K1921" si="119">DATE(J1858,I1858,H1858)</f>
        <v>44959</v>
      </c>
    </row>
    <row r="1859" spans="1:11" hidden="1" x14ac:dyDescent="0.55000000000000004">
      <c r="A1859" t="s">
        <v>184</v>
      </c>
      <c r="B1859">
        <v>40</v>
      </c>
      <c r="C1859" t="s">
        <v>92</v>
      </c>
      <c r="D1859">
        <v>198.91</v>
      </c>
      <c r="E1859">
        <v>61662.1</v>
      </c>
      <c r="F1859">
        <v>310</v>
      </c>
      <c r="G1859">
        <v>1.6612303153060404E-4</v>
      </c>
      <c r="H1859" t="str">
        <f t="shared" si="116"/>
        <v>02</v>
      </c>
      <c r="I1859" t="str">
        <f t="shared" si="117"/>
        <v>02</v>
      </c>
      <c r="J1859" t="str">
        <f t="shared" si="118"/>
        <v>2023</v>
      </c>
      <c r="K1859" s="1">
        <f t="shared" si="119"/>
        <v>44959</v>
      </c>
    </row>
    <row r="1860" spans="1:11" hidden="1" x14ac:dyDescent="0.55000000000000004">
      <c r="A1860" t="s">
        <v>184</v>
      </c>
      <c r="B1860">
        <v>41</v>
      </c>
      <c r="C1860" t="s">
        <v>109</v>
      </c>
      <c r="D1860">
        <v>7.38</v>
      </c>
      <c r="E1860">
        <v>2768.9949999999999</v>
      </c>
      <c r="F1860">
        <v>375.20257452574526</v>
      </c>
      <c r="G1860">
        <v>6.1635311080179869E-6</v>
      </c>
      <c r="H1860" t="str">
        <f t="shared" si="116"/>
        <v>02</v>
      </c>
      <c r="I1860" t="str">
        <f t="shared" si="117"/>
        <v>02</v>
      </c>
      <c r="J1860" t="str">
        <f t="shared" si="118"/>
        <v>2023</v>
      </c>
      <c r="K1860" s="1">
        <f t="shared" si="119"/>
        <v>44959</v>
      </c>
    </row>
    <row r="1861" spans="1:11" hidden="1" x14ac:dyDescent="0.55000000000000004">
      <c r="A1861" t="s">
        <v>184</v>
      </c>
      <c r="B1861">
        <v>42</v>
      </c>
      <c r="C1861" t="s">
        <v>150</v>
      </c>
      <c r="D1861">
        <v>7.14</v>
      </c>
      <c r="E1861">
        <v>1285.2</v>
      </c>
      <c r="F1861">
        <v>180.00000000000003</v>
      </c>
      <c r="G1861">
        <v>5.9630910719848817E-6</v>
      </c>
      <c r="H1861" t="str">
        <f t="shared" si="116"/>
        <v>02</v>
      </c>
      <c r="I1861" t="str">
        <f t="shared" si="117"/>
        <v>02</v>
      </c>
      <c r="J1861" t="str">
        <f t="shared" si="118"/>
        <v>2023</v>
      </c>
      <c r="K1861" s="1">
        <f t="shared" si="119"/>
        <v>44959</v>
      </c>
    </row>
    <row r="1862" spans="1:11" hidden="1" x14ac:dyDescent="0.55000000000000004">
      <c r="A1862" t="s">
        <v>184</v>
      </c>
      <c r="C1862" t="s">
        <v>117</v>
      </c>
      <c r="D1862">
        <v>1197365.58</v>
      </c>
      <c r="E1862">
        <v>235845663.47416997</v>
      </c>
      <c r="F1862">
        <v>196.97047202089269</v>
      </c>
      <c r="G1862">
        <v>1</v>
      </c>
      <c r="H1862" t="str">
        <f t="shared" si="116"/>
        <v>02</v>
      </c>
      <c r="I1862" t="str">
        <f t="shared" si="117"/>
        <v>02</v>
      </c>
      <c r="J1862" t="str">
        <f t="shared" si="118"/>
        <v>2023</v>
      </c>
      <c r="K1862" s="1">
        <f t="shared" si="119"/>
        <v>44959</v>
      </c>
    </row>
    <row r="1863" spans="1:11" hidden="1" x14ac:dyDescent="0.55000000000000004">
      <c r="A1863" t="s">
        <v>185</v>
      </c>
      <c r="B1863">
        <v>1</v>
      </c>
      <c r="C1863" t="s">
        <v>68</v>
      </c>
      <c r="D1863">
        <v>400427.12000000005</v>
      </c>
      <c r="E1863">
        <v>79473462.345300004</v>
      </c>
      <c r="F1863">
        <v>198.47172775235603</v>
      </c>
      <c r="G1863">
        <v>0.24227491678217561</v>
      </c>
      <c r="H1863" t="str">
        <f t="shared" si="116"/>
        <v>16</v>
      </c>
      <c r="I1863" t="str">
        <f t="shared" si="117"/>
        <v>02</v>
      </c>
      <c r="J1863" t="str">
        <f t="shared" si="118"/>
        <v>2023</v>
      </c>
      <c r="K1863" s="1">
        <f t="shared" si="119"/>
        <v>44973</v>
      </c>
    </row>
    <row r="1864" spans="1:11" hidden="1" x14ac:dyDescent="0.55000000000000004">
      <c r="A1864" t="s">
        <v>185</v>
      </c>
      <c r="B1864">
        <v>2</v>
      </c>
      <c r="C1864" t="s">
        <v>69</v>
      </c>
      <c r="D1864">
        <v>365658.75000000006</v>
      </c>
      <c r="E1864">
        <v>71972805.041420013</v>
      </c>
      <c r="F1864">
        <v>196.83052857731423</v>
      </c>
      <c r="G1864">
        <v>0.22123861946944143</v>
      </c>
      <c r="H1864" t="str">
        <f t="shared" si="116"/>
        <v>16</v>
      </c>
      <c r="I1864" t="str">
        <f t="shared" si="117"/>
        <v>02</v>
      </c>
      <c r="J1864" t="str">
        <f t="shared" si="118"/>
        <v>2023</v>
      </c>
      <c r="K1864" s="1">
        <f t="shared" si="119"/>
        <v>44973</v>
      </c>
    </row>
    <row r="1865" spans="1:11" x14ac:dyDescent="0.55000000000000004">
      <c r="A1865" t="s">
        <v>185</v>
      </c>
      <c r="B1865">
        <v>3</v>
      </c>
      <c r="C1865" t="s">
        <v>70</v>
      </c>
      <c r="D1865">
        <v>173056.47999999998</v>
      </c>
      <c r="E1865">
        <v>33551904.9285</v>
      </c>
      <c r="F1865">
        <v>193.87835074710873</v>
      </c>
      <c r="G1865">
        <v>0.10470630533370523</v>
      </c>
      <c r="H1865" t="str">
        <f t="shared" si="116"/>
        <v>16</v>
      </c>
      <c r="I1865" t="str">
        <f t="shared" si="117"/>
        <v>02</v>
      </c>
      <c r="J1865" t="str">
        <f t="shared" si="118"/>
        <v>2023</v>
      </c>
      <c r="K1865" s="1">
        <f t="shared" si="119"/>
        <v>44973</v>
      </c>
    </row>
    <row r="1866" spans="1:11" hidden="1" x14ac:dyDescent="0.55000000000000004">
      <c r="A1866" t="s">
        <v>185</v>
      </c>
      <c r="B1866">
        <v>4</v>
      </c>
      <c r="C1866" t="s">
        <v>71</v>
      </c>
      <c r="D1866">
        <v>107903.27999999997</v>
      </c>
      <c r="E1866">
        <v>21466615.259300005</v>
      </c>
      <c r="F1866">
        <v>198.94312072163154</v>
      </c>
      <c r="G1866">
        <v>6.5285933136905866E-2</v>
      </c>
      <c r="H1866" t="str">
        <f t="shared" si="116"/>
        <v>16</v>
      </c>
      <c r="I1866" t="str">
        <f t="shared" si="117"/>
        <v>02</v>
      </c>
      <c r="J1866" t="str">
        <f t="shared" si="118"/>
        <v>2023</v>
      </c>
      <c r="K1866" s="1">
        <f t="shared" si="119"/>
        <v>44973</v>
      </c>
    </row>
    <row r="1867" spans="1:11" hidden="1" x14ac:dyDescent="0.55000000000000004">
      <c r="A1867" t="s">
        <v>185</v>
      </c>
      <c r="B1867">
        <v>5</v>
      </c>
      <c r="C1867" t="s">
        <v>75</v>
      </c>
      <c r="D1867">
        <v>87018.459999999977</v>
      </c>
      <c r="E1867">
        <v>17427168.942011997</v>
      </c>
      <c r="F1867">
        <v>200.26979266252243</v>
      </c>
      <c r="G1867">
        <v>5.2649755978099254E-2</v>
      </c>
      <c r="H1867" t="str">
        <f t="shared" si="116"/>
        <v>16</v>
      </c>
      <c r="I1867" t="str">
        <f t="shared" si="117"/>
        <v>02</v>
      </c>
      <c r="J1867" t="str">
        <f t="shared" si="118"/>
        <v>2023</v>
      </c>
      <c r="K1867" s="1">
        <f t="shared" si="119"/>
        <v>44973</v>
      </c>
    </row>
    <row r="1868" spans="1:11" hidden="1" x14ac:dyDescent="0.55000000000000004">
      <c r="A1868" t="s">
        <v>185</v>
      </c>
      <c r="B1868">
        <v>6</v>
      </c>
      <c r="C1868" t="s">
        <v>73</v>
      </c>
      <c r="D1868">
        <v>67477.5</v>
      </c>
      <c r="E1868">
        <v>13356909.607499998</v>
      </c>
      <c r="F1868">
        <v>197.94612437479157</v>
      </c>
      <c r="G1868">
        <v>4.0826669525204119E-2</v>
      </c>
      <c r="H1868" t="str">
        <f t="shared" si="116"/>
        <v>16</v>
      </c>
      <c r="I1868" t="str">
        <f t="shared" si="117"/>
        <v>02</v>
      </c>
      <c r="J1868" t="str">
        <f t="shared" si="118"/>
        <v>2023</v>
      </c>
      <c r="K1868" s="1">
        <f t="shared" si="119"/>
        <v>44973</v>
      </c>
    </row>
    <row r="1869" spans="1:11" hidden="1" x14ac:dyDescent="0.55000000000000004">
      <c r="A1869" t="s">
        <v>185</v>
      </c>
      <c r="B1869">
        <v>7</v>
      </c>
      <c r="C1869" t="s">
        <v>77</v>
      </c>
      <c r="D1869">
        <v>62439.56</v>
      </c>
      <c r="E1869">
        <v>12220974.6395</v>
      </c>
      <c r="F1869">
        <v>195.72486800835881</v>
      </c>
      <c r="G1869">
        <v>3.7778508116322537E-2</v>
      </c>
      <c r="H1869" t="str">
        <f t="shared" si="116"/>
        <v>16</v>
      </c>
      <c r="I1869" t="str">
        <f t="shared" si="117"/>
        <v>02</v>
      </c>
      <c r="J1869" t="str">
        <f t="shared" si="118"/>
        <v>2023</v>
      </c>
      <c r="K1869" s="1">
        <f t="shared" si="119"/>
        <v>44973</v>
      </c>
    </row>
    <row r="1870" spans="1:11" hidden="1" x14ac:dyDescent="0.55000000000000004">
      <c r="A1870" t="s">
        <v>185</v>
      </c>
      <c r="B1870">
        <v>8</v>
      </c>
      <c r="C1870" t="s">
        <v>79</v>
      </c>
      <c r="D1870">
        <v>49920</v>
      </c>
      <c r="E1870">
        <v>9219025.3499999996</v>
      </c>
      <c r="F1870">
        <v>184.67598858173076</v>
      </c>
      <c r="G1870">
        <v>3.0203658148244814E-2</v>
      </c>
      <c r="H1870" t="str">
        <f t="shared" si="116"/>
        <v>16</v>
      </c>
      <c r="I1870" t="str">
        <f t="shared" si="117"/>
        <v>02</v>
      </c>
      <c r="J1870" t="str">
        <f t="shared" si="118"/>
        <v>2023</v>
      </c>
      <c r="K1870" s="1">
        <f t="shared" si="119"/>
        <v>44973</v>
      </c>
    </row>
    <row r="1871" spans="1:11" hidden="1" x14ac:dyDescent="0.55000000000000004">
      <c r="A1871" t="s">
        <v>185</v>
      </c>
      <c r="B1871">
        <v>9</v>
      </c>
      <c r="C1871" t="s">
        <v>81</v>
      </c>
      <c r="D1871">
        <v>47936.57999999998</v>
      </c>
      <c r="E1871">
        <v>9531722.311499998</v>
      </c>
      <c r="F1871">
        <v>198.84026585751428</v>
      </c>
      <c r="G1871">
        <v>2.900360727395811E-2</v>
      </c>
      <c r="H1871" t="str">
        <f t="shared" si="116"/>
        <v>16</v>
      </c>
      <c r="I1871" t="str">
        <f t="shared" si="117"/>
        <v>02</v>
      </c>
      <c r="J1871" t="str">
        <f t="shared" si="118"/>
        <v>2023</v>
      </c>
      <c r="K1871" s="1">
        <f t="shared" si="119"/>
        <v>44973</v>
      </c>
    </row>
    <row r="1872" spans="1:11" hidden="1" x14ac:dyDescent="0.55000000000000004">
      <c r="A1872" t="s">
        <v>185</v>
      </c>
      <c r="B1872">
        <v>10</v>
      </c>
      <c r="C1872" t="s">
        <v>74</v>
      </c>
      <c r="D1872">
        <v>40462.5</v>
      </c>
      <c r="E1872">
        <v>8118468.9037500005</v>
      </c>
      <c r="F1872">
        <v>200.64180176088973</v>
      </c>
      <c r="G1872">
        <v>2.448148072562812E-2</v>
      </c>
      <c r="H1872" t="str">
        <f t="shared" si="116"/>
        <v>16</v>
      </c>
      <c r="I1872" t="str">
        <f t="shared" si="117"/>
        <v>02</v>
      </c>
      <c r="J1872" t="str">
        <f t="shared" si="118"/>
        <v>2023</v>
      </c>
      <c r="K1872" s="1">
        <f t="shared" si="119"/>
        <v>44973</v>
      </c>
    </row>
    <row r="1873" spans="1:11" hidden="1" x14ac:dyDescent="0.55000000000000004">
      <c r="A1873" t="s">
        <v>185</v>
      </c>
      <c r="B1873">
        <v>11</v>
      </c>
      <c r="C1873" t="s">
        <v>78</v>
      </c>
      <c r="D1873">
        <v>33975</v>
      </c>
      <c r="E1873">
        <v>7239234</v>
      </c>
      <c r="F1873">
        <v>213.07532008830023</v>
      </c>
      <c r="G1873">
        <v>2.0556275752937052E-2</v>
      </c>
      <c r="H1873" t="str">
        <f t="shared" si="116"/>
        <v>16</v>
      </c>
      <c r="I1873" t="str">
        <f t="shared" si="117"/>
        <v>02</v>
      </c>
      <c r="J1873" t="str">
        <f t="shared" si="118"/>
        <v>2023</v>
      </c>
      <c r="K1873" s="1">
        <f t="shared" si="119"/>
        <v>44973</v>
      </c>
    </row>
    <row r="1874" spans="1:11" hidden="1" x14ac:dyDescent="0.55000000000000004">
      <c r="A1874" t="s">
        <v>185</v>
      </c>
      <c r="B1874">
        <v>12</v>
      </c>
      <c r="C1874" t="s">
        <v>80</v>
      </c>
      <c r="D1874">
        <v>32186.73</v>
      </c>
      <c r="E1874">
        <v>6416981.7010500003</v>
      </c>
      <c r="F1874">
        <v>199.3673076155919</v>
      </c>
      <c r="G1874">
        <v>1.9474298674476278E-2</v>
      </c>
      <c r="H1874" t="str">
        <f t="shared" si="116"/>
        <v>16</v>
      </c>
      <c r="I1874" t="str">
        <f t="shared" si="117"/>
        <v>02</v>
      </c>
      <c r="J1874" t="str">
        <f t="shared" si="118"/>
        <v>2023</v>
      </c>
      <c r="K1874" s="1">
        <f t="shared" si="119"/>
        <v>44973</v>
      </c>
    </row>
    <row r="1875" spans="1:11" hidden="1" x14ac:dyDescent="0.55000000000000004">
      <c r="A1875" t="s">
        <v>185</v>
      </c>
      <c r="B1875">
        <v>13</v>
      </c>
      <c r="C1875" t="s">
        <v>72</v>
      </c>
      <c r="D1875">
        <v>30924.03</v>
      </c>
      <c r="E1875">
        <v>5926884.8459999999</v>
      </c>
      <c r="F1875">
        <v>191.65952322514238</v>
      </c>
      <c r="G1875">
        <v>1.871031311470487E-2</v>
      </c>
      <c r="H1875" t="str">
        <f t="shared" si="116"/>
        <v>16</v>
      </c>
      <c r="I1875" t="str">
        <f t="shared" si="117"/>
        <v>02</v>
      </c>
      <c r="J1875" t="str">
        <f t="shared" si="118"/>
        <v>2023</v>
      </c>
      <c r="K1875" s="1">
        <f t="shared" si="119"/>
        <v>44973</v>
      </c>
    </row>
    <row r="1876" spans="1:11" hidden="1" x14ac:dyDescent="0.55000000000000004">
      <c r="A1876" t="s">
        <v>185</v>
      </c>
      <c r="B1876">
        <v>14</v>
      </c>
      <c r="C1876" t="s">
        <v>82</v>
      </c>
      <c r="D1876">
        <v>26437.5</v>
      </c>
      <c r="E1876">
        <v>4599326.5200000005</v>
      </c>
      <c r="F1876">
        <v>173.96979744680854</v>
      </c>
      <c r="G1876">
        <v>1.5995777489868235E-2</v>
      </c>
      <c r="H1876" t="str">
        <f t="shared" si="116"/>
        <v>16</v>
      </c>
      <c r="I1876" t="str">
        <f t="shared" si="117"/>
        <v>02</v>
      </c>
      <c r="J1876" t="str">
        <f t="shared" si="118"/>
        <v>2023</v>
      </c>
      <c r="K1876" s="1">
        <f t="shared" si="119"/>
        <v>44973</v>
      </c>
    </row>
    <row r="1877" spans="1:11" hidden="1" x14ac:dyDescent="0.55000000000000004">
      <c r="A1877" t="s">
        <v>185</v>
      </c>
      <c r="B1877">
        <v>15</v>
      </c>
      <c r="C1877" t="s">
        <v>86</v>
      </c>
      <c r="D1877">
        <v>15673.05</v>
      </c>
      <c r="E1877">
        <v>2395729.6299000001</v>
      </c>
      <c r="F1877">
        <v>152.85663160010338</v>
      </c>
      <c r="G1877">
        <v>9.482841433099928E-3</v>
      </c>
      <c r="H1877" t="str">
        <f t="shared" si="116"/>
        <v>16</v>
      </c>
      <c r="I1877" t="str">
        <f t="shared" si="117"/>
        <v>02</v>
      </c>
      <c r="J1877" t="str">
        <f t="shared" si="118"/>
        <v>2023</v>
      </c>
      <c r="K1877" s="1">
        <f t="shared" si="119"/>
        <v>44973</v>
      </c>
    </row>
    <row r="1878" spans="1:11" hidden="1" x14ac:dyDescent="0.55000000000000004">
      <c r="A1878" t="s">
        <v>185</v>
      </c>
      <c r="B1878">
        <v>16</v>
      </c>
      <c r="C1878" t="s">
        <v>83</v>
      </c>
      <c r="D1878">
        <v>12168</v>
      </c>
      <c r="E1878">
        <v>1922683.89</v>
      </c>
      <c r="F1878">
        <v>158.01149654832346</v>
      </c>
      <c r="G1878">
        <v>7.3621416736346741E-3</v>
      </c>
      <c r="H1878" t="str">
        <f t="shared" si="116"/>
        <v>16</v>
      </c>
      <c r="I1878" t="str">
        <f t="shared" si="117"/>
        <v>02</v>
      </c>
      <c r="J1878" t="str">
        <f t="shared" si="118"/>
        <v>2023</v>
      </c>
      <c r="K1878" s="1">
        <f t="shared" si="119"/>
        <v>44973</v>
      </c>
    </row>
    <row r="1879" spans="1:11" hidden="1" x14ac:dyDescent="0.55000000000000004">
      <c r="A1879" t="s">
        <v>185</v>
      </c>
      <c r="B1879">
        <v>17</v>
      </c>
      <c r="C1879" t="s">
        <v>91</v>
      </c>
      <c r="D1879">
        <v>12150</v>
      </c>
      <c r="E1879">
        <v>2229840.3404999999</v>
      </c>
      <c r="F1879">
        <v>183.52595395061726</v>
      </c>
      <c r="G1879">
        <v>7.3512509315139122E-3</v>
      </c>
      <c r="H1879" t="str">
        <f t="shared" si="116"/>
        <v>16</v>
      </c>
      <c r="I1879" t="str">
        <f t="shared" si="117"/>
        <v>02</v>
      </c>
      <c r="J1879" t="str">
        <f t="shared" si="118"/>
        <v>2023</v>
      </c>
      <c r="K1879" s="1">
        <f t="shared" si="119"/>
        <v>44973</v>
      </c>
    </row>
    <row r="1880" spans="1:11" hidden="1" x14ac:dyDescent="0.55000000000000004">
      <c r="A1880" t="s">
        <v>185</v>
      </c>
      <c r="B1880">
        <v>18</v>
      </c>
      <c r="C1880" t="s">
        <v>87</v>
      </c>
      <c r="D1880">
        <v>8100</v>
      </c>
      <c r="E1880">
        <v>1531855.98</v>
      </c>
      <c r="F1880">
        <v>189.11802222222221</v>
      </c>
      <c r="G1880">
        <v>4.9008339543426078E-3</v>
      </c>
      <c r="H1880" t="str">
        <f t="shared" si="116"/>
        <v>16</v>
      </c>
      <c r="I1880" t="str">
        <f t="shared" si="117"/>
        <v>02</v>
      </c>
      <c r="J1880" t="str">
        <f t="shared" si="118"/>
        <v>2023</v>
      </c>
      <c r="K1880" s="1">
        <f t="shared" si="119"/>
        <v>44973</v>
      </c>
    </row>
    <row r="1881" spans="1:11" hidden="1" x14ac:dyDescent="0.55000000000000004">
      <c r="A1881" t="s">
        <v>185</v>
      </c>
      <c r="B1881">
        <v>19</v>
      </c>
      <c r="C1881" t="s">
        <v>96</v>
      </c>
      <c r="D1881">
        <v>7425</v>
      </c>
      <c r="E1881">
        <v>1793479.875</v>
      </c>
      <c r="F1881">
        <v>241.54611111111112</v>
      </c>
      <c r="G1881">
        <v>4.4924311248140574E-3</v>
      </c>
      <c r="H1881" t="str">
        <f t="shared" si="116"/>
        <v>16</v>
      </c>
      <c r="I1881" t="str">
        <f t="shared" si="117"/>
        <v>02</v>
      </c>
      <c r="J1881" t="str">
        <f t="shared" si="118"/>
        <v>2023</v>
      </c>
      <c r="K1881" s="1">
        <f t="shared" si="119"/>
        <v>44973</v>
      </c>
    </row>
    <row r="1882" spans="1:11" hidden="1" x14ac:dyDescent="0.55000000000000004">
      <c r="A1882" t="s">
        <v>185</v>
      </c>
      <c r="B1882">
        <v>20</v>
      </c>
      <c r="C1882" t="s">
        <v>90</v>
      </c>
      <c r="D1882">
        <v>7117.5</v>
      </c>
      <c r="E1882">
        <v>1402229.625</v>
      </c>
      <c r="F1882">
        <v>197.01153846153846</v>
      </c>
      <c r="G1882">
        <v>4.3063809469177181E-3</v>
      </c>
      <c r="H1882" t="str">
        <f t="shared" si="116"/>
        <v>16</v>
      </c>
      <c r="I1882" t="str">
        <f t="shared" si="117"/>
        <v>02</v>
      </c>
      <c r="J1882" t="str">
        <f t="shared" si="118"/>
        <v>2023</v>
      </c>
      <c r="K1882" s="1">
        <f t="shared" si="119"/>
        <v>44973</v>
      </c>
    </row>
    <row r="1883" spans="1:11" hidden="1" x14ac:dyDescent="0.55000000000000004">
      <c r="A1883" t="s">
        <v>185</v>
      </c>
      <c r="B1883">
        <v>21</v>
      </c>
      <c r="C1883" t="s">
        <v>98</v>
      </c>
      <c r="D1883">
        <v>7102.0599999999995</v>
      </c>
      <c r="E1883">
        <v>1410339.861</v>
      </c>
      <c r="F1883">
        <v>198.58180035088412</v>
      </c>
      <c r="G1883">
        <v>4.2970391103430202E-3</v>
      </c>
      <c r="H1883" t="str">
        <f t="shared" si="116"/>
        <v>16</v>
      </c>
      <c r="I1883" t="str">
        <f t="shared" si="117"/>
        <v>02</v>
      </c>
      <c r="J1883" t="str">
        <f t="shared" si="118"/>
        <v>2023</v>
      </c>
      <c r="K1883" s="1">
        <f t="shared" si="119"/>
        <v>44973</v>
      </c>
    </row>
    <row r="1884" spans="1:11" hidden="1" x14ac:dyDescent="0.55000000000000004">
      <c r="A1884" t="s">
        <v>185</v>
      </c>
      <c r="B1884">
        <v>22</v>
      </c>
      <c r="C1884" t="s">
        <v>97</v>
      </c>
      <c r="D1884">
        <v>5880</v>
      </c>
      <c r="E1884">
        <v>1078915.125</v>
      </c>
      <c r="F1884">
        <v>183.4889668367347</v>
      </c>
      <c r="G1884">
        <v>3.5576424261153749E-3</v>
      </c>
      <c r="H1884" t="str">
        <f t="shared" si="116"/>
        <v>16</v>
      </c>
      <c r="I1884" t="str">
        <f t="shared" si="117"/>
        <v>02</v>
      </c>
      <c r="J1884" t="str">
        <f t="shared" si="118"/>
        <v>2023</v>
      </c>
      <c r="K1884" s="1">
        <f t="shared" si="119"/>
        <v>44973</v>
      </c>
    </row>
    <row r="1885" spans="1:11" hidden="1" x14ac:dyDescent="0.55000000000000004">
      <c r="A1885" t="s">
        <v>185</v>
      </c>
      <c r="B1885">
        <v>23</v>
      </c>
      <c r="C1885" t="s">
        <v>103</v>
      </c>
      <c r="D1885">
        <v>5362.5</v>
      </c>
      <c r="E1885">
        <v>1068298.6875</v>
      </c>
      <c r="F1885">
        <v>199.21653846153845</v>
      </c>
      <c r="G1885">
        <v>3.2445335901434861E-3</v>
      </c>
      <c r="H1885" t="str">
        <f t="shared" si="116"/>
        <v>16</v>
      </c>
      <c r="I1885" t="str">
        <f t="shared" si="117"/>
        <v>02</v>
      </c>
      <c r="J1885" t="str">
        <f t="shared" si="118"/>
        <v>2023</v>
      </c>
      <c r="K1885" s="1">
        <f t="shared" si="119"/>
        <v>44973</v>
      </c>
    </row>
    <row r="1886" spans="1:11" hidden="1" x14ac:dyDescent="0.55000000000000004">
      <c r="A1886" t="s">
        <v>185</v>
      </c>
      <c r="B1886">
        <v>24</v>
      </c>
      <c r="C1886" t="s">
        <v>102</v>
      </c>
      <c r="D1886">
        <v>4410</v>
      </c>
      <c r="E1886">
        <v>777027.75</v>
      </c>
      <c r="F1886">
        <v>176.19676870748299</v>
      </c>
      <c r="G1886">
        <v>2.6682318195865311E-3</v>
      </c>
      <c r="H1886" t="str">
        <f t="shared" si="116"/>
        <v>16</v>
      </c>
      <c r="I1886" t="str">
        <f t="shared" si="117"/>
        <v>02</v>
      </c>
      <c r="J1886" t="str">
        <f t="shared" si="118"/>
        <v>2023</v>
      </c>
      <c r="K1886" s="1">
        <f t="shared" si="119"/>
        <v>44973</v>
      </c>
    </row>
    <row r="1887" spans="1:11" hidden="1" x14ac:dyDescent="0.55000000000000004">
      <c r="A1887" t="s">
        <v>185</v>
      </c>
      <c r="B1887">
        <v>25</v>
      </c>
      <c r="C1887" t="s">
        <v>133</v>
      </c>
      <c r="D1887">
        <v>4350</v>
      </c>
      <c r="E1887">
        <v>734715</v>
      </c>
      <c r="F1887">
        <v>168.9</v>
      </c>
      <c r="G1887">
        <v>2.63192934585066E-3</v>
      </c>
      <c r="H1887" t="str">
        <f t="shared" si="116"/>
        <v>16</v>
      </c>
      <c r="I1887" t="str">
        <f t="shared" si="117"/>
        <v>02</v>
      </c>
      <c r="J1887" t="str">
        <f t="shared" si="118"/>
        <v>2023</v>
      </c>
      <c r="K1887" s="1">
        <f t="shared" si="119"/>
        <v>44973</v>
      </c>
    </row>
    <row r="1888" spans="1:11" hidden="1" x14ac:dyDescent="0.55000000000000004">
      <c r="A1888" t="s">
        <v>185</v>
      </c>
      <c r="B1888">
        <v>26</v>
      </c>
      <c r="C1888" t="s">
        <v>76</v>
      </c>
      <c r="D1888">
        <v>4307.22</v>
      </c>
      <c r="E1888">
        <v>883462.95849999995</v>
      </c>
      <c r="F1888">
        <v>205.11210444323714</v>
      </c>
      <c r="G1888">
        <v>2.6060456820769838E-3</v>
      </c>
      <c r="H1888" t="str">
        <f t="shared" si="116"/>
        <v>16</v>
      </c>
      <c r="I1888" t="str">
        <f t="shared" si="117"/>
        <v>02</v>
      </c>
      <c r="J1888" t="str">
        <f t="shared" si="118"/>
        <v>2023</v>
      </c>
      <c r="K1888" s="1">
        <f t="shared" si="119"/>
        <v>44973</v>
      </c>
    </row>
    <row r="1889" spans="1:11" hidden="1" x14ac:dyDescent="0.55000000000000004">
      <c r="A1889" t="s">
        <v>185</v>
      </c>
      <c r="B1889">
        <v>27</v>
      </c>
      <c r="C1889" t="s">
        <v>94</v>
      </c>
      <c r="D1889">
        <v>4179.1499999999996</v>
      </c>
      <c r="E1889">
        <v>538065.6925</v>
      </c>
      <c r="F1889">
        <v>128.75003110680402</v>
      </c>
      <c r="G1889">
        <v>2.5285580518877664E-3</v>
      </c>
      <c r="H1889" t="str">
        <f t="shared" si="116"/>
        <v>16</v>
      </c>
      <c r="I1889" t="str">
        <f t="shared" si="117"/>
        <v>02</v>
      </c>
      <c r="J1889" t="str">
        <f t="shared" si="118"/>
        <v>2023</v>
      </c>
      <c r="K1889" s="1">
        <f t="shared" si="119"/>
        <v>44973</v>
      </c>
    </row>
    <row r="1890" spans="1:11" hidden="1" x14ac:dyDescent="0.55000000000000004">
      <c r="A1890" t="s">
        <v>185</v>
      </c>
      <c r="B1890">
        <v>28</v>
      </c>
      <c r="C1890" t="s">
        <v>89</v>
      </c>
      <c r="D1890">
        <v>3775.55</v>
      </c>
      <c r="E1890">
        <v>571991.92749999999</v>
      </c>
      <c r="F1890">
        <v>151.49896770007018</v>
      </c>
      <c r="G1890">
        <v>2.2843634118911403E-3</v>
      </c>
      <c r="H1890" t="str">
        <f t="shared" si="116"/>
        <v>16</v>
      </c>
      <c r="I1890" t="str">
        <f t="shared" si="117"/>
        <v>02</v>
      </c>
      <c r="J1890" t="str">
        <f t="shared" si="118"/>
        <v>2023</v>
      </c>
      <c r="K1890" s="1">
        <f t="shared" si="119"/>
        <v>44973</v>
      </c>
    </row>
    <row r="1891" spans="1:11" hidden="1" x14ac:dyDescent="0.55000000000000004">
      <c r="A1891" t="s">
        <v>185</v>
      </c>
      <c r="B1891">
        <v>29</v>
      </c>
      <c r="C1891" t="s">
        <v>99</v>
      </c>
      <c r="D1891">
        <v>3472.5</v>
      </c>
      <c r="E1891">
        <v>655963.125</v>
      </c>
      <c r="F1891">
        <v>188.9022678185745</v>
      </c>
      <c r="G1891">
        <v>2.101005667463544E-3</v>
      </c>
      <c r="H1891" t="str">
        <f t="shared" si="116"/>
        <v>16</v>
      </c>
      <c r="I1891" t="str">
        <f t="shared" si="117"/>
        <v>02</v>
      </c>
      <c r="J1891" t="str">
        <f t="shared" si="118"/>
        <v>2023</v>
      </c>
      <c r="K1891" s="1">
        <f t="shared" si="119"/>
        <v>44973</v>
      </c>
    </row>
    <row r="1892" spans="1:11" hidden="1" x14ac:dyDescent="0.55000000000000004">
      <c r="A1892" t="s">
        <v>185</v>
      </c>
      <c r="B1892">
        <v>30</v>
      </c>
      <c r="C1892" t="s">
        <v>84</v>
      </c>
      <c r="D1892">
        <v>3390</v>
      </c>
      <c r="E1892">
        <v>415137</v>
      </c>
      <c r="F1892">
        <v>122.45929203539824</v>
      </c>
      <c r="G1892">
        <v>2.051089766076721E-3</v>
      </c>
      <c r="H1892" t="str">
        <f t="shared" si="116"/>
        <v>16</v>
      </c>
      <c r="I1892" t="str">
        <f t="shared" si="117"/>
        <v>02</v>
      </c>
      <c r="J1892" t="str">
        <f t="shared" si="118"/>
        <v>2023</v>
      </c>
      <c r="K1892" s="1">
        <f t="shared" si="119"/>
        <v>44973</v>
      </c>
    </row>
    <row r="1893" spans="1:11" hidden="1" x14ac:dyDescent="0.55000000000000004">
      <c r="A1893" t="s">
        <v>185</v>
      </c>
      <c r="B1893">
        <v>31</v>
      </c>
      <c r="C1893" t="s">
        <v>93</v>
      </c>
      <c r="D1893">
        <v>3150</v>
      </c>
      <c r="E1893">
        <v>682629.12</v>
      </c>
      <c r="F1893">
        <v>216.70765714285713</v>
      </c>
      <c r="G1893">
        <v>1.9058798711332366E-3</v>
      </c>
      <c r="H1893" t="str">
        <f t="shared" si="116"/>
        <v>16</v>
      </c>
      <c r="I1893" t="str">
        <f t="shared" si="117"/>
        <v>02</v>
      </c>
      <c r="J1893" t="str">
        <f t="shared" si="118"/>
        <v>2023</v>
      </c>
      <c r="K1893" s="1">
        <f t="shared" si="119"/>
        <v>44973</v>
      </c>
    </row>
    <row r="1894" spans="1:11" hidden="1" x14ac:dyDescent="0.55000000000000004">
      <c r="A1894" t="s">
        <v>185</v>
      </c>
      <c r="B1894">
        <v>32</v>
      </c>
      <c r="C1894" t="s">
        <v>165</v>
      </c>
      <c r="D1894">
        <v>2622</v>
      </c>
      <c r="E1894">
        <v>527256.36930000002</v>
      </c>
      <c r="F1894">
        <v>201.08938569794051</v>
      </c>
      <c r="G1894">
        <v>1.5864181022575703E-3</v>
      </c>
      <c r="H1894" t="str">
        <f t="shared" si="116"/>
        <v>16</v>
      </c>
      <c r="I1894" t="str">
        <f t="shared" si="117"/>
        <v>02</v>
      </c>
      <c r="J1894" t="str">
        <f t="shared" si="118"/>
        <v>2023</v>
      </c>
      <c r="K1894" s="1">
        <f t="shared" si="119"/>
        <v>44973</v>
      </c>
    </row>
    <row r="1895" spans="1:11" hidden="1" x14ac:dyDescent="0.55000000000000004">
      <c r="A1895" t="s">
        <v>185</v>
      </c>
      <c r="B1895">
        <v>33</v>
      </c>
      <c r="C1895" t="s">
        <v>104</v>
      </c>
      <c r="D1895">
        <v>2295</v>
      </c>
      <c r="E1895">
        <v>627131.4</v>
      </c>
      <c r="F1895">
        <v>273.25986928104578</v>
      </c>
      <c r="G1895">
        <v>1.3885696203970723E-3</v>
      </c>
      <c r="H1895" t="str">
        <f t="shared" si="116"/>
        <v>16</v>
      </c>
      <c r="I1895" t="str">
        <f t="shared" si="117"/>
        <v>02</v>
      </c>
      <c r="J1895" t="str">
        <f t="shared" si="118"/>
        <v>2023</v>
      </c>
      <c r="K1895" s="1">
        <f t="shared" si="119"/>
        <v>44973</v>
      </c>
    </row>
    <row r="1896" spans="1:11" hidden="1" x14ac:dyDescent="0.55000000000000004">
      <c r="A1896" t="s">
        <v>185</v>
      </c>
      <c r="B1896">
        <v>34</v>
      </c>
      <c r="C1896" t="s">
        <v>100</v>
      </c>
      <c r="D1896">
        <v>2228.15</v>
      </c>
      <c r="E1896">
        <v>428498.375</v>
      </c>
      <c r="F1896">
        <v>192.31127841482845</v>
      </c>
      <c r="G1896">
        <v>1.3481226142430225E-3</v>
      </c>
      <c r="H1896" t="str">
        <f t="shared" si="116"/>
        <v>16</v>
      </c>
      <c r="I1896" t="str">
        <f t="shared" si="117"/>
        <v>02</v>
      </c>
      <c r="J1896" t="str">
        <f t="shared" si="118"/>
        <v>2023</v>
      </c>
      <c r="K1896" s="1">
        <f t="shared" si="119"/>
        <v>44973</v>
      </c>
    </row>
    <row r="1897" spans="1:11" hidden="1" x14ac:dyDescent="0.55000000000000004">
      <c r="A1897" t="s">
        <v>185</v>
      </c>
      <c r="B1897">
        <v>35</v>
      </c>
      <c r="C1897" t="s">
        <v>155</v>
      </c>
      <c r="D1897">
        <v>2137.5</v>
      </c>
      <c r="E1897">
        <v>441222.75</v>
      </c>
      <c r="F1897">
        <v>206.42</v>
      </c>
      <c r="G1897">
        <v>1.2932756268404105E-3</v>
      </c>
      <c r="H1897" t="str">
        <f t="shared" si="116"/>
        <v>16</v>
      </c>
      <c r="I1897" t="str">
        <f t="shared" si="117"/>
        <v>02</v>
      </c>
      <c r="J1897" t="str">
        <f t="shared" si="118"/>
        <v>2023</v>
      </c>
      <c r="K1897" s="1">
        <f t="shared" si="119"/>
        <v>44973</v>
      </c>
    </row>
    <row r="1898" spans="1:11" hidden="1" x14ac:dyDescent="0.55000000000000004">
      <c r="A1898" t="s">
        <v>185</v>
      </c>
      <c r="B1898">
        <v>36</v>
      </c>
      <c r="C1898" t="s">
        <v>110</v>
      </c>
      <c r="D1898">
        <v>1270.46</v>
      </c>
      <c r="E1898">
        <v>287789.29060000001</v>
      </c>
      <c r="F1898">
        <v>226.52369267824253</v>
      </c>
      <c r="G1898">
        <v>7.6868067970791484E-4</v>
      </c>
      <c r="H1898" t="str">
        <f t="shared" si="116"/>
        <v>16</v>
      </c>
      <c r="I1898" t="str">
        <f t="shared" si="117"/>
        <v>02</v>
      </c>
      <c r="J1898" t="str">
        <f t="shared" si="118"/>
        <v>2023</v>
      </c>
      <c r="K1898" s="1">
        <f t="shared" si="119"/>
        <v>44973</v>
      </c>
    </row>
    <row r="1899" spans="1:11" hidden="1" x14ac:dyDescent="0.55000000000000004">
      <c r="A1899" t="s">
        <v>185</v>
      </c>
      <c r="B1899">
        <v>37</v>
      </c>
      <c r="C1899" t="s">
        <v>95</v>
      </c>
      <c r="D1899">
        <v>1207.81</v>
      </c>
      <c r="E1899">
        <v>288290.97499999998</v>
      </c>
      <c r="F1899">
        <v>238.68901151671207</v>
      </c>
      <c r="G1899">
        <v>7.3077484671537599E-4</v>
      </c>
      <c r="H1899" t="str">
        <f t="shared" si="116"/>
        <v>16</v>
      </c>
      <c r="I1899" t="str">
        <f t="shared" si="117"/>
        <v>02</v>
      </c>
      <c r="J1899" t="str">
        <f t="shared" si="118"/>
        <v>2023</v>
      </c>
      <c r="K1899" s="1">
        <f t="shared" si="119"/>
        <v>44973</v>
      </c>
    </row>
    <row r="1900" spans="1:11" hidden="1" x14ac:dyDescent="0.55000000000000004">
      <c r="A1900" t="s">
        <v>185</v>
      </c>
      <c r="B1900">
        <v>38</v>
      </c>
      <c r="C1900" t="s">
        <v>181</v>
      </c>
      <c r="D1900">
        <v>869.56</v>
      </c>
      <c r="E1900">
        <v>178042.40999999997</v>
      </c>
      <c r="F1900">
        <v>204.74999999999997</v>
      </c>
      <c r="G1900">
        <v>5.2611965102940229E-4</v>
      </c>
      <c r="H1900" t="str">
        <f t="shared" si="116"/>
        <v>16</v>
      </c>
      <c r="I1900" t="str">
        <f t="shared" si="117"/>
        <v>02</v>
      </c>
      <c r="J1900" t="str">
        <f t="shared" si="118"/>
        <v>2023</v>
      </c>
      <c r="K1900" s="1">
        <f t="shared" si="119"/>
        <v>44973</v>
      </c>
    </row>
    <row r="1901" spans="1:11" hidden="1" x14ac:dyDescent="0.55000000000000004">
      <c r="A1901" t="s">
        <v>185</v>
      </c>
      <c r="B1901">
        <v>39</v>
      </c>
      <c r="C1901" t="s">
        <v>119</v>
      </c>
      <c r="D1901">
        <v>626.41</v>
      </c>
      <c r="E1901">
        <v>149833.97500000001</v>
      </c>
      <c r="F1901">
        <v>239.19473667406334</v>
      </c>
      <c r="G1901">
        <v>3.7900387621478431E-4</v>
      </c>
      <c r="H1901" t="str">
        <f t="shared" si="116"/>
        <v>16</v>
      </c>
      <c r="I1901" t="str">
        <f t="shared" si="117"/>
        <v>02</v>
      </c>
      <c r="J1901" t="str">
        <f t="shared" si="118"/>
        <v>2023</v>
      </c>
      <c r="K1901" s="1">
        <f t="shared" si="119"/>
        <v>44973</v>
      </c>
    </row>
    <row r="1902" spans="1:11" hidden="1" x14ac:dyDescent="0.55000000000000004">
      <c r="A1902" t="s">
        <v>185</v>
      </c>
      <c r="B1902">
        <v>40</v>
      </c>
      <c r="C1902" t="s">
        <v>85</v>
      </c>
      <c r="D1902">
        <v>435</v>
      </c>
      <c r="E1902">
        <v>71470.5</v>
      </c>
      <c r="F1902">
        <v>164.3</v>
      </c>
      <c r="G1902">
        <v>2.63192934585066E-4</v>
      </c>
      <c r="H1902" t="str">
        <f t="shared" si="116"/>
        <v>16</v>
      </c>
      <c r="I1902" t="str">
        <f t="shared" si="117"/>
        <v>02</v>
      </c>
      <c r="J1902" t="str">
        <f t="shared" si="118"/>
        <v>2023</v>
      </c>
      <c r="K1902" s="1">
        <f t="shared" si="119"/>
        <v>44973</v>
      </c>
    </row>
    <row r="1903" spans="1:11" hidden="1" x14ac:dyDescent="0.55000000000000004">
      <c r="A1903" t="s">
        <v>185</v>
      </c>
      <c r="B1903">
        <v>41</v>
      </c>
      <c r="C1903" t="s">
        <v>108</v>
      </c>
      <c r="D1903">
        <v>412.5</v>
      </c>
      <c r="E1903">
        <v>80482.875</v>
      </c>
      <c r="F1903">
        <v>195.11</v>
      </c>
      <c r="G1903">
        <v>2.4957950693411431E-4</v>
      </c>
      <c r="H1903" t="str">
        <f t="shared" si="116"/>
        <v>16</v>
      </c>
      <c r="I1903" t="str">
        <f t="shared" si="117"/>
        <v>02</v>
      </c>
      <c r="J1903" t="str">
        <f t="shared" si="118"/>
        <v>2023</v>
      </c>
      <c r="K1903" s="1">
        <f t="shared" si="119"/>
        <v>44973</v>
      </c>
    </row>
    <row r="1904" spans="1:11" hidden="1" x14ac:dyDescent="0.55000000000000004">
      <c r="A1904" t="s">
        <v>185</v>
      </c>
      <c r="B1904">
        <v>42</v>
      </c>
      <c r="C1904" t="s">
        <v>113</v>
      </c>
      <c r="D1904">
        <v>412.5</v>
      </c>
      <c r="E1904">
        <v>89760</v>
      </c>
      <c r="F1904">
        <v>217.6</v>
      </c>
      <c r="G1904">
        <v>2.4957950693411431E-4</v>
      </c>
      <c r="H1904" t="str">
        <f t="shared" si="116"/>
        <v>16</v>
      </c>
      <c r="I1904" t="str">
        <f t="shared" si="117"/>
        <v>02</v>
      </c>
      <c r="J1904" t="str">
        <f t="shared" si="118"/>
        <v>2023</v>
      </c>
      <c r="K1904" s="1">
        <f t="shared" si="119"/>
        <v>44973</v>
      </c>
    </row>
    <row r="1905" spans="1:11" hidden="1" x14ac:dyDescent="0.55000000000000004">
      <c r="A1905" t="s">
        <v>185</v>
      </c>
      <c r="B1905">
        <v>43</v>
      </c>
      <c r="C1905" t="s">
        <v>111</v>
      </c>
      <c r="D1905">
        <v>412.5</v>
      </c>
      <c r="E1905">
        <v>66000</v>
      </c>
      <c r="F1905">
        <v>160</v>
      </c>
      <c r="G1905">
        <v>2.4957950693411431E-4</v>
      </c>
      <c r="H1905" t="str">
        <f t="shared" si="116"/>
        <v>16</v>
      </c>
      <c r="I1905" t="str">
        <f t="shared" si="117"/>
        <v>02</v>
      </c>
      <c r="J1905" t="str">
        <f t="shared" si="118"/>
        <v>2023</v>
      </c>
      <c r="K1905" s="1">
        <f t="shared" si="119"/>
        <v>44973</v>
      </c>
    </row>
    <row r="1906" spans="1:11" hidden="1" x14ac:dyDescent="0.55000000000000004">
      <c r="A1906" t="s">
        <v>185</v>
      </c>
      <c r="B1906">
        <v>44</v>
      </c>
      <c r="C1906" t="s">
        <v>109</v>
      </c>
      <c r="D1906">
        <v>7.38</v>
      </c>
      <c r="E1906">
        <v>2768.9949999999999</v>
      </c>
      <c r="F1906">
        <v>375.20257452574526</v>
      </c>
      <c r="G1906">
        <v>4.4652042695121544E-6</v>
      </c>
      <c r="H1906" t="str">
        <f t="shared" si="116"/>
        <v>16</v>
      </c>
      <c r="I1906" t="str">
        <f t="shared" si="117"/>
        <v>02</v>
      </c>
      <c r="J1906" t="str">
        <f t="shared" si="118"/>
        <v>2023</v>
      </c>
      <c r="K1906" s="1">
        <f t="shared" si="119"/>
        <v>44973</v>
      </c>
    </row>
    <row r="1907" spans="1:11" hidden="1" x14ac:dyDescent="0.55000000000000004">
      <c r="A1907" t="s">
        <v>185</v>
      </c>
      <c r="B1907">
        <v>45</v>
      </c>
      <c r="C1907" t="s">
        <v>150</v>
      </c>
      <c r="D1907">
        <v>7.14</v>
      </c>
      <c r="E1907">
        <v>1285.2</v>
      </c>
      <c r="F1907">
        <v>180.00000000000003</v>
      </c>
      <c r="G1907">
        <v>4.3199943745686694E-6</v>
      </c>
      <c r="H1907" t="str">
        <f t="shared" si="116"/>
        <v>16</v>
      </c>
      <c r="I1907" t="str">
        <f t="shared" si="117"/>
        <v>02</v>
      </c>
      <c r="J1907" t="str">
        <f t="shared" si="118"/>
        <v>2023</v>
      </c>
      <c r="K1907" s="1">
        <f t="shared" si="119"/>
        <v>44973</v>
      </c>
    </row>
    <row r="1908" spans="1:11" hidden="1" x14ac:dyDescent="0.55000000000000004">
      <c r="A1908" t="s">
        <v>185</v>
      </c>
      <c r="C1908" t="s">
        <v>117</v>
      </c>
      <c r="D1908">
        <v>1652779.9300000002</v>
      </c>
      <c r="E1908">
        <v>323853683.09813207</v>
      </c>
      <c r="F1908">
        <v>195.94483041558476</v>
      </c>
      <c r="G1908">
        <v>1</v>
      </c>
      <c r="H1908" t="str">
        <f t="shared" si="116"/>
        <v>16</v>
      </c>
      <c r="I1908" t="str">
        <f t="shared" si="117"/>
        <v>02</v>
      </c>
      <c r="J1908" t="str">
        <f t="shared" si="118"/>
        <v>2023</v>
      </c>
      <c r="K1908" s="1">
        <f t="shared" si="119"/>
        <v>44973</v>
      </c>
    </row>
    <row r="1909" spans="1:11" hidden="1" x14ac:dyDescent="0.55000000000000004">
      <c r="A1909" t="s">
        <v>186</v>
      </c>
      <c r="B1909">
        <v>1</v>
      </c>
      <c r="C1909" t="s">
        <v>68</v>
      </c>
      <c r="D1909">
        <v>450014.12000000005</v>
      </c>
      <c r="E1909">
        <v>89296890.49530001</v>
      </c>
      <c r="F1909">
        <v>198.43130810051028</v>
      </c>
      <c r="G1909">
        <v>0.24384012258119411</v>
      </c>
      <c r="H1909" t="str">
        <f t="shared" si="116"/>
        <v>23</v>
      </c>
      <c r="I1909" t="str">
        <f t="shared" si="117"/>
        <v>02</v>
      </c>
      <c r="J1909" t="str">
        <f t="shared" si="118"/>
        <v>2023</v>
      </c>
      <c r="K1909" s="1">
        <f t="shared" si="119"/>
        <v>44980</v>
      </c>
    </row>
    <row r="1910" spans="1:11" hidden="1" x14ac:dyDescent="0.55000000000000004">
      <c r="A1910" t="s">
        <v>186</v>
      </c>
      <c r="B1910">
        <v>2</v>
      </c>
      <c r="C1910" t="s">
        <v>69</v>
      </c>
      <c r="D1910">
        <v>424971.02999999997</v>
      </c>
      <c r="E1910">
        <v>83904348.393820032</v>
      </c>
      <c r="F1910">
        <v>197.43545435042958</v>
      </c>
      <c r="G1910">
        <v>0.2302705258418476</v>
      </c>
      <c r="H1910" t="str">
        <f t="shared" si="116"/>
        <v>23</v>
      </c>
      <c r="I1910" t="str">
        <f t="shared" si="117"/>
        <v>02</v>
      </c>
      <c r="J1910" t="str">
        <f t="shared" si="118"/>
        <v>2023</v>
      </c>
      <c r="K1910" s="1">
        <f t="shared" si="119"/>
        <v>44980</v>
      </c>
    </row>
    <row r="1911" spans="1:11" x14ac:dyDescent="0.55000000000000004">
      <c r="A1911" t="s">
        <v>186</v>
      </c>
      <c r="B1911">
        <v>3</v>
      </c>
      <c r="C1911" t="s">
        <v>70</v>
      </c>
      <c r="D1911">
        <v>194963.75999999998</v>
      </c>
      <c r="E1911">
        <v>37477487.438499995</v>
      </c>
      <c r="F1911">
        <v>192.22796810289256</v>
      </c>
      <c r="G1911">
        <v>0.10564110107765173</v>
      </c>
      <c r="H1911" t="str">
        <f t="shared" si="116"/>
        <v>23</v>
      </c>
      <c r="I1911" t="str">
        <f t="shared" si="117"/>
        <v>02</v>
      </c>
      <c r="J1911" t="str">
        <f t="shared" si="118"/>
        <v>2023</v>
      </c>
      <c r="K1911" s="1">
        <f t="shared" si="119"/>
        <v>44980</v>
      </c>
    </row>
    <row r="1912" spans="1:11" hidden="1" x14ac:dyDescent="0.55000000000000004">
      <c r="A1912" t="s">
        <v>186</v>
      </c>
      <c r="B1912">
        <v>4</v>
      </c>
      <c r="C1912" t="s">
        <v>71</v>
      </c>
      <c r="D1912">
        <v>121169.93999999994</v>
      </c>
      <c r="E1912">
        <v>24091785.753500011</v>
      </c>
      <c r="F1912">
        <v>198.82642306747056</v>
      </c>
      <c r="G1912">
        <v>6.5655924358008849E-2</v>
      </c>
      <c r="H1912" t="str">
        <f t="shared" si="116"/>
        <v>23</v>
      </c>
      <c r="I1912" t="str">
        <f t="shared" si="117"/>
        <v>02</v>
      </c>
      <c r="J1912" t="str">
        <f t="shared" si="118"/>
        <v>2023</v>
      </c>
      <c r="K1912" s="1">
        <f t="shared" si="119"/>
        <v>44980</v>
      </c>
    </row>
    <row r="1913" spans="1:11" hidden="1" x14ac:dyDescent="0.55000000000000004">
      <c r="A1913" t="s">
        <v>186</v>
      </c>
      <c r="B1913">
        <v>5</v>
      </c>
      <c r="C1913" t="s">
        <v>75</v>
      </c>
      <c r="D1913">
        <v>94386.459999999977</v>
      </c>
      <c r="E1913">
        <v>18937530.867011998</v>
      </c>
      <c r="F1913">
        <v>200.63821513183143</v>
      </c>
      <c r="G1913">
        <v>5.1143297406767964E-2</v>
      </c>
      <c r="H1913" t="str">
        <f t="shared" si="116"/>
        <v>23</v>
      </c>
      <c r="I1913" t="str">
        <f t="shared" si="117"/>
        <v>02</v>
      </c>
      <c r="J1913" t="str">
        <f t="shared" si="118"/>
        <v>2023</v>
      </c>
      <c r="K1913" s="1">
        <f t="shared" si="119"/>
        <v>44980</v>
      </c>
    </row>
    <row r="1914" spans="1:11" hidden="1" x14ac:dyDescent="0.55000000000000004">
      <c r="A1914" t="s">
        <v>186</v>
      </c>
      <c r="B1914">
        <v>6</v>
      </c>
      <c r="C1914" t="s">
        <v>73</v>
      </c>
      <c r="D1914">
        <v>67477.5</v>
      </c>
      <c r="E1914">
        <v>13356909.607499998</v>
      </c>
      <c r="F1914">
        <v>197.94612437479157</v>
      </c>
      <c r="G1914">
        <v>3.6562679125429494E-2</v>
      </c>
      <c r="H1914" t="str">
        <f t="shared" si="116"/>
        <v>23</v>
      </c>
      <c r="I1914" t="str">
        <f t="shared" si="117"/>
        <v>02</v>
      </c>
      <c r="J1914" t="str">
        <f t="shared" si="118"/>
        <v>2023</v>
      </c>
      <c r="K1914" s="1">
        <f t="shared" si="119"/>
        <v>44980</v>
      </c>
    </row>
    <row r="1915" spans="1:11" hidden="1" x14ac:dyDescent="0.55000000000000004">
      <c r="A1915" t="s">
        <v>186</v>
      </c>
      <c r="B1915">
        <v>7</v>
      </c>
      <c r="C1915" t="s">
        <v>77</v>
      </c>
      <c r="D1915">
        <v>65889.56</v>
      </c>
      <c r="E1915">
        <v>12902394.6395</v>
      </c>
      <c r="F1915">
        <v>195.81849749034598</v>
      </c>
      <c r="G1915">
        <v>3.5702253936434135E-2</v>
      </c>
      <c r="H1915" t="str">
        <f t="shared" si="116"/>
        <v>23</v>
      </c>
      <c r="I1915" t="str">
        <f t="shared" si="117"/>
        <v>02</v>
      </c>
      <c r="J1915" t="str">
        <f t="shared" si="118"/>
        <v>2023</v>
      </c>
      <c r="K1915" s="1">
        <f t="shared" si="119"/>
        <v>44980</v>
      </c>
    </row>
    <row r="1916" spans="1:11" hidden="1" x14ac:dyDescent="0.55000000000000004">
      <c r="A1916" t="s">
        <v>186</v>
      </c>
      <c r="B1916">
        <v>8</v>
      </c>
      <c r="C1916" t="s">
        <v>79</v>
      </c>
      <c r="D1916">
        <v>56220</v>
      </c>
      <c r="E1916">
        <v>10403398.35</v>
      </c>
      <c r="F1916">
        <v>185.04799626467448</v>
      </c>
      <c r="G1916">
        <v>3.0462803459399744E-2</v>
      </c>
      <c r="H1916" t="str">
        <f t="shared" si="116"/>
        <v>23</v>
      </c>
      <c r="I1916" t="str">
        <f t="shared" si="117"/>
        <v>02</v>
      </c>
      <c r="J1916" t="str">
        <f t="shared" si="118"/>
        <v>2023</v>
      </c>
      <c r="K1916" s="1">
        <f t="shared" si="119"/>
        <v>44980</v>
      </c>
    </row>
    <row r="1917" spans="1:11" hidden="1" x14ac:dyDescent="0.55000000000000004">
      <c r="A1917" t="s">
        <v>186</v>
      </c>
      <c r="B1917">
        <v>9</v>
      </c>
      <c r="C1917" t="s">
        <v>81</v>
      </c>
      <c r="D1917">
        <v>51796.929999999978</v>
      </c>
      <c r="E1917">
        <v>10299459.173999997</v>
      </c>
      <c r="F1917">
        <v>198.84304289848842</v>
      </c>
      <c r="G1917">
        <v>2.8066163258454034E-2</v>
      </c>
      <c r="H1917" t="str">
        <f t="shared" si="116"/>
        <v>23</v>
      </c>
      <c r="I1917" t="str">
        <f t="shared" si="117"/>
        <v>02</v>
      </c>
      <c r="J1917" t="str">
        <f t="shared" si="118"/>
        <v>2023</v>
      </c>
      <c r="K1917" s="1">
        <f t="shared" si="119"/>
        <v>44980</v>
      </c>
    </row>
    <row r="1918" spans="1:11" hidden="1" x14ac:dyDescent="0.55000000000000004">
      <c r="A1918" t="s">
        <v>186</v>
      </c>
      <c r="B1918">
        <v>10</v>
      </c>
      <c r="C1918" t="s">
        <v>74</v>
      </c>
      <c r="D1918">
        <v>45412.5</v>
      </c>
      <c r="E1918">
        <v>9197078.4037500005</v>
      </c>
      <c r="F1918">
        <v>202.52305871180843</v>
      </c>
      <c r="G1918">
        <v>2.4606760265030076E-2</v>
      </c>
      <c r="H1918" t="str">
        <f t="shared" si="116"/>
        <v>23</v>
      </c>
      <c r="I1918" t="str">
        <f t="shared" si="117"/>
        <v>02</v>
      </c>
      <c r="J1918" t="str">
        <f t="shared" si="118"/>
        <v>2023</v>
      </c>
      <c r="K1918" s="1">
        <f t="shared" si="119"/>
        <v>44980</v>
      </c>
    </row>
    <row r="1919" spans="1:11" hidden="1" x14ac:dyDescent="0.55000000000000004">
      <c r="A1919" t="s">
        <v>186</v>
      </c>
      <c r="B1919">
        <v>11</v>
      </c>
      <c r="C1919" t="s">
        <v>78</v>
      </c>
      <c r="D1919">
        <v>38175</v>
      </c>
      <c r="E1919">
        <v>8138811.375</v>
      </c>
      <c r="F1919">
        <v>213.19741650294696</v>
      </c>
      <c r="G1919">
        <v>2.0685121345830403E-2</v>
      </c>
      <c r="H1919" t="str">
        <f t="shared" si="116"/>
        <v>23</v>
      </c>
      <c r="I1919" t="str">
        <f t="shared" si="117"/>
        <v>02</v>
      </c>
      <c r="J1919" t="str">
        <f t="shared" si="118"/>
        <v>2023</v>
      </c>
      <c r="K1919" s="1">
        <f t="shared" si="119"/>
        <v>44980</v>
      </c>
    </row>
    <row r="1920" spans="1:11" hidden="1" x14ac:dyDescent="0.55000000000000004">
      <c r="A1920" t="s">
        <v>186</v>
      </c>
      <c r="B1920">
        <v>12</v>
      </c>
      <c r="C1920" t="s">
        <v>72</v>
      </c>
      <c r="D1920">
        <v>33811.53</v>
      </c>
      <c r="E1920">
        <v>6433645.2209999999</v>
      </c>
      <c r="F1920">
        <v>190.27962416962498</v>
      </c>
      <c r="G1920">
        <v>1.8320775401131237E-2</v>
      </c>
      <c r="H1920" t="str">
        <f t="shared" si="116"/>
        <v>23</v>
      </c>
      <c r="I1920" t="str">
        <f t="shared" si="117"/>
        <v>02</v>
      </c>
      <c r="J1920" t="str">
        <f t="shared" si="118"/>
        <v>2023</v>
      </c>
      <c r="K1920" s="1">
        <f t="shared" si="119"/>
        <v>44980</v>
      </c>
    </row>
    <row r="1921" spans="1:11" hidden="1" x14ac:dyDescent="0.55000000000000004">
      <c r="A1921" t="s">
        <v>186</v>
      </c>
      <c r="B1921">
        <v>13</v>
      </c>
      <c r="C1921" t="s">
        <v>80</v>
      </c>
      <c r="D1921">
        <v>33424.229999999996</v>
      </c>
      <c r="E1921">
        <v>6641196.0760500003</v>
      </c>
      <c r="F1921">
        <v>198.69406343990576</v>
      </c>
      <c r="G1921">
        <v>1.8110916920522458E-2</v>
      </c>
      <c r="H1921" t="str">
        <f t="shared" si="116"/>
        <v>23</v>
      </c>
      <c r="I1921" t="str">
        <f t="shared" si="117"/>
        <v>02</v>
      </c>
      <c r="J1921" t="str">
        <f t="shared" si="118"/>
        <v>2023</v>
      </c>
      <c r="K1921" s="1">
        <f t="shared" si="119"/>
        <v>44980</v>
      </c>
    </row>
    <row r="1922" spans="1:11" hidden="1" x14ac:dyDescent="0.55000000000000004">
      <c r="A1922" t="s">
        <v>186</v>
      </c>
      <c r="B1922">
        <v>14</v>
      </c>
      <c r="C1922" t="s">
        <v>82</v>
      </c>
      <c r="D1922">
        <v>26850</v>
      </c>
      <c r="E1922">
        <v>4671410.8950000005</v>
      </c>
      <c r="F1922">
        <v>173.9817837988827</v>
      </c>
      <c r="G1922">
        <v>1.4548670809051638E-2</v>
      </c>
      <c r="H1922" t="str">
        <f t="shared" ref="H1922:H1985" si="120">LEFT(A1922,2)</f>
        <v>23</v>
      </c>
      <c r="I1922" t="str">
        <f t="shared" ref="I1922:I1985" si="121">MID(A1922,4,2)</f>
        <v>02</v>
      </c>
      <c r="J1922" t="str">
        <f t="shared" ref="J1922:J1985" si="122">MID(A1922,7,4)</f>
        <v>2023</v>
      </c>
      <c r="K1922" s="1">
        <f t="shared" ref="K1922:K1985" si="123">DATE(J1922,I1922,H1922)</f>
        <v>44980</v>
      </c>
    </row>
    <row r="1923" spans="1:11" hidden="1" x14ac:dyDescent="0.55000000000000004">
      <c r="A1923" t="s">
        <v>186</v>
      </c>
      <c r="B1923">
        <v>15</v>
      </c>
      <c r="C1923" t="s">
        <v>83</v>
      </c>
      <c r="D1923">
        <v>16382.1</v>
      </c>
      <c r="E1923">
        <v>2455951.0199999996</v>
      </c>
      <c r="F1923">
        <v>149.9167396121376</v>
      </c>
      <c r="G1923">
        <v>8.8766398532947807E-3</v>
      </c>
      <c r="H1923" t="str">
        <f t="shared" si="120"/>
        <v>23</v>
      </c>
      <c r="I1923" t="str">
        <f t="shared" si="121"/>
        <v>02</v>
      </c>
      <c r="J1923" t="str">
        <f t="shared" si="122"/>
        <v>2023</v>
      </c>
      <c r="K1923" s="1">
        <f t="shared" si="123"/>
        <v>44980</v>
      </c>
    </row>
    <row r="1924" spans="1:11" hidden="1" x14ac:dyDescent="0.55000000000000004">
      <c r="A1924" t="s">
        <v>186</v>
      </c>
      <c r="B1924">
        <v>16</v>
      </c>
      <c r="C1924" t="s">
        <v>86</v>
      </c>
      <c r="D1924">
        <v>15673.05</v>
      </c>
      <c r="E1924">
        <v>2395729.6299000001</v>
      </c>
      <c r="F1924">
        <v>152.85663160010338</v>
      </c>
      <c r="G1924">
        <v>8.4924411554490424E-3</v>
      </c>
      <c r="H1924" t="str">
        <f t="shared" si="120"/>
        <v>23</v>
      </c>
      <c r="I1924" t="str">
        <f t="shared" si="121"/>
        <v>02</v>
      </c>
      <c r="J1924" t="str">
        <f t="shared" si="122"/>
        <v>2023</v>
      </c>
      <c r="K1924" s="1">
        <f t="shared" si="123"/>
        <v>44980</v>
      </c>
    </row>
    <row r="1925" spans="1:11" hidden="1" x14ac:dyDescent="0.55000000000000004">
      <c r="A1925" t="s">
        <v>186</v>
      </c>
      <c r="B1925">
        <v>17</v>
      </c>
      <c r="C1925" t="s">
        <v>91</v>
      </c>
      <c r="D1925">
        <v>12150</v>
      </c>
      <c r="E1925">
        <v>2229840.3404999999</v>
      </c>
      <c r="F1925">
        <v>183.52595395061726</v>
      </c>
      <c r="G1925">
        <v>6.5834767348222495E-3</v>
      </c>
      <c r="H1925" t="str">
        <f t="shared" si="120"/>
        <v>23</v>
      </c>
      <c r="I1925" t="str">
        <f t="shared" si="121"/>
        <v>02</v>
      </c>
      <c r="J1925" t="str">
        <f t="shared" si="122"/>
        <v>2023</v>
      </c>
      <c r="K1925" s="1">
        <f t="shared" si="123"/>
        <v>44980</v>
      </c>
    </row>
    <row r="1926" spans="1:11" hidden="1" x14ac:dyDescent="0.55000000000000004">
      <c r="A1926" t="s">
        <v>186</v>
      </c>
      <c r="B1926">
        <v>18</v>
      </c>
      <c r="C1926" t="s">
        <v>87</v>
      </c>
      <c r="D1926">
        <v>8527.5</v>
      </c>
      <c r="E1926">
        <v>1604872.98</v>
      </c>
      <c r="F1926">
        <v>188.19970448548813</v>
      </c>
      <c r="G1926">
        <v>4.6206253379585793E-3</v>
      </c>
      <c r="H1926" t="str">
        <f t="shared" si="120"/>
        <v>23</v>
      </c>
      <c r="I1926" t="str">
        <f t="shared" si="121"/>
        <v>02</v>
      </c>
      <c r="J1926" t="str">
        <f t="shared" si="122"/>
        <v>2023</v>
      </c>
      <c r="K1926" s="1">
        <f t="shared" si="123"/>
        <v>44980</v>
      </c>
    </row>
    <row r="1927" spans="1:11" hidden="1" x14ac:dyDescent="0.55000000000000004">
      <c r="A1927" t="s">
        <v>186</v>
      </c>
      <c r="B1927">
        <v>19</v>
      </c>
      <c r="C1927" t="s">
        <v>90</v>
      </c>
      <c r="D1927">
        <v>8017.5</v>
      </c>
      <c r="E1927">
        <v>1600949.625</v>
      </c>
      <c r="F1927">
        <v>199.68189897100095</v>
      </c>
      <c r="G1927">
        <v>4.3442818700771511E-3</v>
      </c>
      <c r="H1927" t="str">
        <f t="shared" si="120"/>
        <v>23</v>
      </c>
      <c r="I1927" t="str">
        <f t="shared" si="121"/>
        <v>02</v>
      </c>
      <c r="J1927" t="str">
        <f t="shared" si="122"/>
        <v>2023</v>
      </c>
      <c r="K1927" s="1">
        <f t="shared" si="123"/>
        <v>44980</v>
      </c>
    </row>
    <row r="1928" spans="1:11" hidden="1" x14ac:dyDescent="0.55000000000000004">
      <c r="A1928" t="s">
        <v>186</v>
      </c>
      <c r="B1928">
        <v>20</v>
      </c>
      <c r="C1928" t="s">
        <v>98</v>
      </c>
      <c r="D1928">
        <v>7514.5599999999995</v>
      </c>
      <c r="E1928">
        <v>1486961.736</v>
      </c>
      <c r="F1928">
        <v>197.87741877102587</v>
      </c>
      <c r="G1928">
        <v>4.0717638627511014E-3</v>
      </c>
      <c r="H1928" t="str">
        <f t="shared" si="120"/>
        <v>23</v>
      </c>
      <c r="I1928" t="str">
        <f t="shared" si="121"/>
        <v>02</v>
      </c>
      <c r="J1928" t="str">
        <f t="shared" si="122"/>
        <v>2023</v>
      </c>
      <c r="K1928" s="1">
        <f t="shared" si="123"/>
        <v>44980</v>
      </c>
    </row>
    <row r="1929" spans="1:11" hidden="1" x14ac:dyDescent="0.55000000000000004">
      <c r="A1929" t="s">
        <v>186</v>
      </c>
      <c r="B1929">
        <v>21</v>
      </c>
      <c r="C1929" t="s">
        <v>96</v>
      </c>
      <c r="D1929">
        <v>7425</v>
      </c>
      <c r="E1929">
        <v>1793479.875</v>
      </c>
      <c r="F1929">
        <v>241.54611111111112</v>
      </c>
      <c r="G1929">
        <v>4.0232357823913748E-3</v>
      </c>
      <c r="H1929" t="str">
        <f t="shared" si="120"/>
        <v>23</v>
      </c>
      <c r="I1929" t="str">
        <f t="shared" si="121"/>
        <v>02</v>
      </c>
      <c r="J1929" t="str">
        <f t="shared" si="122"/>
        <v>2023</v>
      </c>
      <c r="K1929" s="1">
        <f t="shared" si="123"/>
        <v>44980</v>
      </c>
    </row>
    <row r="1930" spans="1:11" hidden="1" x14ac:dyDescent="0.55000000000000004">
      <c r="A1930" t="s">
        <v>186</v>
      </c>
      <c r="B1930">
        <v>22</v>
      </c>
      <c r="C1930" t="s">
        <v>103</v>
      </c>
      <c r="D1930">
        <v>6600</v>
      </c>
      <c r="E1930">
        <v>1320616.6875</v>
      </c>
      <c r="F1930">
        <v>200.09343749999999</v>
      </c>
      <c r="G1930">
        <v>3.576209584347889E-3</v>
      </c>
      <c r="H1930" t="str">
        <f t="shared" si="120"/>
        <v>23</v>
      </c>
      <c r="I1930" t="str">
        <f t="shared" si="121"/>
        <v>02</v>
      </c>
      <c r="J1930" t="str">
        <f t="shared" si="122"/>
        <v>2023</v>
      </c>
      <c r="K1930" s="1">
        <f t="shared" si="123"/>
        <v>44980</v>
      </c>
    </row>
    <row r="1931" spans="1:11" hidden="1" x14ac:dyDescent="0.55000000000000004">
      <c r="A1931" t="s">
        <v>186</v>
      </c>
      <c r="B1931">
        <v>23</v>
      </c>
      <c r="C1931" t="s">
        <v>97</v>
      </c>
      <c r="D1931">
        <v>6292.5</v>
      </c>
      <c r="E1931">
        <v>1185171</v>
      </c>
      <c r="F1931">
        <v>188.34660309892729</v>
      </c>
      <c r="G1931">
        <v>3.4095907287134985E-3</v>
      </c>
      <c r="H1931" t="str">
        <f t="shared" si="120"/>
        <v>23</v>
      </c>
      <c r="I1931" t="str">
        <f t="shared" si="121"/>
        <v>02</v>
      </c>
      <c r="J1931" t="str">
        <f t="shared" si="122"/>
        <v>2023</v>
      </c>
      <c r="K1931" s="1">
        <f t="shared" si="123"/>
        <v>44980</v>
      </c>
    </row>
    <row r="1932" spans="1:11" hidden="1" x14ac:dyDescent="0.55000000000000004">
      <c r="A1932" t="s">
        <v>186</v>
      </c>
      <c r="B1932">
        <v>24</v>
      </c>
      <c r="C1932" t="s">
        <v>76</v>
      </c>
      <c r="D1932">
        <v>5132.22</v>
      </c>
      <c r="E1932">
        <v>1127308.2084999999</v>
      </c>
      <c r="F1932">
        <v>219.65313421872014</v>
      </c>
      <c r="G1932">
        <v>2.7808930837851398E-3</v>
      </c>
      <c r="H1932" t="str">
        <f t="shared" si="120"/>
        <v>23</v>
      </c>
      <c r="I1932" t="str">
        <f t="shared" si="121"/>
        <v>02</v>
      </c>
      <c r="J1932" t="str">
        <f t="shared" si="122"/>
        <v>2023</v>
      </c>
      <c r="K1932" s="1">
        <f t="shared" si="123"/>
        <v>44980</v>
      </c>
    </row>
    <row r="1933" spans="1:11" hidden="1" x14ac:dyDescent="0.55000000000000004">
      <c r="A1933" t="s">
        <v>186</v>
      </c>
      <c r="B1933">
        <v>25</v>
      </c>
      <c r="C1933" t="s">
        <v>102</v>
      </c>
      <c r="D1933">
        <v>4410</v>
      </c>
      <c r="E1933">
        <v>777027.75</v>
      </c>
      <c r="F1933">
        <v>176.19676870748299</v>
      </c>
      <c r="G1933">
        <v>2.3895582222688166E-3</v>
      </c>
      <c r="H1933" t="str">
        <f t="shared" si="120"/>
        <v>23</v>
      </c>
      <c r="I1933" t="str">
        <f t="shared" si="121"/>
        <v>02</v>
      </c>
      <c r="J1933" t="str">
        <f t="shared" si="122"/>
        <v>2023</v>
      </c>
      <c r="K1933" s="1">
        <f t="shared" si="123"/>
        <v>44980</v>
      </c>
    </row>
    <row r="1934" spans="1:11" hidden="1" x14ac:dyDescent="0.55000000000000004">
      <c r="A1934" t="s">
        <v>186</v>
      </c>
      <c r="B1934">
        <v>26</v>
      </c>
      <c r="C1934" t="s">
        <v>165</v>
      </c>
      <c r="D1934">
        <v>4362</v>
      </c>
      <c r="E1934">
        <v>817749.36930000002</v>
      </c>
      <c r="F1934">
        <v>187.47119883081155</v>
      </c>
      <c r="G1934">
        <v>2.363549425291741E-3</v>
      </c>
      <c r="H1934" t="str">
        <f t="shared" si="120"/>
        <v>23</v>
      </c>
      <c r="I1934" t="str">
        <f t="shared" si="121"/>
        <v>02</v>
      </c>
      <c r="J1934" t="str">
        <f t="shared" si="122"/>
        <v>2023</v>
      </c>
      <c r="K1934" s="1">
        <f t="shared" si="123"/>
        <v>44980</v>
      </c>
    </row>
    <row r="1935" spans="1:11" hidden="1" x14ac:dyDescent="0.55000000000000004">
      <c r="A1935" t="s">
        <v>186</v>
      </c>
      <c r="B1935">
        <v>27</v>
      </c>
      <c r="C1935" t="s">
        <v>133</v>
      </c>
      <c r="D1935">
        <v>4350</v>
      </c>
      <c r="E1935">
        <v>734715</v>
      </c>
      <c r="F1935">
        <v>168.9</v>
      </c>
      <c r="G1935">
        <v>2.3570472260474721E-3</v>
      </c>
      <c r="H1935" t="str">
        <f t="shared" si="120"/>
        <v>23</v>
      </c>
      <c r="I1935" t="str">
        <f t="shared" si="121"/>
        <v>02</v>
      </c>
      <c r="J1935" t="str">
        <f t="shared" si="122"/>
        <v>2023</v>
      </c>
      <c r="K1935" s="1">
        <f t="shared" si="123"/>
        <v>44980</v>
      </c>
    </row>
    <row r="1936" spans="1:11" hidden="1" x14ac:dyDescent="0.55000000000000004">
      <c r="A1936" t="s">
        <v>186</v>
      </c>
      <c r="B1936">
        <v>28</v>
      </c>
      <c r="C1936" t="s">
        <v>94</v>
      </c>
      <c r="D1936">
        <v>4179.1499999999996</v>
      </c>
      <c r="E1936">
        <v>538065.6925</v>
      </c>
      <c r="F1936">
        <v>128.75003110680402</v>
      </c>
      <c r="G1936">
        <v>2.2644721643071937E-3</v>
      </c>
      <c r="H1936" t="str">
        <f t="shared" si="120"/>
        <v>23</v>
      </c>
      <c r="I1936" t="str">
        <f t="shared" si="121"/>
        <v>02</v>
      </c>
      <c r="J1936" t="str">
        <f t="shared" si="122"/>
        <v>2023</v>
      </c>
      <c r="K1936" s="1">
        <f t="shared" si="123"/>
        <v>44980</v>
      </c>
    </row>
    <row r="1937" spans="1:11" hidden="1" x14ac:dyDescent="0.55000000000000004">
      <c r="A1937" t="s">
        <v>186</v>
      </c>
      <c r="B1937">
        <v>29</v>
      </c>
      <c r="C1937" t="s">
        <v>89</v>
      </c>
      <c r="D1937">
        <v>3775.55</v>
      </c>
      <c r="E1937">
        <v>571991.92749999999</v>
      </c>
      <c r="F1937">
        <v>151.49896770007018</v>
      </c>
      <c r="G1937">
        <v>2.0457815297249505E-3</v>
      </c>
      <c r="H1937" t="str">
        <f t="shared" si="120"/>
        <v>23</v>
      </c>
      <c r="I1937" t="str">
        <f t="shared" si="121"/>
        <v>02</v>
      </c>
      <c r="J1937" t="str">
        <f t="shared" si="122"/>
        <v>2023</v>
      </c>
      <c r="K1937" s="1">
        <f t="shared" si="123"/>
        <v>44980</v>
      </c>
    </row>
    <row r="1938" spans="1:11" hidden="1" x14ac:dyDescent="0.55000000000000004">
      <c r="A1938" t="s">
        <v>186</v>
      </c>
      <c r="B1938">
        <v>30</v>
      </c>
      <c r="C1938" t="s">
        <v>93</v>
      </c>
      <c r="D1938">
        <v>3600</v>
      </c>
      <c r="E1938">
        <v>788136.12</v>
      </c>
      <c r="F1938">
        <v>218.92670000000001</v>
      </c>
      <c r="G1938">
        <v>1.9506597732806667E-3</v>
      </c>
      <c r="H1938" t="str">
        <f t="shared" si="120"/>
        <v>23</v>
      </c>
      <c r="I1938" t="str">
        <f t="shared" si="121"/>
        <v>02</v>
      </c>
      <c r="J1938" t="str">
        <f t="shared" si="122"/>
        <v>2023</v>
      </c>
      <c r="K1938" s="1">
        <f t="shared" si="123"/>
        <v>44980</v>
      </c>
    </row>
    <row r="1939" spans="1:11" hidden="1" x14ac:dyDescent="0.55000000000000004">
      <c r="A1939" t="s">
        <v>186</v>
      </c>
      <c r="B1939">
        <v>31</v>
      </c>
      <c r="C1939" t="s">
        <v>99</v>
      </c>
      <c r="D1939">
        <v>3472.5</v>
      </c>
      <c r="E1939">
        <v>655963.125</v>
      </c>
      <c r="F1939">
        <v>188.9022678185745</v>
      </c>
      <c r="G1939">
        <v>1.8815739063103097E-3</v>
      </c>
      <c r="H1939" t="str">
        <f t="shared" si="120"/>
        <v>23</v>
      </c>
      <c r="I1939" t="str">
        <f t="shared" si="121"/>
        <v>02</v>
      </c>
      <c r="J1939" t="str">
        <f t="shared" si="122"/>
        <v>2023</v>
      </c>
      <c r="K1939" s="1">
        <f t="shared" si="123"/>
        <v>44980</v>
      </c>
    </row>
    <row r="1940" spans="1:11" hidden="1" x14ac:dyDescent="0.55000000000000004">
      <c r="A1940" t="s">
        <v>186</v>
      </c>
      <c r="B1940">
        <v>32</v>
      </c>
      <c r="C1940" t="s">
        <v>84</v>
      </c>
      <c r="D1940">
        <v>3390</v>
      </c>
      <c r="E1940">
        <v>415137</v>
      </c>
      <c r="F1940">
        <v>122.45929203539824</v>
      </c>
      <c r="G1940">
        <v>1.836871286505961E-3</v>
      </c>
      <c r="H1940" t="str">
        <f t="shared" si="120"/>
        <v>23</v>
      </c>
      <c r="I1940" t="str">
        <f t="shared" si="121"/>
        <v>02</v>
      </c>
      <c r="J1940" t="str">
        <f t="shared" si="122"/>
        <v>2023</v>
      </c>
      <c r="K1940" s="1">
        <f t="shared" si="123"/>
        <v>44980</v>
      </c>
    </row>
    <row r="1941" spans="1:11" hidden="1" x14ac:dyDescent="0.55000000000000004">
      <c r="A1941" t="s">
        <v>186</v>
      </c>
      <c r="B1941">
        <v>33</v>
      </c>
      <c r="C1941" t="s">
        <v>85</v>
      </c>
      <c r="D1941">
        <v>2685</v>
      </c>
      <c r="E1941">
        <v>503982.6</v>
      </c>
      <c r="F1941">
        <v>187.70301675977652</v>
      </c>
      <c r="G1941">
        <v>1.4548670809051637E-3</v>
      </c>
      <c r="H1941" t="str">
        <f t="shared" si="120"/>
        <v>23</v>
      </c>
      <c r="I1941" t="str">
        <f t="shared" si="121"/>
        <v>02</v>
      </c>
      <c r="J1941" t="str">
        <f t="shared" si="122"/>
        <v>2023</v>
      </c>
      <c r="K1941" s="1">
        <f t="shared" si="123"/>
        <v>44980</v>
      </c>
    </row>
    <row r="1942" spans="1:11" hidden="1" x14ac:dyDescent="0.55000000000000004">
      <c r="A1942" t="s">
        <v>186</v>
      </c>
      <c r="B1942">
        <v>34</v>
      </c>
      <c r="C1942" t="s">
        <v>104</v>
      </c>
      <c r="D1942">
        <v>2295</v>
      </c>
      <c r="E1942">
        <v>627131.4</v>
      </c>
      <c r="F1942">
        <v>273.25986928104578</v>
      </c>
      <c r="G1942">
        <v>1.243545605466425E-3</v>
      </c>
      <c r="H1942" t="str">
        <f t="shared" si="120"/>
        <v>23</v>
      </c>
      <c r="I1942" t="str">
        <f t="shared" si="121"/>
        <v>02</v>
      </c>
      <c r="J1942" t="str">
        <f t="shared" si="122"/>
        <v>2023</v>
      </c>
      <c r="K1942" s="1">
        <f t="shared" si="123"/>
        <v>44980</v>
      </c>
    </row>
    <row r="1943" spans="1:11" hidden="1" x14ac:dyDescent="0.55000000000000004">
      <c r="A1943" t="s">
        <v>186</v>
      </c>
      <c r="B1943">
        <v>35</v>
      </c>
      <c r="C1943" t="s">
        <v>100</v>
      </c>
      <c r="D1943">
        <v>2228.15</v>
      </c>
      <c r="E1943">
        <v>428498.375</v>
      </c>
      <c r="F1943">
        <v>192.31127841482845</v>
      </c>
      <c r="G1943">
        <v>1.2073229371764771E-3</v>
      </c>
      <c r="H1943" t="str">
        <f t="shared" si="120"/>
        <v>23</v>
      </c>
      <c r="I1943" t="str">
        <f t="shared" si="121"/>
        <v>02</v>
      </c>
      <c r="J1943" t="str">
        <f t="shared" si="122"/>
        <v>2023</v>
      </c>
      <c r="K1943" s="1">
        <f t="shared" si="123"/>
        <v>44980</v>
      </c>
    </row>
    <row r="1944" spans="1:11" hidden="1" x14ac:dyDescent="0.55000000000000004">
      <c r="A1944" t="s">
        <v>186</v>
      </c>
      <c r="B1944">
        <v>36</v>
      </c>
      <c r="C1944" t="s">
        <v>155</v>
      </c>
      <c r="D1944">
        <v>2137.5</v>
      </c>
      <c r="E1944">
        <v>441222.75</v>
      </c>
      <c r="F1944">
        <v>206.42</v>
      </c>
      <c r="G1944">
        <v>1.1582042403853958E-3</v>
      </c>
      <c r="H1944" t="str">
        <f t="shared" si="120"/>
        <v>23</v>
      </c>
      <c r="I1944" t="str">
        <f t="shared" si="121"/>
        <v>02</v>
      </c>
      <c r="J1944" t="str">
        <f t="shared" si="122"/>
        <v>2023</v>
      </c>
      <c r="K1944" s="1">
        <f t="shared" si="123"/>
        <v>44980</v>
      </c>
    </row>
    <row r="1945" spans="1:11" hidden="1" x14ac:dyDescent="0.55000000000000004">
      <c r="A1945" t="s">
        <v>186</v>
      </c>
      <c r="B1945">
        <v>37</v>
      </c>
      <c r="C1945" t="s">
        <v>95</v>
      </c>
      <c r="D1945">
        <v>1599.13</v>
      </c>
      <c r="E1945">
        <v>366554.97499999998</v>
      </c>
      <c r="F1945">
        <v>229.22149856484461</v>
      </c>
      <c r="G1945">
        <v>8.664884897906424E-4</v>
      </c>
      <c r="H1945" t="str">
        <f t="shared" si="120"/>
        <v>23</v>
      </c>
      <c r="I1945" t="str">
        <f t="shared" si="121"/>
        <v>02</v>
      </c>
      <c r="J1945" t="str">
        <f t="shared" si="122"/>
        <v>2023</v>
      </c>
      <c r="K1945" s="1">
        <f t="shared" si="123"/>
        <v>44980</v>
      </c>
    </row>
    <row r="1946" spans="1:11" hidden="1" x14ac:dyDescent="0.55000000000000004">
      <c r="A1946" t="s">
        <v>186</v>
      </c>
      <c r="B1946">
        <v>38</v>
      </c>
      <c r="C1946" t="s">
        <v>110</v>
      </c>
      <c r="D1946">
        <v>1270.46</v>
      </c>
      <c r="E1946">
        <v>287789.29060000001</v>
      </c>
      <c r="F1946">
        <v>226.52369267824253</v>
      </c>
      <c r="G1946">
        <v>6.8839867098948772E-4</v>
      </c>
      <c r="H1946" t="str">
        <f t="shared" si="120"/>
        <v>23</v>
      </c>
      <c r="I1946" t="str">
        <f t="shared" si="121"/>
        <v>02</v>
      </c>
      <c r="J1946" t="str">
        <f t="shared" si="122"/>
        <v>2023</v>
      </c>
      <c r="K1946" s="1">
        <f t="shared" si="123"/>
        <v>44980</v>
      </c>
    </row>
    <row r="1947" spans="1:11" hidden="1" x14ac:dyDescent="0.55000000000000004">
      <c r="A1947" t="s">
        <v>186</v>
      </c>
      <c r="B1947">
        <v>39</v>
      </c>
      <c r="C1947" t="s">
        <v>181</v>
      </c>
      <c r="D1947">
        <v>869.56</v>
      </c>
      <c r="E1947">
        <v>178042.40999999997</v>
      </c>
      <c r="F1947">
        <v>204.74999999999997</v>
      </c>
      <c r="G1947">
        <v>4.7117103123720455E-4</v>
      </c>
      <c r="H1947" t="str">
        <f t="shared" si="120"/>
        <v>23</v>
      </c>
      <c r="I1947" t="str">
        <f t="shared" si="121"/>
        <v>02</v>
      </c>
      <c r="J1947" t="str">
        <f t="shared" si="122"/>
        <v>2023</v>
      </c>
      <c r="K1947" s="1">
        <f t="shared" si="123"/>
        <v>44980</v>
      </c>
    </row>
    <row r="1948" spans="1:11" hidden="1" x14ac:dyDescent="0.55000000000000004">
      <c r="A1948" t="s">
        <v>186</v>
      </c>
      <c r="B1948">
        <v>40</v>
      </c>
      <c r="C1948" t="s">
        <v>107</v>
      </c>
      <c r="D1948">
        <v>750</v>
      </c>
      <c r="E1948">
        <v>89750.175000000003</v>
      </c>
      <c r="F1948">
        <v>119.6669</v>
      </c>
      <c r="G1948">
        <v>4.0638745276680552E-4</v>
      </c>
      <c r="H1948" t="str">
        <f t="shared" si="120"/>
        <v>23</v>
      </c>
      <c r="I1948" t="str">
        <f t="shared" si="121"/>
        <v>02</v>
      </c>
      <c r="J1948" t="str">
        <f t="shared" si="122"/>
        <v>2023</v>
      </c>
      <c r="K1948" s="1">
        <f t="shared" si="123"/>
        <v>44980</v>
      </c>
    </row>
    <row r="1949" spans="1:11" hidden="1" x14ac:dyDescent="0.55000000000000004">
      <c r="A1949" t="s">
        <v>186</v>
      </c>
      <c r="B1949">
        <v>41</v>
      </c>
      <c r="C1949" t="s">
        <v>119</v>
      </c>
      <c r="D1949">
        <v>626.41</v>
      </c>
      <c r="E1949">
        <v>149833.97500000001</v>
      </c>
      <c r="F1949">
        <v>239.19473667406334</v>
      </c>
      <c r="G1949">
        <v>3.394202190502062E-4</v>
      </c>
      <c r="H1949" t="str">
        <f t="shared" si="120"/>
        <v>23</v>
      </c>
      <c r="I1949" t="str">
        <f t="shared" si="121"/>
        <v>02</v>
      </c>
      <c r="J1949" t="str">
        <f t="shared" si="122"/>
        <v>2023</v>
      </c>
      <c r="K1949" s="1">
        <f t="shared" si="123"/>
        <v>44980</v>
      </c>
    </row>
    <row r="1950" spans="1:11" hidden="1" x14ac:dyDescent="0.55000000000000004">
      <c r="A1950" t="s">
        <v>186</v>
      </c>
      <c r="B1950">
        <v>42</v>
      </c>
      <c r="C1950" t="s">
        <v>111</v>
      </c>
      <c r="D1950">
        <v>412.5</v>
      </c>
      <c r="E1950">
        <v>66000</v>
      </c>
      <c r="F1950">
        <v>160</v>
      </c>
      <c r="G1950">
        <v>2.2351309902174306E-4</v>
      </c>
      <c r="H1950" t="str">
        <f t="shared" si="120"/>
        <v>23</v>
      </c>
      <c r="I1950" t="str">
        <f t="shared" si="121"/>
        <v>02</v>
      </c>
      <c r="J1950" t="str">
        <f t="shared" si="122"/>
        <v>2023</v>
      </c>
      <c r="K1950" s="1">
        <f t="shared" si="123"/>
        <v>44980</v>
      </c>
    </row>
    <row r="1951" spans="1:11" hidden="1" x14ac:dyDescent="0.55000000000000004">
      <c r="A1951" t="s">
        <v>186</v>
      </c>
      <c r="B1951">
        <v>43</v>
      </c>
      <c r="C1951" t="s">
        <v>108</v>
      </c>
      <c r="D1951">
        <v>412.5</v>
      </c>
      <c r="E1951">
        <v>80482.875</v>
      </c>
      <c r="F1951">
        <v>195.11</v>
      </c>
      <c r="G1951">
        <v>2.2351309902174306E-4</v>
      </c>
      <c r="H1951" t="str">
        <f t="shared" si="120"/>
        <v>23</v>
      </c>
      <c r="I1951" t="str">
        <f t="shared" si="121"/>
        <v>02</v>
      </c>
      <c r="J1951" t="str">
        <f t="shared" si="122"/>
        <v>2023</v>
      </c>
      <c r="K1951" s="1">
        <f t="shared" si="123"/>
        <v>44980</v>
      </c>
    </row>
    <row r="1952" spans="1:11" hidden="1" x14ac:dyDescent="0.55000000000000004">
      <c r="A1952" t="s">
        <v>186</v>
      </c>
      <c r="B1952">
        <v>44</v>
      </c>
      <c r="C1952" t="s">
        <v>113</v>
      </c>
      <c r="D1952">
        <v>412.5</v>
      </c>
      <c r="E1952">
        <v>89760</v>
      </c>
      <c r="F1952">
        <v>217.6</v>
      </c>
      <c r="G1952">
        <v>2.2351309902174306E-4</v>
      </c>
      <c r="H1952" t="str">
        <f t="shared" si="120"/>
        <v>23</v>
      </c>
      <c r="I1952" t="str">
        <f t="shared" si="121"/>
        <v>02</v>
      </c>
      <c r="J1952" t="str">
        <f t="shared" si="122"/>
        <v>2023</v>
      </c>
      <c r="K1952" s="1">
        <f t="shared" si="123"/>
        <v>44980</v>
      </c>
    </row>
    <row r="1953" spans="1:11" hidden="1" x14ac:dyDescent="0.55000000000000004">
      <c r="A1953" t="s">
        <v>186</v>
      </c>
      <c r="B1953">
        <v>45</v>
      </c>
      <c r="C1953" t="s">
        <v>109</v>
      </c>
      <c r="D1953">
        <v>7.38</v>
      </c>
      <c r="E1953">
        <v>2768.9949999999999</v>
      </c>
      <c r="F1953">
        <v>375.20257452574526</v>
      </c>
      <c r="G1953">
        <v>3.9988525352253669E-6</v>
      </c>
      <c r="H1953" t="str">
        <f t="shared" si="120"/>
        <v>23</v>
      </c>
      <c r="I1953" t="str">
        <f t="shared" si="121"/>
        <v>02</v>
      </c>
      <c r="J1953" t="str">
        <f t="shared" si="122"/>
        <v>2023</v>
      </c>
      <c r="K1953" s="1">
        <f t="shared" si="123"/>
        <v>44980</v>
      </c>
    </row>
    <row r="1954" spans="1:11" hidden="1" x14ac:dyDescent="0.55000000000000004">
      <c r="A1954" t="s">
        <v>186</v>
      </c>
      <c r="B1954">
        <v>46</v>
      </c>
      <c r="C1954" t="s">
        <v>150</v>
      </c>
      <c r="D1954">
        <v>7.14</v>
      </c>
      <c r="E1954">
        <v>1285.2</v>
      </c>
      <c r="F1954">
        <v>180.00000000000003</v>
      </c>
      <c r="G1954">
        <v>3.8688085503399889E-6</v>
      </c>
      <c r="H1954" t="str">
        <f t="shared" si="120"/>
        <v>23</v>
      </c>
      <c r="I1954" t="str">
        <f t="shared" si="121"/>
        <v>02</v>
      </c>
      <c r="J1954" t="str">
        <f t="shared" si="122"/>
        <v>2023</v>
      </c>
      <c r="K1954" s="1">
        <f t="shared" si="123"/>
        <v>44980</v>
      </c>
    </row>
    <row r="1955" spans="1:11" hidden="1" x14ac:dyDescent="0.55000000000000004">
      <c r="A1955" t="s">
        <v>186</v>
      </c>
      <c r="C1955" t="s">
        <v>117</v>
      </c>
      <c r="D1955">
        <v>1845529.42</v>
      </c>
      <c r="E1955">
        <v>361565116.79723215</v>
      </c>
      <c r="F1955">
        <v>195.91403576607962</v>
      </c>
      <c r="G1955">
        <v>1</v>
      </c>
      <c r="H1955" t="str">
        <f t="shared" si="120"/>
        <v>23</v>
      </c>
      <c r="I1955" t="str">
        <f t="shared" si="121"/>
        <v>02</v>
      </c>
      <c r="J1955" t="str">
        <f t="shared" si="122"/>
        <v>2023</v>
      </c>
      <c r="K1955" s="1">
        <f t="shared" si="123"/>
        <v>44980</v>
      </c>
    </row>
    <row r="1956" spans="1:11" hidden="1" x14ac:dyDescent="0.55000000000000004">
      <c r="A1956" t="s">
        <v>187</v>
      </c>
      <c r="B1956">
        <v>1</v>
      </c>
      <c r="C1956" t="s">
        <v>68</v>
      </c>
      <c r="D1956">
        <v>640887.62000000011</v>
      </c>
      <c r="E1956">
        <v>128529536.41905002</v>
      </c>
      <c r="F1956">
        <v>200.54925763591751</v>
      </c>
      <c r="G1956">
        <v>0.24225570400920404</v>
      </c>
      <c r="H1956" t="str">
        <f t="shared" si="120"/>
        <v>23</v>
      </c>
      <c r="I1956" t="str">
        <f t="shared" si="121"/>
        <v>03</v>
      </c>
      <c r="J1956" t="str">
        <f t="shared" si="122"/>
        <v>2023</v>
      </c>
      <c r="K1956" s="1">
        <f t="shared" si="123"/>
        <v>45008</v>
      </c>
    </row>
    <row r="1957" spans="1:11" hidden="1" x14ac:dyDescent="0.55000000000000004">
      <c r="A1957" t="s">
        <v>187</v>
      </c>
      <c r="B1957">
        <v>2</v>
      </c>
      <c r="C1957" t="s">
        <v>69</v>
      </c>
      <c r="D1957">
        <v>629188.61000000068</v>
      </c>
      <c r="E1957">
        <v>126353298.93353002</v>
      </c>
      <c r="F1957">
        <v>200.81943144763838</v>
      </c>
      <c r="G1957">
        <v>0.23783347487680079</v>
      </c>
      <c r="H1957" t="str">
        <f t="shared" si="120"/>
        <v>23</v>
      </c>
      <c r="I1957" t="str">
        <f t="shared" si="121"/>
        <v>03</v>
      </c>
      <c r="J1957" t="str">
        <f t="shared" si="122"/>
        <v>2023</v>
      </c>
      <c r="K1957" s="1">
        <f t="shared" si="123"/>
        <v>45008</v>
      </c>
    </row>
    <row r="1958" spans="1:11" x14ac:dyDescent="0.55000000000000004">
      <c r="A1958" t="s">
        <v>187</v>
      </c>
      <c r="B1958">
        <v>3</v>
      </c>
      <c r="C1958" t="s">
        <v>70</v>
      </c>
      <c r="D1958">
        <v>265126.05</v>
      </c>
      <c r="E1958">
        <v>50875693.37439999</v>
      </c>
      <c r="F1958">
        <v>191.89247293655222</v>
      </c>
      <c r="G1958">
        <v>0.10021772287305131</v>
      </c>
      <c r="H1958" t="str">
        <f t="shared" si="120"/>
        <v>23</v>
      </c>
      <c r="I1958" t="str">
        <f t="shared" si="121"/>
        <v>03</v>
      </c>
      <c r="J1958" t="str">
        <f t="shared" si="122"/>
        <v>2023</v>
      </c>
      <c r="K1958" s="1">
        <f t="shared" si="123"/>
        <v>45008</v>
      </c>
    </row>
    <row r="1959" spans="1:11" hidden="1" x14ac:dyDescent="0.55000000000000004">
      <c r="A1959" t="s">
        <v>187</v>
      </c>
      <c r="B1959">
        <v>4</v>
      </c>
      <c r="C1959" t="s">
        <v>71</v>
      </c>
      <c r="D1959">
        <v>155657.82999999993</v>
      </c>
      <c r="E1959">
        <v>31107271.760200009</v>
      </c>
      <c r="F1959">
        <v>199.84392535987442</v>
      </c>
      <c r="G1959">
        <v>5.8838704344444936E-2</v>
      </c>
      <c r="H1959" t="str">
        <f t="shared" si="120"/>
        <v>23</v>
      </c>
      <c r="I1959" t="str">
        <f t="shared" si="121"/>
        <v>03</v>
      </c>
      <c r="J1959" t="str">
        <f t="shared" si="122"/>
        <v>2023</v>
      </c>
      <c r="K1959" s="1">
        <f t="shared" si="123"/>
        <v>45008</v>
      </c>
    </row>
    <row r="1960" spans="1:11" hidden="1" x14ac:dyDescent="0.55000000000000004">
      <c r="A1960" t="s">
        <v>187</v>
      </c>
      <c r="B1960">
        <v>5</v>
      </c>
      <c r="C1960" t="s">
        <v>75</v>
      </c>
      <c r="D1960">
        <v>126888.86000000009</v>
      </c>
      <c r="E1960">
        <v>25829285.758812018</v>
      </c>
      <c r="F1960">
        <v>203.55834041547854</v>
      </c>
      <c r="G1960">
        <v>4.7964025440568422E-2</v>
      </c>
      <c r="H1960" t="str">
        <f t="shared" si="120"/>
        <v>23</v>
      </c>
      <c r="I1960" t="str">
        <f t="shared" si="121"/>
        <v>03</v>
      </c>
      <c r="J1960" t="str">
        <f t="shared" si="122"/>
        <v>2023</v>
      </c>
      <c r="K1960" s="1">
        <f t="shared" si="123"/>
        <v>45008</v>
      </c>
    </row>
    <row r="1961" spans="1:11" hidden="1" x14ac:dyDescent="0.55000000000000004">
      <c r="A1961" t="s">
        <v>187</v>
      </c>
      <c r="B1961">
        <v>6</v>
      </c>
      <c r="C1961" t="s">
        <v>77</v>
      </c>
      <c r="D1961">
        <v>98627.06</v>
      </c>
      <c r="E1961">
        <v>19552198.389500003</v>
      </c>
      <c r="F1961">
        <v>198.24375165902748</v>
      </c>
      <c r="G1961">
        <v>3.7281056942023633E-2</v>
      </c>
      <c r="H1961" t="str">
        <f t="shared" si="120"/>
        <v>23</v>
      </c>
      <c r="I1961" t="str">
        <f t="shared" si="121"/>
        <v>03</v>
      </c>
      <c r="J1961" t="str">
        <f t="shared" si="122"/>
        <v>2023</v>
      </c>
      <c r="K1961" s="1">
        <f t="shared" si="123"/>
        <v>45008</v>
      </c>
    </row>
    <row r="1962" spans="1:11" hidden="1" x14ac:dyDescent="0.55000000000000004">
      <c r="A1962" t="s">
        <v>187</v>
      </c>
      <c r="B1962">
        <v>7</v>
      </c>
      <c r="C1962" t="s">
        <v>73</v>
      </c>
      <c r="D1962">
        <v>88327.5</v>
      </c>
      <c r="E1962">
        <v>17852311.109999999</v>
      </c>
      <c r="F1962">
        <v>202.11498242336756</v>
      </c>
      <c r="G1962">
        <v>3.3387820310638805E-2</v>
      </c>
      <c r="H1962" t="str">
        <f t="shared" si="120"/>
        <v>23</v>
      </c>
      <c r="I1962" t="str">
        <f t="shared" si="121"/>
        <v>03</v>
      </c>
      <c r="J1962" t="str">
        <f t="shared" si="122"/>
        <v>2023</v>
      </c>
      <c r="K1962" s="1">
        <f t="shared" si="123"/>
        <v>45008</v>
      </c>
    </row>
    <row r="1963" spans="1:11" hidden="1" x14ac:dyDescent="0.55000000000000004">
      <c r="A1963" t="s">
        <v>187</v>
      </c>
      <c r="B1963">
        <v>8</v>
      </c>
      <c r="C1963" t="s">
        <v>74</v>
      </c>
      <c r="D1963">
        <v>81868.56</v>
      </c>
      <c r="E1963">
        <v>16690852.73835</v>
      </c>
      <c r="F1963">
        <v>203.87377936475249</v>
      </c>
      <c r="G1963">
        <v>3.0946339139800761E-2</v>
      </c>
      <c r="H1963" t="str">
        <f t="shared" si="120"/>
        <v>23</v>
      </c>
      <c r="I1963" t="str">
        <f t="shared" si="121"/>
        <v>03</v>
      </c>
      <c r="J1963" t="str">
        <f t="shared" si="122"/>
        <v>2023</v>
      </c>
      <c r="K1963" s="1">
        <f t="shared" si="123"/>
        <v>45008</v>
      </c>
    </row>
    <row r="1964" spans="1:11" hidden="1" x14ac:dyDescent="0.55000000000000004">
      <c r="A1964" t="s">
        <v>187</v>
      </c>
      <c r="B1964">
        <v>9</v>
      </c>
      <c r="C1964" t="s">
        <v>79</v>
      </c>
      <c r="D1964">
        <v>81111</v>
      </c>
      <c r="E1964">
        <v>15427791.344999999</v>
      </c>
      <c r="F1964">
        <v>190.20590727521542</v>
      </c>
      <c r="G1964">
        <v>3.0659981242718567E-2</v>
      </c>
      <c r="H1964" t="str">
        <f t="shared" si="120"/>
        <v>23</v>
      </c>
      <c r="I1964" t="str">
        <f t="shared" si="121"/>
        <v>03</v>
      </c>
      <c r="J1964" t="str">
        <f t="shared" si="122"/>
        <v>2023</v>
      </c>
      <c r="K1964" s="1">
        <f t="shared" si="123"/>
        <v>45008</v>
      </c>
    </row>
    <row r="1965" spans="1:11" hidden="1" x14ac:dyDescent="0.55000000000000004">
      <c r="A1965" t="s">
        <v>187</v>
      </c>
      <c r="B1965">
        <v>10</v>
      </c>
      <c r="C1965" t="s">
        <v>72</v>
      </c>
      <c r="D1965">
        <v>65440.11</v>
      </c>
      <c r="E1965">
        <v>12648151.3344</v>
      </c>
      <c r="F1965">
        <v>193.27827129874933</v>
      </c>
      <c r="G1965">
        <v>2.4736380332155191E-2</v>
      </c>
      <c r="H1965" t="str">
        <f t="shared" si="120"/>
        <v>23</v>
      </c>
      <c r="I1965" t="str">
        <f t="shared" si="121"/>
        <v>03</v>
      </c>
      <c r="J1965" t="str">
        <f t="shared" si="122"/>
        <v>2023</v>
      </c>
      <c r="K1965" s="1">
        <f t="shared" si="123"/>
        <v>45008</v>
      </c>
    </row>
    <row r="1966" spans="1:11" hidden="1" x14ac:dyDescent="0.55000000000000004">
      <c r="A1966" t="s">
        <v>187</v>
      </c>
      <c r="B1966">
        <v>11</v>
      </c>
      <c r="C1966" t="s">
        <v>81</v>
      </c>
      <c r="D1966">
        <v>59790.819999999978</v>
      </c>
      <c r="E1966">
        <v>11907364.709499996</v>
      </c>
      <c r="F1966">
        <v>199.15038311065143</v>
      </c>
      <c r="G1966">
        <v>2.2600947093325954E-2</v>
      </c>
      <c r="H1966" t="str">
        <f t="shared" si="120"/>
        <v>23</v>
      </c>
      <c r="I1966" t="str">
        <f t="shared" si="121"/>
        <v>03</v>
      </c>
      <c r="J1966" t="str">
        <f t="shared" si="122"/>
        <v>2023</v>
      </c>
      <c r="K1966" s="1">
        <f t="shared" si="123"/>
        <v>45008</v>
      </c>
    </row>
    <row r="1967" spans="1:11" hidden="1" x14ac:dyDescent="0.55000000000000004">
      <c r="A1967" t="s">
        <v>187</v>
      </c>
      <c r="B1967">
        <v>12</v>
      </c>
      <c r="C1967" t="s">
        <v>78</v>
      </c>
      <c r="D1967">
        <v>55305</v>
      </c>
      <c r="E1967">
        <v>11951492.625</v>
      </c>
      <c r="F1967">
        <v>216.10148494711146</v>
      </c>
      <c r="G1967">
        <v>2.090530584789425E-2</v>
      </c>
      <c r="H1967" t="str">
        <f t="shared" si="120"/>
        <v>23</v>
      </c>
      <c r="I1967" t="str">
        <f t="shared" si="121"/>
        <v>03</v>
      </c>
      <c r="J1967" t="str">
        <f t="shared" si="122"/>
        <v>2023</v>
      </c>
      <c r="K1967" s="1">
        <f t="shared" si="123"/>
        <v>45008</v>
      </c>
    </row>
    <row r="1968" spans="1:11" hidden="1" x14ac:dyDescent="0.55000000000000004">
      <c r="A1968" t="s">
        <v>187</v>
      </c>
      <c r="B1968">
        <v>13</v>
      </c>
      <c r="C1968" t="s">
        <v>80</v>
      </c>
      <c r="D1968">
        <v>49643.729999999996</v>
      </c>
      <c r="E1968">
        <v>9757186.8010499999</v>
      </c>
      <c r="F1968">
        <v>196.54419200672473</v>
      </c>
      <c r="G1968">
        <v>1.8765344165632095E-2</v>
      </c>
      <c r="H1968" t="str">
        <f t="shared" si="120"/>
        <v>23</v>
      </c>
      <c r="I1968" t="str">
        <f t="shared" si="121"/>
        <v>03</v>
      </c>
      <c r="J1968" t="str">
        <f t="shared" si="122"/>
        <v>2023</v>
      </c>
      <c r="K1968" s="1">
        <f t="shared" si="123"/>
        <v>45008</v>
      </c>
    </row>
    <row r="1969" spans="1:11" hidden="1" x14ac:dyDescent="0.55000000000000004">
      <c r="A1969" t="s">
        <v>187</v>
      </c>
      <c r="B1969">
        <v>14</v>
      </c>
      <c r="C1969" t="s">
        <v>82</v>
      </c>
      <c r="D1969">
        <v>32700</v>
      </c>
      <c r="E1969">
        <v>5904489.7350000003</v>
      </c>
      <c r="F1969">
        <v>180.56543532110092</v>
      </c>
      <c r="G1969">
        <v>1.2360609370330747E-2</v>
      </c>
      <c r="H1969" t="str">
        <f t="shared" si="120"/>
        <v>23</v>
      </c>
      <c r="I1969" t="str">
        <f t="shared" si="121"/>
        <v>03</v>
      </c>
      <c r="J1969" t="str">
        <f t="shared" si="122"/>
        <v>2023</v>
      </c>
      <c r="K1969" s="1">
        <f t="shared" si="123"/>
        <v>45008</v>
      </c>
    </row>
    <row r="1970" spans="1:11" hidden="1" x14ac:dyDescent="0.55000000000000004">
      <c r="A1970" t="s">
        <v>187</v>
      </c>
      <c r="B1970">
        <v>15</v>
      </c>
      <c r="C1970" t="s">
        <v>83</v>
      </c>
      <c r="D1970">
        <v>30782.1</v>
      </c>
      <c r="E1970">
        <v>5610733.3949999996</v>
      </c>
      <c r="F1970">
        <v>182.27259982262419</v>
      </c>
      <c r="G1970">
        <v>1.1635642620747953E-2</v>
      </c>
      <c r="H1970" t="str">
        <f t="shared" si="120"/>
        <v>23</v>
      </c>
      <c r="I1970" t="str">
        <f t="shared" si="121"/>
        <v>03</v>
      </c>
      <c r="J1970" t="str">
        <f t="shared" si="122"/>
        <v>2023</v>
      </c>
      <c r="K1970" s="1">
        <f t="shared" si="123"/>
        <v>45008</v>
      </c>
    </row>
    <row r="1971" spans="1:11" hidden="1" x14ac:dyDescent="0.55000000000000004">
      <c r="A1971" t="s">
        <v>187</v>
      </c>
      <c r="B1971">
        <v>16</v>
      </c>
      <c r="C1971" t="s">
        <v>86</v>
      </c>
      <c r="D1971">
        <v>15673.05</v>
      </c>
      <c r="E1971">
        <v>2395729.6299000001</v>
      </c>
      <c r="F1971">
        <v>152.85663160010338</v>
      </c>
      <c r="G1971">
        <v>5.9244173911823335E-3</v>
      </c>
      <c r="H1971" t="str">
        <f t="shared" si="120"/>
        <v>23</v>
      </c>
      <c r="I1971" t="str">
        <f t="shared" si="121"/>
        <v>03</v>
      </c>
      <c r="J1971" t="str">
        <f t="shared" si="122"/>
        <v>2023</v>
      </c>
      <c r="K1971" s="1">
        <f t="shared" si="123"/>
        <v>45008</v>
      </c>
    </row>
    <row r="1972" spans="1:11" hidden="1" x14ac:dyDescent="0.55000000000000004">
      <c r="A1972" t="s">
        <v>187</v>
      </c>
      <c r="B1972">
        <v>17</v>
      </c>
      <c r="C1972" t="s">
        <v>87</v>
      </c>
      <c r="D1972">
        <v>15240</v>
      </c>
      <c r="E1972">
        <v>2907290.355</v>
      </c>
      <c r="F1972">
        <v>190.76708366141733</v>
      </c>
      <c r="G1972">
        <v>5.7607243670899262E-3</v>
      </c>
      <c r="H1972" t="str">
        <f t="shared" si="120"/>
        <v>23</v>
      </c>
      <c r="I1972" t="str">
        <f t="shared" si="121"/>
        <v>03</v>
      </c>
      <c r="J1972" t="str">
        <f t="shared" si="122"/>
        <v>2023</v>
      </c>
      <c r="K1972" s="1">
        <f t="shared" si="123"/>
        <v>45008</v>
      </c>
    </row>
    <row r="1973" spans="1:11" hidden="1" x14ac:dyDescent="0.55000000000000004">
      <c r="A1973" t="s">
        <v>187</v>
      </c>
      <c r="B1973">
        <v>18</v>
      </c>
      <c r="C1973" t="s">
        <v>91</v>
      </c>
      <c r="D1973">
        <v>13890</v>
      </c>
      <c r="E1973">
        <v>2523117.3404999999</v>
      </c>
      <c r="F1973">
        <v>181.64991652267818</v>
      </c>
      <c r="G1973">
        <v>5.2504239802414086E-3</v>
      </c>
      <c r="H1973" t="str">
        <f t="shared" si="120"/>
        <v>23</v>
      </c>
      <c r="I1973" t="str">
        <f t="shared" si="121"/>
        <v>03</v>
      </c>
      <c r="J1973" t="str">
        <f t="shared" si="122"/>
        <v>2023</v>
      </c>
      <c r="K1973" s="1">
        <f t="shared" si="123"/>
        <v>45008</v>
      </c>
    </row>
    <row r="1974" spans="1:11" hidden="1" x14ac:dyDescent="0.55000000000000004">
      <c r="A1974" t="s">
        <v>187</v>
      </c>
      <c r="B1974">
        <v>19</v>
      </c>
      <c r="C1974" t="s">
        <v>89</v>
      </c>
      <c r="D1974">
        <v>13382.09</v>
      </c>
      <c r="E1974">
        <v>1812265.9475</v>
      </c>
      <c r="F1974">
        <v>135.42473167494762</v>
      </c>
      <c r="G1974">
        <v>5.0584338546975343E-3</v>
      </c>
      <c r="H1974" t="str">
        <f t="shared" si="120"/>
        <v>23</v>
      </c>
      <c r="I1974" t="str">
        <f t="shared" si="121"/>
        <v>03</v>
      </c>
      <c r="J1974" t="str">
        <f t="shared" si="122"/>
        <v>2023</v>
      </c>
      <c r="K1974" s="1">
        <f t="shared" si="123"/>
        <v>45008</v>
      </c>
    </row>
    <row r="1975" spans="1:11" hidden="1" x14ac:dyDescent="0.55000000000000004">
      <c r="A1975" t="s">
        <v>187</v>
      </c>
      <c r="B1975">
        <v>20</v>
      </c>
      <c r="C1975" t="s">
        <v>84</v>
      </c>
      <c r="D1975">
        <v>12525</v>
      </c>
      <c r="E1975">
        <v>1534500.75</v>
      </c>
      <c r="F1975">
        <v>122.51502994011976</v>
      </c>
      <c r="G1975">
        <v>4.7344535890945748E-3</v>
      </c>
      <c r="H1975" t="str">
        <f t="shared" si="120"/>
        <v>23</v>
      </c>
      <c r="I1975" t="str">
        <f t="shared" si="121"/>
        <v>03</v>
      </c>
      <c r="J1975" t="str">
        <f t="shared" si="122"/>
        <v>2023</v>
      </c>
      <c r="K1975" s="1">
        <f t="shared" si="123"/>
        <v>45008</v>
      </c>
    </row>
    <row r="1976" spans="1:11" hidden="1" x14ac:dyDescent="0.55000000000000004">
      <c r="A1976" t="s">
        <v>187</v>
      </c>
      <c r="B1976">
        <v>21</v>
      </c>
      <c r="C1976" t="s">
        <v>90</v>
      </c>
      <c r="D1976">
        <v>11827.5</v>
      </c>
      <c r="E1976">
        <v>2403912.375</v>
      </c>
      <c r="F1976">
        <v>203.24771718452757</v>
      </c>
      <c r="G1976">
        <v>4.4707983892228412E-3</v>
      </c>
      <c r="H1976" t="str">
        <f t="shared" si="120"/>
        <v>23</v>
      </c>
      <c r="I1976" t="str">
        <f t="shared" si="121"/>
        <v>03</v>
      </c>
      <c r="J1976" t="str">
        <f t="shared" si="122"/>
        <v>2023</v>
      </c>
      <c r="K1976" s="1">
        <f t="shared" si="123"/>
        <v>45008</v>
      </c>
    </row>
    <row r="1977" spans="1:11" hidden="1" x14ac:dyDescent="0.55000000000000004">
      <c r="A1977" t="s">
        <v>187</v>
      </c>
      <c r="B1977">
        <v>22</v>
      </c>
      <c r="C1977" t="s">
        <v>98</v>
      </c>
      <c r="D1977">
        <v>10417.06</v>
      </c>
      <c r="E1977">
        <v>2060705.5109999999</v>
      </c>
      <c r="F1977">
        <v>197.82025936300644</v>
      </c>
      <c r="G1977">
        <v>3.9376516650549724E-3</v>
      </c>
      <c r="H1977" t="str">
        <f t="shared" si="120"/>
        <v>23</v>
      </c>
      <c r="I1977" t="str">
        <f t="shared" si="121"/>
        <v>03</v>
      </c>
      <c r="J1977" t="str">
        <f t="shared" si="122"/>
        <v>2023</v>
      </c>
      <c r="K1977" s="1">
        <f t="shared" si="123"/>
        <v>45008</v>
      </c>
    </row>
    <row r="1978" spans="1:11" hidden="1" x14ac:dyDescent="0.55000000000000004">
      <c r="A1978" t="s">
        <v>187</v>
      </c>
      <c r="B1978">
        <v>23</v>
      </c>
      <c r="C1978" t="s">
        <v>76</v>
      </c>
      <c r="D1978">
        <v>10029.720000000001</v>
      </c>
      <c r="E1978">
        <v>2118946.5835000002</v>
      </c>
      <c r="F1978">
        <v>211.26677349916048</v>
      </c>
      <c r="G1978">
        <v>3.7912370340609696E-3</v>
      </c>
      <c r="H1978" t="str">
        <f t="shared" si="120"/>
        <v>23</v>
      </c>
      <c r="I1978" t="str">
        <f t="shared" si="121"/>
        <v>03</v>
      </c>
      <c r="J1978" t="str">
        <f t="shared" si="122"/>
        <v>2023</v>
      </c>
      <c r="K1978" s="1">
        <f t="shared" si="123"/>
        <v>45008</v>
      </c>
    </row>
    <row r="1979" spans="1:11" hidden="1" x14ac:dyDescent="0.55000000000000004">
      <c r="A1979" t="s">
        <v>187</v>
      </c>
      <c r="B1979">
        <v>24</v>
      </c>
      <c r="C1979" t="s">
        <v>96</v>
      </c>
      <c r="D1979">
        <v>9075</v>
      </c>
      <c r="E1979">
        <v>2198785.875</v>
      </c>
      <c r="F1979">
        <v>242.29045454545454</v>
      </c>
      <c r="G1979">
        <v>3.430352600481698E-3</v>
      </c>
      <c r="H1979" t="str">
        <f t="shared" si="120"/>
        <v>23</v>
      </c>
      <c r="I1979" t="str">
        <f t="shared" si="121"/>
        <v>03</v>
      </c>
      <c r="J1979" t="str">
        <f t="shared" si="122"/>
        <v>2023</v>
      </c>
      <c r="K1979" s="1">
        <f t="shared" si="123"/>
        <v>45008</v>
      </c>
    </row>
    <row r="1980" spans="1:11" hidden="1" x14ac:dyDescent="0.55000000000000004">
      <c r="A1980" t="s">
        <v>187</v>
      </c>
      <c r="B1980">
        <v>25</v>
      </c>
      <c r="C1980" t="s">
        <v>133</v>
      </c>
      <c r="D1980">
        <v>8700</v>
      </c>
      <c r="E1980">
        <v>1519368</v>
      </c>
      <c r="F1980">
        <v>174.64</v>
      </c>
      <c r="G1980">
        <v>3.2886024930237766E-3</v>
      </c>
      <c r="H1980" t="str">
        <f t="shared" si="120"/>
        <v>23</v>
      </c>
      <c r="I1980" t="str">
        <f t="shared" si="121"/>
        <v>03</v>
      </c>
      <c r="J1980" t="str">
        <f t="shared" si="122"/>
        <v>2023</v>
      </c>
      <c r="K1980" s="1">
        <f t="shared" si="123"/>
        <v>45008</v>
      </c>
    </row>
    <row r="1981" spans="1:11" hidden="1" x14ac:dyDescent="0.55000000000000004">
      <c r="A1981" t="s">
        <v>187</v>
      </c>
      <c r="B1981">
        <v>26</v>
      </c>
      <c r="C1981" t="s">
        <v>103</v>
      </c>
      <c r="D1981">
        <v>8662.5</v>
      </c>
      <c r="E1981">
        <v>1763591.7750000001</v>
      </c>
      <c r="F1981">
        <v>203.5892380952381</v>
      </c>
      <c r="G1981">
        <v>3.2744274822779844E-3</v>
      </c>
      <c r="H1981" t="str">
        <f t="shared" si="120"/>
        <v>23</v>
      </c>
      <c r="I1981" t="str">
        <f t="shared" si="121"/>
        <v>03</v>
      </c>
      <c r="J1981" t="str">
        <f t="shared" si="122"/>
        <v>2023</v>
      </c>
      <c r="K1981" s="1">
        <f t="shared" si="123"/>
        <v>45008</v>
      </c>
    </row>
    <row r="1982" spans="1:11" hidden="1" x14ac:dyDescent="0.55000000000000004">
      <c r="A1982" t="s">
        <v>187</v>
      </c>
      <c r="B1982">
        <v>27</v>
      </c>
      <c r="C1982" t="s">
        <v>97</v>
      </c>
      <c r="D1982">
        <v>8392.5</v>
      </c>
      <c r="E1982">
        <v>1626797.943</v>
      </c>
      <c r="F1982">
        <v>193.8394927613941</v>
      </c>
      <c r="G1982">
        <v>3.1723674049082811E-3</v>
      </c>
      <c r="H1982" t="str">
        <f t="shared" si="120"/>
        <v>23</v>
      </c>
      <c r="I1982" t="str">
        <f t="shared" si="121"/>
        <v>03</v>
      </c>
      <c r="J1982" t="str">
        <f t="shared" si="122"/>
        <v>2023</v>
      </c>
      <c r="K1982" s="1">
        <f t="shared" si="123"/>
        <v>45008</v>
      </c>
    </row>
    <row r="1983" spans="1:11" hidden="1" x14ac:dyDescent="0.55000000000000004">
      <c r="A1983" t="s">
        <v>187</v>
      </c>
      <c r="B1983">
        <v>28</v>
      </c>
      <c r="C1983" t="s">
        <v>93</v>
      </c>
      <c r="D1983">
        <v>7650</v>
      </c>
      <c r="E1983">
        <v>1671961.5</v>
      </c>
      <c r="F1983">
        <v>218.55705882352942</v>
      </c>
      <c r="G1983">
        <v>2.8917021921415968E-3</v>
      </c>
      <c r="H1983" t="str">
        <f t="shared" si="120"/>
        <v>23</v>
      </c>
      <c r="I1983" t="str">
        <f t="shared" si="121"/>
        <v>03</v>
      </c>
      <c r="J1983" t="str">
        <f t="shared" si="122"/>
        <v>2023</v>
      </c>
      <c r="K1983" s="1">
        <f t="shared" si="123"/>
        <v>45008</v>
      </c>
    </row>
    <row r="1984" spans="1:11" hidden="1" x14ac:dyDescent="0.55000000000000004">
      <c r="A1984" t="s">
        <v>187</v>
      </c>
      <c r="B1984">
        <v>29</v>
      </c>
      <c r="C1984" t="s">
        <v>102</v>
      </c>
      <c r="D1984">
        <v>5475</v>
      </c>
      <c r="E1984">
        <v>981999</v>
      </c>
      <c r="F1984">
        <v>179.36054794520547</v>
      </c>
      <c r="G1984">
        <v>2.0695515688856523E-3</v>
      </c>
      <c r="H1984" t="str">
        <f t="shared" si="120"/>
        <v>23</v>
      </c>
      <c r="I1984" t="str">
        <f t="shared" si="121"/>
        <v>03</v>
      </c>
      <c r="J1984" t="str">
        <f t="shared" si="122"/>
        <v>2023</v>
      </c>
      <c r="K1984" s="1">
        <f t="shared" si="123"/>
        <v>45008</v>
      </c>
    </row>
    <row r="1985" spans="1:11" hidden="1" x14ac:dyDescent="0.55000000000000004">
      <c r="A1985" t="s">
        <v>187</v>
      </c>
      <c r="B1985">
        <v>30</v>
      </c>
      <c r="C1985" t="s">
        <v>99</v>
      </c>
      <c r="D1985">
        <v>4372.5</v>
      </c>
      <c r="E1985">
        <v>854885.625</v>
      </c>
      <c r="F1985">
        <v>195.51415094339623</v>
      </c>
      <c r="G1985">
        <v>1.6528062529593637E-3</v>
      </c>
      <c r="H1985" t="str">
        <f t="shared" si="120"/>
        <v>23</v>
      </c>
      <c r="I1985" t="str">
        <f t="shared" si="121"/>
        <v>03</v>
      </c>
      <c r="J1985" t="str">
        <f t="shared" si="122"/>
        <v>2023</v>
      </c>
      <c r="K1985" s="1">
        <f t="shared" si="123"/>
        <v>45008</v>
      </c>
    </row>
    <row r="1986" spans="1:11" hidden="1" x14ac:dyDescent="0.55000000000000004">
      <c r="A1986" t="s">
        <v>187</v>
      </c>
      <c r="B1986">
        <v>31</v>
      </c>
      <c r="C1986" t="s">
        <v>165</v>
      </c>
      <c r="D1986">
        <v>4362</v>
      </c>
      <c r="E1986">
        <v>817749.36930000002</v>
      </c>
      <c r="F1986">
        <v>187.47119883081155</v>
      </c>
      <c r="G1986">
        <v>1.6488372499505418E-3</v>
      </c>
      <c r="H1986" t="str">
        <f t="shared" ref="H1986:H2049" si="124">LEFT(A1986,2)</f>
        <v>23</v>
      </c>
      <c r="I1986" t="str">
        <f t="shared" ref="I1986:I2049" si="125">MID(A1986,4,2)</f>
        <v>03</v>
      </c>
      <c r="J1986" t="str">
        <f t="shared" ref="J1986:J2049" si="126">MID(A1986,7,4)</f>
        <v>2023</v>
      </c>
      <c r="K1986" s="1">
        <f t="shared" ref="K1986:K2049" si="127">DATE(J1986,I1986,H1986)</f>
        <v>45008</v>
      </c>
    </row>
    <row r="1987" spans="1:11" hidden="1" x14ac:dyDescent="0.55000000000000004">
      <c r="A1987" t="s">
        <v>187</v>
      </c>
      <c r="B1987">
        <v>32</v>
      </c>
      <c r="C1987" t="s">
        <v>94</v>
      </c>
      <c r="D1987">
        <v>4179.1499999999996</v>
      </c>
      <c r="E1987">
        <v>538065.6925</v>
      </c>
      <c r="F1987">
        <v>128.75003110680402</v>
      </c>
      <c r="G1987">
        <v>1.5797198975540591E-3</v>
      </c>
      <c r="H1987" t="str">
        <f t="shared" si="124"/>
        <v>23</v>
      </c>
      <c r="I1987" t="str">
        <f t="shared" si="125"/>
        <v>03</v>
      </c>
      <c r="J1987" t="str">
        <f t="shared" si="126"/>
        <v>2023</v>
      </c>
      <c r="K1987" s="1">
        <f t="shared" si="127"/>
        <v>45008</v>
      </c>
    </row>
    <row r="1988" spans="1:11" hidden="1" x14ac:dyDescent="0.55000000000000004">
      <c r="A1988" t="s">
        <v>187</v>
      </c>
      <c r="B1988">
        <v>33</v>
      </c>
      <c r="C1988" t="s">
        <v>85</v>
      </c>
      <c r="D1988">
        <v>4035</v>
      </c>
      <c r="E1988">
        <v>731525.1</v>
      </c>
      <c r="F1988">
        <v>181.2949442379182</v>
      </c>
      <c r="G1988">
        <v>1.5252311562472343E-3</v>
      </c>
      <c r="H1988" t="str">
        <f t="shared" si="124"/>
        <v>23</v>
      </c>
      <c r="I1988" t="str">
        <f t="shared" si="125"/>
        <v>03</v>
      </c>
      <c r="J1988" t="str">
        <f t="shared" si="126"/>
        <v>2023</v>
      </c>
      <c r="K1988" s="1">
        <f t="shared" si="127"/>
        <v>45008</v>
      </c>
    </row>
    <row r="1989" spans="1:11" hidden="1" x14ac:dyDescent="0.55000000000000004">
      <c r="A1989" t="s">
        <v>187</v>
      </c>
      <c r="B1989">
        <v>34</v>
      </c>
      <c r="C1989" t="s">
        <v>155</v>
      </c>
      <c r="D1989">
        <v>2550</v>
      </c>
      <c r="E1989">
        <v>527398.125</v>
      </c>
      <c r="F1989">
        <v>206.82279411764705</v>
      </c>
      <c r="G1989">
        <v>9.6390073071386557E-4</v>
      </c>
      <c r="H1989" t="str">
        <f t="shared" si="124"/>
        <v>23</v>
      </c>
      <c r="I1989" t="str">
        <f t="shared" si="125"/>
        <v>03</v>
      </c>
      <c r="J1989" t="str">
        <f t="shared" si="126"/>
        <v>2023</v>
      </c>
      <c r="K1989" s="1">
        <f t="shared" si="127"/>
        <v>45008</v>
      </c>
    </row>
    <row r="1990" spans="1:11" hidden="1" x14ac:dyDescent="0.55000000000000004">
      <c r="A1990" t="s">
        <v>187</v>
      </c>
      <c r="B1990">
        <v>35</v>
      </c>
      <c r="C1990" t="s">
        <v>104</v>
      </c>
      <c r="D1990">
        <v>2295</v>
      </c>
      <c r="E1990">
        <v>627131.4</v>
      </c>
      <c r="F1990">
        <v>273.25986928104578</v>
      </c>
      <c r="G1990">
        <v>8.6751065764247904E-4</v>
      </c>
      <c r="H1990" t="str">
        <f t="shared" si="124"/>
        <v>23</v>
      </c>
      <c r="I1990" t="str">
        <f t="shared" si="125"/>
        <v>03</v>
      </c>
      <c r="J1990" t="str">
        <f t="shared" si="126"/>
        <v>2023</v>
      </c>
      <c r="K1990" s="1">
        <f t="shared" si="127"/>
        <v>45008</v>
      </c>
    </row>
    <row r="1991" spans="1:11" hidden="1" x14ac:dyDescent="0.55000000000000004">
      <c r="A1991" t="s">
        <v>187</v>
      </c>
      <c r="B1991">
        <v>36</v>
      </c>
      <c r="C1991" t="s">
        <v>100</v>
      </c>
      <c r="D1991">
        <v>2228.15</v>
      </c>
      <c r="E1991">
        <v>428498.375</v>
      </c>
      <c r="F1991">
        <v>192.31127841482845</v>
      </c>
      <c r="G1991">
        <v>8.4224133848631361E-4</v>
      </c>
      <c r="H1991" t="str">
        <f t="shared" si="124"/>
        <v>23</v>
      </c>
      <c r="I1991" t="str">
        <f t="shared" si="125"/>
        <v>03</v>
      </c>
      <c r="J1991" t="str">
        <f t="shared" si="126"/>
        <v>2023</v>
      </c>
      <c r="K1991" s="1">
        <f t="shared" si="127"/>
        <v>45008</v>
      </c>
    </row>
    <row r="1992" spans="1:11" hidden="1" x14ac:dyDescent="0.55000000000000004">
      <c r="A1992" t="s">
        <v>187</v>
      </c>
      <c r="B1992">
        <v>37</v>
      </c>
      <c r="C1992" t="s">
        <v>107</v>
      </c>
      <c r="D1992">
        <v>1875</v>
      </c>
      <c r="E1992">
        <v>224375.4375</v>
      </c>
      <c r="F1992">
        <v>119.6669</v>
      </c>
      <c r="G1992">
        <v>7.0875053728960697E-4</v>
      </c>
      <c r="H1992" t="str">
        <f t="shared" si="124"/>
        <v>23</v>
      </c>
      <c r="I1992" t="str">
        <f t="shared" si="125"/>
        <v>03</v>
      </c>
      <c r="J1992" t="str">
        <f t="shared" si="126"/>
        <v>2023</v>
      </c>
      <c r="K1992" s="1">
        <f t="shared" si="127"/>
        <v>45008</v>
      </c>
    </row>
    <row r="1993" spans="1:11" hidden="1" x14ac:dyDescent="0.55000000000000004">
      <c r="A1993" t="s">
        <v>187</v>
      </c>
      <c r="B1993">
        <v>38</v>
      </c>
      <c r="C1993" t="s">
        <v>95</v>
      </c>
      <c r="D1993">
        <v>1599.13</v>
      </c>
      <c r="E1993">
        <v>366554.97499999998</v>
      </c>
      <c r="F1993">
        <v>229.22149856484461</v>
      </c>
      <c r="G1993">
        <v>6.0447159823782894E-4</v>
      </c>
      <c r="H1993" t="str">
        <f t="shared" si="124"/>
        <v>23</v>
      </c>
      <c r="I1993" t="str">
        <f t="shared" si="125"/>
        <v>03</v>
      </c>
      <c r="J1993" t="str">
        <f t="shared" si="126"/>
        <v>2023</v>
      </c>
      <c r="K1993" s="1">
        <f t="shared" si="127"/>
        <v>45008</v>
      </c>
    </row>
    <row r="1994" spans="1:11" hidden="1" x14ac:dyDescent="0.55000000000000004">
      <c r="A1994" t="s">
        <v>187</v>
      </c>
      <c r="B1994">
        <v>39</v>
      </c>
      <c r="C1994" t="s">
        <v>110</v>
      </c>
      <c r="D1994">
        <v>1270.46</v>
      </c>
      <c r="E1994">
        <v>287789.29060000001</v>
      </c>
      <c r="F1994">
        <v>226.52369267824253</v>
      </c>
      <c r="G1994">
        <v>4.8023424405597558E-4</v>
      </c>
      <c r="H1994" t="str">
        <f t="shared" si="124"/>
        <v>23</v>
      </c>
      <c r="I1994" t="str">
        <f t="shared" si="125"/>
        <v>03</v>
      </c>
      <c r="J1994" t="str">
        <f t="shared" si="126"/>
        <v>2023</v>
      </c>
      <c r="K1994" s="1">
        <f t="shared" si="127"/>
        <v>45008</v>
      </c>
    </row>
    <row r="1995" spans="1:11" hidden="1" x14ac:dyDescent="0.55000000000000004">
      <c r="A1995" t="s">
        <v>187</v>
      </c>
      <c r="B1995">
        <v>40</v>
      </c>
      <c r="C1995" t="s">
        <v>181</v>
      </c>
      <c r="D1995">
        <v>869.56</v>
      </c>
      <c r="E1995">
        <v>178042.40999999997</v>
      </c>
      <c r="F1995">
        <v>204.74999999999997</v>
      </c>
      <c r="G1995">
        <v>3.2869392917629365E-4</v>
      </c>
      <c r="H1995" t="str">
        <f t="shared" si="124"/>
        <v>23</v>
      </c>
      <c r="I1995" t="str">
        <f t="shared" si="125"/>
        <v>03</v>
      </c>
      <c r="J1995" t="str">
        <f t="shared" si="126"/>
        <v>2023</v>
      </c>
      <c r="K1995" s="1">
        <f t="shared" si="127"/>
        <v>45008</v>
      </c>
    </row>
    <row r="1996" spans="1:11" hidden="1" x14ac:dyDescent="0.55000000000000004">
      <c r="A1996" t="s">
        <v>187</v>
      </c>
      <c r="B1996">
        <v>41</v>
      </c>
      <c r="C1996" t="s">
        <v>119</v>
      </c>
      <c r="D1996">
        <v>626.41</v>
      </c>
      <c r="E1996">
        <v>149833.97500000001</v>
      </c>
      <c r="F1996">
        <v>239.19473667406334</v>
      </c>
      <c r="G1996">
        <v>2.3678315950057745E-4</v>
      </c>
      <c r="H1996" t="str">
        <f t="shared" si="124"/>
        <v>23</v>
      </c>
      <c r="I1996" t="str">
        <f t="shared" si="125"/>
        <v>03</v>
      </c>
      <c r="J1996" t="str">
        <f t="shared" si="126"/>
        <v>2023</v>
      </c>
      <c r="K1996" s="1">
        <f t="shared" si="127"/>
        <v>45008</v>
      </c>
    </row>
    <row r="1997" spans="1:11" hidden="1" x14ac:dyDescent="0.55000000000000004">
      <c r="A1997" t="s">
        <v>187</v>
      </c>
      <c r="B1997">
        <v>42</v>
      </c>
      <c r="C1997" t="s">
        <v>169</v>
      </c>
      <c r="D1997">
        <v>427.5</v>
      </c>
      <c r="E1997">
        <v>54313.875</v>
      </c>
      <c r="F1997">
        <v>127.05</v>
      </c>
      <c r="G1997">
        <v>1.6159512250203041E-4</v>
      </c>
      <c r="H1997" t="str">
        <f t="shared" si="124"/>
        <v>23</v>
      </c>
      <c r="I1997" t="str">
        <f t="shared" si="125"/>
        <v>03</v>
      </c>
      <c r="J1997" t="str">
        <f t="shared" si="126"/>
        <v>2023</v>
      </c>
      <c r="K1997" s="1">
        <f t="shared" si="127"/>
        <v>45008</v>
      </c>
    </row>
    <row r="1998" spans="1:11" hidden="1" x14ac:dyDescent="0.55000000000000004">
      <c r="A1998" t="s">
        <v>187</v>
      </c>
      <c r="B1998">
        <v>43</v>
      </c>
      <c r="C1998" t="s">
        <v>138</v>
      </c>
      <c r="D1998">
        <v>412.5</v>
      </c>
      <c r="E1998">
        <v>81196.5</v>
      </c>
      <c r="F1998">
        <v>196.84</v>
      </c>
      <c r="G1998">
        <v>1.5592511820371354E-4</v>
      </c>
      <c r="H1998" t="str">
        <f t="shared" si="124"/>
        <v>23</v>
      </c>
      <c r="I1998" t="str">
        <f t="shared" si="125"/>
        <v>03</v>
      </c>
      <c r="J1998" t="str">
        <f t="shared" si="126"/>
        <v>2023</v>
      </c>
      <c r="K1998" s="1">
        <f t="shared" si="127"/>
        <v>45008</v>
      </c>
    </row>
    <row r="1999" spans="1:11" hidden="1" x14ac:dyDescent="0.55000000000000004">
      <c r="A1999" t="s">
        <v>187</v>
      </c>
      <c r="B1999">
        <v>44</v>
      </c>
      <c r="C1999" t="s">
        <v>111</v>
      </c>
      <c r="D1999">
        <v>412.5</v>
      </c>
      <c r="E1999">
        <v>66000</v>
      </c>
      <c r="F1999">
        <v>160</v>
      </c>
      <c r="G1999">
        <v>1.5592511820371354E-4</v>
      </c>
      <c r="H1999" t="str">
        <f t="shared" si="124"/>
        <v>23</v>
      </c>
      <c r="I1999" t="str">
        <f t="shared" si="125"/>
        <v>03</v>
      </c>
      <c r="J1999" t="str">
        <f t="shared" si="126"/>
        <v>2023</v>
      </c>
      <c r="K1999" s="1">
        <f t="shared" si="127"/>
        <v>45008</v>
      </c>
    </row>
    <row r="2000" spans="1:11" hidden="1" x14ac:dyDescent="0.55000000000000004">
      <c r="A2000" t="s">
        <v>187</v>
      </c>
      <c r="B2000">
        <v>45</v>
      </c>
      <c r="C2000" t="s">
        <v>149</v>
      </c>
      <c r="D2000">
        <v>412.5</v>
      </c>
      <c r="E2000">
        <v>101062.5</v>
      </c>
      <c r="F2000">
        <v>245</v>
      </c>
      <c r="G2000">
        <v>1.5592511820371354E-4</v>
      </c>
      <c r="H2000" t="str">
        <f t="shared" si="124"/>
        <v>23</v>
      </c>
      <c r="I2000" t="str">
        <f t="shared" si="125"/>
        <v>03</v>
      </c>
      <c r="J2000" t="str">
        <f t="shared" si="126"/>
        <v>2023</v>
      </c>
      <c r="K2000" s="1">
        <f t="shared" si="127"/>
        <v>45008</v>
      </c>
    </row>
    <row r="2001" spans="1:11" hidden="1" x14ac:dyDescent="0.55000000000000004">
      <c r="A2001" t="s">
        <v>187</v>
      </c>
      <c r="B2001">
        <v>46</v>
      </c>
      <c r="C2001" t="s">
        <v>92</v>
      </c>
      <c r="D2001">
        <v>412.5</v>
      </c>
      <c r="E2001">
        <v>73363.125</v>
      </c>
      <c r="F2001">
        <v>177.85</v>
      </c>
      <c r="G2001">
        <v>1.5592511820371354E-4</v>
      </c>
      <c r="H2001" t="str">
        <f t="shared" si="124"/>
        <v>23</v>
      </c>
      <c r="I2001" t="str">
        <f t="shared" si="125"/>
        <v>03</v>
      </c>
      <c r="J2001" t="str">
        <f t="shared" si="126"/>
        <v>2023</v>
      </c>
      <c r="K2001" s="1">
        <f t="shared" si="127"/>
        <v>45008</v>
      </c>
    </row>
    <row r="2002" spans="1:11" hidden="1" x14ac:dyDescent="0.55000000000000004">
      <c r="A2002" t="s">
        <v>187</v>
      </c>
      <c r="B2002">
        <v>47</v>
      </c>
      <c r="C2002" t="s">
        <v>113</v>
      </c>
      <c r="D2002">
        <v>412.5</v>
      </c>
      <c r="E2002">
        <v>89760</v>
      </c>
      <c r="F2002">
        <v>217.6</v>
      </c>
      <c r="G2002">
        <v>1.5592511820371354E-4</v>
      </c>
      <c r="H2002" t="str">
        <f t="shared" si="124"/>
        <v>23</v>
      </c>
      <c r="I2002" t="str">
        <f t="shared" si="125"/>
        <v>03</v>
      </c>
      <c r="J2002" t="str">
        <f t="shared" si="126"/>
        <v>2023</v>
      </c>
      <c r="K2002" s="1">
        <f t="shared" si="127"/>
        <v>45008</v>
      </c>
    </row>
    <row r="2003" spans="1:11" hidden="1" x14ac:dyDescent="0.55000000000000004">
      <c r="A2003" t="s">
        <v>187</v>
      </c>
      <c r="B2003">
        <v>48</v>
      </c>
      <c r="C2003" t="s">
        <v>108</v>
      </c>
      <c r="D2003">
        <v>412.5</v>
      </c>
      <c r="E2003">
        <v>80482.875</v>
      </c>
      <c r="F2003">
        <v>195.11</v>
      </c>
      <c r="G2003">
        <v>1.5592511820371354E-4</v>
      </c>
      <c r="H2003" t="str">
        <f t="shared" si="124"/>
        <v>23</v>
      </c>
      <c r="I2003" t="str">
        <f t="shared" si="125"/>
        <v>03</v>
      </c>
      <c r="J2003" t="str">
        <f t="shared" si="126"/>
        <v>2023</v>
      </c>
      <c r="K2003" s="1">
        <f t="shared" si="127"/>
        <v>45008</v>
      </c>
    </row>
    <row r="2004" spans="1:11" hidden="1" x14ac:dyDescent="0.55000000000000004">
      <c r="A2004" t="s">
        <v>187</v>
      </c>
      <c r="B2004">
        <v>49</v>
      </c>
      <c r="C2004" t="s">
        <v>150</v>
      </c>
      <c r="D2004">
        <v>44.129999999999995</v>
      </c>
      <c r="E2004">
        <v>7165.8854999999994</v>
      </c>
      <c r="F2004">
        <v>162.38127124405167</v>
      </c>
      <c r="G2004">
        <v>1.6681152645648188E-5</v>
      </c>
      <c r="H2004" t="str">
        <f t="shared" si="124"/>
        <v>23</v>
      </c>
      <c r="I2004" t="str">
        <f t="shared" si="125"/>
        <v>03</v>
      </c>
      <c r="J2004" t="str">
        <f t="shared" si="126"/>
        <v>2023</v>
      </c>
      <c r="K2004" s="1">
        <f t="shared" si="127"/>
        <v>45008</v>
      </c>
    </row>
    <row r="2005" spans="1:11" hidden="1" x14ac:dyDescent="0.55000000000000004">
      <c r="A2005" t="s">
        <v>187</v>
      </c>
      <c r="B2005">
        <v>50</v>
      </c>
      <c r="C2005" t="s">
        <v>109</v>
      </c>
      <c r="D2005">
        <v>7.38</v>
      </c>
      <c r="E2005">
        <v>2768.9949999999999</v>
      </c>
      <c r="F2005">
        <v>375.20257452574526</v>
      </c>
      <c r="G2005">
        <v>2.7896421147718931E-6</v>
      </c>
      <c r="H2005" t="str">
        <f t="shared" si="124"/>
        <v>23</v>
      </c>
      <c r="I2005" t="str">
        <f t="shared" si="125"/>
        <v>03</v>
      </c>
      <c r="J2005" t="str">
        <f t="shared" si="126"/>
        <v>2023</v>
      </c>
      <c r="K2005" s="1">
        <f t="shared" si="127"/>
        <v>45008</v>
      </c>
    </row>
    <row r="2006" spans="1:11" hidden="1" x14ac:dyDescent="0.55000000000000004">
      <c r="A2006" t="s">
        <v>187</v>
      </c>
      <c r="C2006" t="s">
        <v>117</v>
      </c>
      <c r="D2006">
        <v>2645500.6400000011</v>
      </c>
      <c r="E2006">
        <v>523804594.54459214</v>
      </c>
      <c r="F2006">
        <v>197.99828683639703</v>
      </c>
      <c r="G2006">
        <v>1</v>
      </c>
      <c r="H2006" t="str">
        <f t="shared" si="124"/>
        <v>23</v>
      </c>
      <c r="I2006" t="str">
        <f t="shared" si="125"/>
        <v>03</v>
      </c>
      <c r="J2006" t="str">
        <f t="shared" si="126"/>
        <v>2023</v>
      </c>
      <c r="K2006" s="1">
        <f t="shared" si="127"/>
        <v>45008</v>
      </c>
    </row>
    <row r="2007" spans="1:11" hidden="1" x14ac:dyDescent="0.55000000000000004">
      <c r="A2007" t="s">
        <v>188</v>
      </c>
      <c r="B2007">
        <v>1</v>
      </c>
      <c r="C2007" t="s">
        <v>68</v>
      </c>
      <c r="D2007">
        <v>708305.12000000011</v>
      </c>
      <c r="E2007">
        <v>142216481.29905</v>
      </c>
      <c r="F2007">
        <v>200.78420624581958</v>
      </c>
      <c r="G2007">
        <v>0.24477673278332282</v>
      </c>
      <c r="H2007" t="str">
        <f t="shared" si="124"/>
        <v>30</v>
      </c>
      <c r="I2007" t="str">
        <f t="shared" si="125"/>
        <v>03</v>
      </c>
      <c r="J2007" t="str">
        <f t="shared" si="126"/>
        <v>2023</v>
      </c>
      <c r="K2007" s="1">
        <f t="shared" si="127"/>
        <v>45015</v>
      </c>
    </row>
    <row r="2008" spans="1:11" hidden="1" x14ac:dyDescent="0.55000000000000004">
      <c r="A2008" t="s">
        <v>188</v>
      </c>
      <c r="B2008">
        <v>2</v>
      </c>
      <c r="C2008" t="s">
        <v>69</v>
      </c>
      <c r="D2008">
        <v>681354.94000000088</v>
      </c>
      <c r="E2008">
        <v>137353719.50517997</v>
      </c>
      <c r="F2008">
        <v>201.5890858664352</v>
      </c>
      <c r="G2008">
        <v>0.23546326486949173</v>
      </c>
      <c r="H2008" t="str">
        <f t="shared" si="124"/>
        <v>30</v>
      </c>
      <c r="I2008" t="str">
        <f t="shared" si="125"/>
        <v>03</v>
      </c>
      <c r="J2008" t="str">
        <f t="shared" si="126"/>
        <v>2023</v>
      </c>
      <c r="K2008" s="1">
        <f t="shared" si="127"/>
        <v>45015</v>
      </c>
    </row>
    <row r="2009" spans="1:11" x14ac:dyDescent="0.55000000000000004">
      <c r="A2009" t="s">
        <v>188</v>
      </c>
      <c r="B2009">
        <v>3</v>
      </c>
      <c r="C2009" t="s">
        <v>70</v>
      </c>
      <c r="D2009">
        <v>278851.05</v>
      </c>
      <c r="E2009">
        <v>53689656.867399991</v>
      </c>
      <c r="F2009">
        <v>192.53883701495832</v>
      </c>
      <c r="G2009">
        <v>9.6365601525228245E-2</v>
      </c>
      <c r="H2009" t="str">
        <f t="shared" si="124"/>
        <v>30</v>
      </c>
      <c r="I2009" t="str">
        <f t="shared" si="125"/>
        <v>03</v>
      </c>
      <c r="J2009" t="str">
        <f t="shared" si="126"/>
        <v>2023</v>
      </c>
      <c r="K2009" s="1">
        <f t="shared" si="127"/>
        <v>45015</v>
      </c>
    </row>
    <row r="2010" spans="1:11" hidden="1" x14ac:dyDescent="0.55000000000000004">
      <c r="A2010" t="s">
        <v>188</v>
      </c>
      <c r="B2010">
        <v>4</v>
      </c>
      <c r="C2010" t="s">
        <v>71</v>
      </c>
      <c r="D2010">
        <v>181722.90999999995</v>
      </c>
      <c r="E2010">
        <v>36565097.855800003</v>
      </c>
      <c r="F2010">
        <v>201.21347306071652</v>
      </c>
      <c r="G2010">
        <v>6.2799969851520768E-2</v>
      </c>
      <c r="H2010" t="str">
        <f t="shared" si="124"/>
        <v>30</v>
      </c>
      <c r="I2010" t="str">
        <f t="shared" si="125"/>
        <v>03</v>
      </c>
      <c r="J2010" t="str">
        <f t="shared" si="126"/>
        <v>2023</v>
      </c>
      <c r="K2010" s="1">
        <f t="shared" si="127"/>
        <v>45015</v>
      </c>
    </row>
    <row r="2011" spans="1:11" hidden="1" x14ac:dyDescent="0.55000000000000004">
      <c r="A2011" t="s">
        <v>188</v>
      </c>
      <c r="B2011">
        <v>5</v>
      </c>
      <c r="C2011" t="s">
        <v>75</v>
      </c>
      <c r="D2011">
        <v>134424.8600000001</v>
      </c>
      <c r="E2011">
        <v>27345709.633812018</v>
      </c>
      <c r="F2011">
        <v>203.42747341386107</v>
      </c>
      <c r="G2011">
        <v>4.6454666367024992E-2</v>
      </c>
      <c r="H2011" t="str">
        <f t="shared" si="124"/>
        <v>30</v>
      </c>
      <c r="I2011" t="str">
        <f t="shared" si="125"/>
        <v>03</v>
      </c>
      <c r="J2011" t="str">
        <f t="shared" si="126"/>
        <v>2023</v>
      </c>
      <c r="K2011" s="1">
        <f t="shared" si="127"/>
        <v>45015</v>
      </c>
    </row>
    <row r="2012" spans="1:11" hidden="1" x14ac:dyDescent="0.55000000000000004">
      <c r="A2012" t="s">
        <v>188</v>
      </c>
      <c r="B2012">
        <v>6</v>
      </c>
      <c r="C2012" t="s">
        <v>77</v>
      </c>
      <c r="D2012">
        <v>105152.06</v>
      </c>
      <c r="E2012">
        <v>20991764.377999999</v>
      </c>
      <c r="F2012">
        <v>199.63245967791786</v>
      </c>
      <c r="G2012">
        <v>3.6338545304085791E-2</v>
      </c>
      <c r="H2012" t="str">
        <f t="shared" si="124"/>
        <v>30</v>
      </c>
      <c r="I2012" t="str">
        <f t="shared" si="125"/>
        <v>03</v>
      </c>
      <c r="J2012" t="str">
        <f t="shared" si="126"/>
        <v>2023</v>
      </c>
      <c r="K2012" s="1">
        <f t="shared" si="127"/>
        <v>45015</v>
      </c>
    </row>
    <row r="2013" spans="1:11" hidden="1" x14ac:dyDescent="0.55000000000000004">
      <c r="A2013" t="s">
        <v>188</v>
      </c>
      <c r="B2013">
        <v>7</v>
      </c>
      <c r="C2013" t="s">
        <v>73</v>
      </c>
      <c r="D2013">
        <v>94290</v>
      </c>
      <c r="E2013">
        <v>19090014.322499998</v>
      </c>
      <c r="F2013">
        <v>202.46064611835823</v>
      </c>
      <c r="G2013">
        <v>3.2584824650342077E-2</v>
      </c>
      <c r="H2013" t="str">
        <f t="shared" si="124"/>
        <v>30</v>
      </c>
      <c r="I2013" t="str">
        <f t="shared" si="125"/>
        <v>03</v>
      </c>
      <c r="J2013" t="str">
        <f t="shared" si="126"/>
        <v>2023</v>
      </c>
      <c r="K2013" s="1">
        <f t="shared" si="127"/>
        <v>45015</v>
      </c>
    </row>
    <row r="2014" spans="1:11" hidden="1" x14ac:dyDescent="0.55000000000000004">
      <c r="A2014" t="s">
        <v>188</v>
      </c>
      <c r="B2014">
        <v>8</v>
      </c>
      <c r="C2014" t="s">
        <v>74</v>
      </c>
      <c r="D2014">
        <v>93118.56</v>
      </c>
      <c r="E2014">
        <v>19122414.23835</v>
      </c>
      <c r="F2014">
        <v>205.35556218169611</v>
      </c>
      <c r="G2014">
        <v>3.2179997341100414E-2</v>
      </c>
      <c r="H2014" t="str">
        <f t="shared" si="124"/>
        <v>30</v>
      </c>
      <c r="I2014" t="str">
        <f t="shared" si="125"/>
        <v>03</v>
      </c>
      <c r="J2014" t="str">
        <f t="shared" si="126"/>
        <v>2023</v>
      </c>
      <c r="K2014" s="1">
        <f t="shared" si="127"/>
        <v>45015</v>
      </c>
    </row>
    <row r="2015" spans="1:11" hidden="1" x14ac:dyDescent="0.55000000000000004">
      <c r="A2015" t="s">
        <v>188</v>
      </c>
      <c r="B2015">
        <v>9</v>
      </c>
      <c r="C2015" t="s">
        <v>79</v>
      </c>
      <c r="D2015">
        <v>86511</v>
      </c>
      <c r="E2015">
        <v>16516606.844999999</v>
      </c>
      <c r="F2015">
        <v>190.91915299788465</v>
      </c>
      <c r="G2015">
        <v>2.9896550698120094E-2</v>
      </c>
      <c r="H2015" t="str">
        <f t="shared" si="124"/>
        <v>30</v>
      </c>
      <c r="I2015" t="str">
        <f t="shared" si="125"/>
        <v>03</v>
      </c>
      <c r="J2015" t="str">
        <f t="shared" si="126"/>
        <v>2023</v>
      </c>
      <c r="K2015" s="1">
        <f t="shared" si="127"/>
        <v>45015</v>
      </c>
    </row>
    <row r="2016" spans="1:11" hidden="1" x14ac:dyDescent="0.55000000000000004">
      <c r="A2016" t="s">
        <v>188</v>
      </c>
      <c r="B2016">
        <v>10</v>
      </c>
      <c r="C2016" t="s">
        <v>72</v>
      </c>
      <c r="D2016">
        <v>74080.11</v>
      </c>
      <c r="E2016">
        <v>14315084.4594</v>
      </c>
      <c r="F2016">
        <v>193.23789421209014</v>
      </c>
      <c r="G2016">
        <v>2.560067233458535E-2</v>
      </c>
      <c r="H2016" t="str">
        <f t="shared" si="124"/>
        <v>30</v>
      </c>
      <c r="I2016" t="str">
        <f t="shared" si="125"/>
        <v>03</v>
      </c>
      <c r="J2016" t="str">
        <f t="shared" si="126"/>
        <v>2023</v>
      </c>
      <c r="K2016" s="1">
        <f t="shared" si="127"/>
        <v>45015</v>
      </c>
    </row>
    <row r="2017" spans="1:11" hidden="1" x14ac:dyDescent="0.55000000000000004">
      <c r="A2017" t="s">
        <v>188</v>
      </c>
      <c r="B2017">
        <v>11</v>
      </c>
      <c r="C2017" t="s">
        <v>81</v>
      </c>
      <c r="D2017">
        <v>64494.779999999984</v>
      </c>
      <c r="E2017">
        <v>12931170.987699995</v>
      </c>
      <c r="F2017">
        <v>200.49949759810016</v>
      </c>
      <c r="G2017">
        <v>2.2288165204819056E-2</v>
      </c>
      <c r="H2017" t="str">
        <f t="shared" si="124"/>
        <v>30</v>
      </c>
      <c r="I2017" t="str">
        <f t="shared" si="125"/>
        <v>03</v>
      </c>
      <c r="J2017" t="str">
        <f t="shared" si="126"/>
        <v>2023</v>
      </c>
      <c r="K2017" s="1">
        <f t="shared" si="127"/>
        <v>45015</v>
      </c>
    </row>
    <row r="2018" spans="1:11" hidden="1" x14ac:dyDescent="0.55000000000000004">
      <c r="A2018" t="s">
        <v>188</v>
      </c>
      <c r="B2018">
        <v>12</v>
      </c>
      <c r="C2018" t="s">
        <v>78</v>
      </c>
      <c r="D2018">
        <v>57780</v>
      </c>
      <c r="E2018">
        <v>12519034.875</v>
      </c>
      <c r="F2018">
        <v>216.66727024922119</v>
      </c>
      <c r="G2018">
        <v>1.9967665375933454E-2</v>
      </c>
      <c r="H2018" t="str">
        <f t="shared" si="124"/>
        <v>30</v>
      </c>
      <c r="I2018" t="str">
        <f t="shared" si="125"/>
        <v>03</v>
      </c>
      <c r="J2018" t="str">
        <f t="shared" si="126"/>
        <v>2023</v>
      </c>
      <c r="K2018" s="1">
        <f t="shared" si="127"/>
        <v>45015</v>
      </c>
    </row>
    <row r="2019" spans="1:11" hidden="1" x14ac:dyDescent="0.55000000000000004">
      <c r="A2019" t="s">
        <v>188</v>
      </c>
      <c r="B2019">
        <v>13</v>
      </c>
      <c r="C2019" t="s">
        <v>80</v>
      </c>
      <c r="D2019">
        <v>56626.229999999996</v>
      </c>
      <c r="E2019">
        <v>11136184.80105</v>
      </c>
      <c r="F2019">
        <v>196.66124340345456</v>
      </c>
      <c r="G2019">
        <v>1.9568944481492628E-2</v>
      </c>
      <c r="H2019" t="str">
        <f t="shared" si="124"/>
        <v>30</v>
      </c>
      <c r="I2019" t="str">
        <f t="shared" si="125"/>
        <v>03</v>
      </c>
      <c r="J2019" t="str">
        <f t="shared" si="126"/>
        <v>2023</v>
      </c>
      <c r="K2019" s="1">
        <f t="shared" si="127"/>
        <v>45015</v>
      </c>
    </row>
    <row r="2020" spans="1:11" hidden="1" x14ac:dyDescent="0.55000000000000004">
      <c r="A2020" t="s">
        <v>188</v>
      </c>
      <c r="B2020">
        <v>14</v>
      </c>
      <c r="C2020" t="s">
        <v>82</v>
      </c>
      <c r="D2020">
        <v>35850</v>
      </c>
      <c r="E2020">
        <v>6674507.2350000003</v>
      </c>
      <c r="F2020">
        <v>186.17872343096235</v>
      </c>
      <c r="G2020">
        <v>1.2389075869283736E-2</v>
      </c>
      <c r="H2020" t="str">
        <f t="shared" si="124"/>
        <v>30</v>
      </c>
      <c r="I2020" t="str">
        <f t="shared" si="125"/>
        <v>03</v>
      </c>
      <c r="J2020" t="str">
        <f t="shared" si="126"/>
        <v>2023</v>
      </c>
      <c r="K2020" s="1">
        <f t="shared" si="127"/>
        <v>45015</v>
      </c>
    </row>
    <row r="2021" spans="1:11" hidden="1" x14ac:dyDescent="0.55000000000000004">
      <c r="A2021" t="s">
        <v>188</v>
      </c>
      <c r="B2021">
        <v>15</v>
      </c>
      <c r="C2021" t="s">
        <v>83</v>
      </c>
      <c r="D2021">
        <v>35441.1</v>
      </c>
      <c r="E2021">
        <v>6429044.6549999993</v>
      </c>
      <c r="F2021">
        <v>181.40082150384723</v>
      </c>
      <c r="G2021">
        <v>1.2247767832381361E-2</v>
      </c>
      <c r="H2021" t="str">
        <f t="shared" si="124"/>
        <v>30</v>
      </c>
      <c r="I2021" t="str">
        <f t="shared" si="125"/>
        <v>03</v>
      </c>
      <c r="J2021" t="str">
        <f t="shared" si="126"/>
        <v>2023</v>
      </c>
      <c r="K2021" s="1">
        <f t="shared" si="127"/>
        <v>45015</v>
      </c>
    </row>
    <row r="2022" spans="1:11" hidden="1" x14ac:dyDescent="0.55000000000000004">
      <c r="A2022" t="s">
        <v>188</v>
      </c>
      <c r="B2022">
        <v>16</v>
      </c>
      <c r="C2022" t="s">
        <v>86</v>
      </c>
      <c r="D2022">
        <v>18005.55</v>
      </c>
      <c r="E2022">
        <v>2677043.754900001</v>
      </c>
      <c r="F2022">
        <v>148.67881041678822</v>
      </c>
      <c r="G2022">
        <v>6.22237447749461E-3</v>
      </c>
      <c r="H2022" t="str">
        <f t="shared" si="124"/>
        <v>30</v>
      </c>
      <c r="I2022" t="str">
        <f t="shared" si="125"/>
        <v>03</v>
      </c>
      <c r="J2022" t="str">
        <f t="shared" si="126"/>
        <v>2023</v>
      </c>
      <c r="K2022" s="1">
        <f t="shared" si="127"/>
        <v>45015</v>
      </c>
    </row>
    <row r="2023" spans="1:11" hidden="1" x14ac:dyDescent="0.55000000000000004">
      <c r="A2023" t="s">
        <v>188</v>
      </c>
      <c r="B2023">
        <v>17</v>
      </c>
      <c r="C2023" t="s">
        <v>91</v>
      </c>
      <c r="D2023">
        <v>16552.5</v>
      </c>
      <c r="E2023">
        <v>3048863.5904999999</v>
      </c>
      <c r="F2023">
        <v>184.19354118713184</v>
      </c>
      <c r="G2023">
        <v>5.7202281262571566E-3</v>
      </c>
      <c r="H2023" t="str">
        <f t="shared" si="124"/>
        <v>30</v>
      </c>
      <c r="I2023" t="str">
        <f t="shared" si="125"/>
        <v>03</v>
      </c>
      <c r="J2023" t="str">
        <f t="shared" si="126"/>
        <v>2023</v>
      </c>
      <c r="K2023" s="1">
        <f t="shared" si="127"/>
        <v>45015</v>
      </c>
    </row>
    <row r="2024" spans="1:11" hidden="1" x14ac:dyDescent="0.55000000000000004">
      <c r="A2024" t="s">
        <v>188</v>
      </c>
      <c r="B2024">
        <v>18</v>
      </c>
      <c r="C2024" t="s">
        <v>89</v>
      </c>
      <c r="D2024">
        <v>16316.880000000001</v>
      </c>
      <c r="E2024">
        <v>2184984.2774999999</v>
      </c>
      <c r="F2024">
        <v>133.9094408673717</v>
      </c>
      <c r="G2024">
        <v>5.6388023506275713E-3</v>
      </c>
      <c r="H2024" t="str">
        <f t="shared" si="124"/>
        <v>30</v>
      </c>
      <c r="I2024" t="str">
        <f t="shared" si="125"/>
        <v>03</v>
      </c>
      <c r="J2024" t="str">
        <f t="shared" si="126"/>
        <v>2023</v>
      </c>
      <c r="K2024" s="1">
        <f t="shared" si="127"/>
        <v>45015</v>
      </c>
    </row>
    <row r="2025" spans="1:11" hidden="1" x14ac:dyDescent="0.55000000000000004">
      <c r="A2025" t="s">
        <v>188</v>
      </c>
      <c r="B2025">
        <v>19</v>
      </c>
      <c r="C2025" t="s">
        <v>87</v>
      </c>
      <c r="D2025">
        <v>15240</v>
      </c>
      <c r="E2025">
        <v>2907290.355</v>
      </c>
      <c r="F2025">
        <v>190.76708366141733</v>
      </c>
      <c r="G2025">
        <v>5.266653172883798E-3</v>
      </c>
      <c r="H2025" t="str">
        <f t="shared" si="124"/>
        <v>30</v>
      </c>
      <c r="I2025" t="str">
        <f t="shared" si="125"/>
        <v>03</v>
      </c>
      <c r="J2025" t="str">
        <f t="shared" si="126"/>
        <v>2023</v>
      </c>
      <c r="K2025" s="1">
        <f t="shared" si="127"/>
        <v>45015</v>
      </c>
    </row>
    <row r="2026" spans="1:11" hidden="1" x14ac:dyDescent="0.55000000000000004">
      <c r="A2026" t="s">
        <v>188</v>
      </c>
      <c r="B2026">
        <v>20</v>
      </c>
      <c r="C2026" t="s">
        <v>76</v>
      </c>
      <c r="D2026">
        <v>14439.720000000001</v>
      </c>
      <c r="E2026">
        <v>3064230.0835000002</v>
      </c>
      <c r="F2026">
        <v>212.20841425595509</v>
      </c>
      <c r="G2026">
        <v>4.9900916767423647E-3</v>
      </c>
      <c r="H2026" t="str">
        <f t="shared" si="124"/>
        <v>30</v>
      </c>
      <c r="I2026" t="str">
        <f t="shared" si="125"/>
        <v>03</v>
      </c>
      <c r="J2026" t="str">
        <f t="shared" si="126"/>
        <v>2023</v>
      </c>
      <c r="K2026" s="1">
        <f t="shared" si="127"/>
        <v>45015</v>
      </c>
    </row>
    <row r="2027" spans="1:11" hidden="1" x14ac:dyDescent="0.55000000000000004">
      <c r="A2027" t="s">
        <v>188</v>
      </c>
      <c r="B2027">
        <v>21</v>
      </c>
      <c r="C2027" t="s">
        <v>90</v>
      </c>
      <c r="D2027">
        <v>13912.5</v>
      </c>
      <c r="E2027">
        <v>2823776.25</v>
      </c>
      <c r="F2027">
        <v>202.96684636118599</v>
      </c>
      <c r="G2027">
        <v>4.8078945057576008E-3</v>
      </c>
      <c r="H2027" t="str">
        <f t="shared" si="124"/>
        <v>30</v>
      </c>
      <c r="I2027" t="str">
        <f t="shared" si="125"/>
        <v>03</v>
      </c>
      <c r="J2027" t="str">
        <f t="shared" si="126"/>
        <v>2023</v>
      </c>
      <c r="K2027" s="1">
        <f t="shared" si="127"/>
        <v>45015</v>
      </c>
    </row>
    <row r="2028" spans="1:11" hidden="1" x14ac:dyDescent="0.55000000000000004">
      <c r="A2028" t="s">
        <v>188</v>
      </c>
      <c r="B2028">
        <v>22</v>
      </c>
      <c r="C2028" t="s">
        <v>84</v>
      </c>
      <c r="D2028">
        <v>12960</v>
      </c>
      <c r="E2028">
        <v>1588875.75</v>
      </c>
      <c r="F2028">
        <v>122.5984375</v>
      </c>
      <c r="G2028">
        <v>4.4787286824523632E-3</v>
      </c>
      <c r="H2028" t="str">
        <f t="shared" si="124"/>
        <v>30</v>
      </c>
      <c r="I2028" t="str">
        <f t="shared" si="125"/>
        <v>03</v>
      </c>
      <c r="J2028" t="str">
        <f t="shared" si="126"/>
        <v>2023</v>
      </c>
      <c r="K2028" s="1">
        <f t="shared" si="127"/>
        <v>45015</v>
      </c>
    </row>
    <row r="2029" spans="1:11" hidden="1" x14ac:dyDescent="0.55000000000000004">
      <c r="A2029" t="s">
        <v>188</v>
      </c>
      <c r="B2029">
        <v>23</v>
      </c>
      <c r="C2029" t="s">
        <v>98</v>
      </c>
      <c r="D2029">
        <v>11654.56</v>
      </c>
      <c r="E2029">
        <v>2306840.1359999999</v>
      </c>
      <c r="F2029">
        <v>197.93455402863773</v>
      </c>
      <c r="G2029">
        <v>4.0275935303520074E-3</v>
      </c>
      <c r="H2029" t="str">
        <f t="shared" si="124"/>
        <v>30</v>
      </c>
      <c r="I2029" t="str">
        <f t="shared" si="125"/>
        <v>03</v>
      </c>
      <c r="J2029" t="str">
        <f t="shared" si="126"/>
        <v>2023</v>
      </c>
      <c r="K2029" s="1">
        <f t="shared" si="127"/>
        <v>45015</v>
      </c>
    </row>
    <row r="2030" spans="1:11" hidden="1" x14ac:dyDescent="0.55000000000000004">
      <c r="A2030" t="s">
        <v>188</v>
      </c>
      <c r="B2030">
        <v>24</v>
      </c>
      <c r="C2030" t="s">
        <v>93</v>
      </c>
      <c r="D2030">
        <v>9450</v>
      </c>
      <c r="E2030">
        <v>2062309.5</v>
      </c>
      <c r="F2030">
        <v>218.23380952380953</v>
      </c>
      <c r="G2030">
        <v>3.2657396642881815E-3</v>
      </c>
      <c r="H2030" t="str">
        <f t="shared" si="124"/>
        <v>30</v>
      </c>
      <c r="I2030" t="str">
        <f t="shared" si="125"/>
        <v>03</v>
      </c>
      <c r="J2030" t="str">
        <f t="shared" si="126"/>
        <v>2023</v>
      </c>
      <c r="K2030" s="1">
        <f t="shared" si="127"/>
        <v>45015</v>
      </c>
    </row>
    <row r="2031" spans="1:11" hidden="1" x14ac:dyDescent="0.55000000000000004">
      <c r="A2031" t="s">
        <v>188</v>
      </c>
      <c r="B2031">
        <v>25</v>
      </c>
      <c r="C2031" t="s">
        <v>96</v>
      </c>
      <c r="D2031">
        <v>9075</v>
      </c>
      <c r="E2031">
        <v>2198785.875</v>
      </c>
      <c r="F2031">
        <v>242.29045454545454</v>
      </c>
      <c r="G2031">
        <v>3.1361468204672222E-3</v>
      </c>
      <c r="H2031" t="str">
        <f t="shared" si="124"/>
        <v>30</v>
      </c>
      <c r="I2031" t="str">
        <f t="shared" si="125"/>
        <v>03</v>
      </c>
      <c r="J2031" t="str">
        <f t="shared" si="126"/>
        <v>2023</v>
      </c>
      <c r="K2031" s="1">
        <f t="shared" si="127"/>
        <v>45015</v>
      </c>
    </row>
    <row r="2032" spans="1:11" hidden="1" x14ac:dyDescent="0.55000000000000004">
      <c r="A2032" t="s">
        <v>188</v>
      </c>
      <c r="B2032">
        <v>26</v>
      </c>
      <c r="C2032" t="s">
        <v>133</v>
      </c>
      <c r="D2032">
        <v>8700</v>
      </c>
      <c r="E2032">
        <v>1519368</v>
      </c>
      <c r="F2032">
        <v>174.64</v>
      </c>
      <c r="G2032">
        <v>3.0065539766462625E-3</v>
      </c>
      <c r="H2032" t="str">
        <f t="shared" si="124"/>
        <v>30</v>
      </c>
      <c r="I2032" t="str">
        <f t="shared" si="125"/>
        <v>03</v>
      </c>
      <c r="J2032" t="str">
        <f t="shared" si="126"/>
        <v>2023</v>
      </c>
      <c r="K2032" s="1">
        <f t="shared" si="127"/>
        <v>45015</v>
      </c>
    </row>
    <row r="2033" spans="1:11" hidden="1" x14ac:dyDescent="0.55000000000000004">
      <c r="A2033" t="s">
        <v>188</v>
      </c>
      <c r="B2033">
        <v>27</v>
      </c>
      <c r="C2033" t="s">
        <v>103</v>
      </c>
      <c r="D2033">
        <v>8662.5</v>
      </c>
      <c r="E2033">
        <v>1763591.7750000001</v>
      </c>
      <c r="F2033">
        <v>203.5892380952381</v>
      </c>
      <c r="G2033">
        <v>2.9935946922641666E-3</v>
      </c>
      <c r="H2033" t="str">
        <f t="shared" si="124"/>
        <v>30</v>
      </c>
      <c r="I2033" t="str">
        <f t="shared" si="125"/>
        <v>03</v>
      </c>
      <c r="J2033" t="str">
        <f t="shared" si="126"/>
        <v>2023</v>
      </c>
      <c r="K2033" s="1">
        <f t="shared" si="127"/>
        <v>45015</v>
      </c>
    </row>
    <row r="2034" spans="1:11" hidden="1" x14ac:dyDescent="0.55000000000000004">
      <c r="A2034" t="s">
        <v>188</v>
      </c>
      <c r="B2034">
        <v>28</v>
      </c>
      <c r="C2034" t="s">
        <v>97</v>
      </c>
      <c r="D2034">
        <v>8392.5</v>
      </c>
      <c r="E2034">
        <v>1626797.943</v>
      </c>
      <c r="F2034">
        <v>193.8394927613941</v>
      </c>
      <c r="G2034">
        <v>2.9002878447130756E-3</v>
      </c>
      <c r="H2034" t="str">
        <f t="shared" si="124"/>
        <v>30</v>
      </c>
      <c r="I2034" t="str">
        <f t="shared" si="125"/>
        <v>03</v>
      </c>
      <c r="J2034" t="str">
        <f t="shared" si="126"/>
        <v>2023</v>
      </c>
      <c r="K2034" s="1">
        <f t="shared" si="127"/>
        <v>45015</v>
      </c>
    </row>
    <row r="2035" spans="1:11" hidden="1" x14ac:dyDescent="0.55000000000000004">
      <c r="A2035" t="s">
        <v>188</v>
      </c>
      <c r="B2035">
        <v>29</v>
      </c>
      <c r="C2035" t="s">
        <v>102</v>
      </c>
      <c r="D2035">
        <v>6720</v>
      </c>
      <c r="E2035">
        <v>1219664.25</v>
      </c>
      <c r="F2035">
        <v>181.49765625000001</v>
      </c>
      <c r="G2035">
        <v>2.3223037612715956E-3</v>
      </c>
      <c r="H2035" t="str">
        <f t="shared" si="124"/>
        <v>30</v>
      </c>
      <c r="I2035" t="str">
        <f t="shared" si="125"/>
        <v>03</v>
      </c>
      <c r="J2035" t="str">
        <f t="shared" si="126"/>
        <v>2023</v>
      </c>
      <c r="K2035" s="1">
        <f t="shared" si="127"/>
        <v>45015</v>
      </c>
    </row>
    <row r="2036" spans="1:11" hidden="1" x14ac:dyDescent="0.55000000000000004">
      <c r="A2036" t="s">
        <v>188</v>
      </c>
      <c r="B2036">
        <v>30</v>
      </c>
      <c r="C2036" t="s">
        <v>99</v>
      </c>
      <c r="D2036">
        <v>4372.5</v>
      </c>
      <c r="E2036">
        <v>854885.625</v>
      </c>
      <c r="F2036">
        <v>195.51415094339623</v>
      </c>
      <c r="G2036">
        <v>1.5110525589523889E-3</v>
      </c>
      <c r="H2036" t="str">
        <f t="shared" si="124"/>
        <v>30</v>
      </c>
      <c r="I2036" t="str">
        <f t="shared" si="125"/>
        <v>03</v>
      </c>
      <c r="J2036" t="str">
        <f t="shared" si="126"/>
        <v>2023</v>
      </c>
      <c r="K2036" s="1">
        <f t="shared" si="127"/>
        <v>45015</v>
      </c>
    </row>
    <row r="2037" spans="1:11" hidden="1" x14ac:dyDescent="0.55000000000000004">
      <c r="A2037" t="s">
        <v>188</v>
      </c>
      <c r="B2037">
        <v>31</v>
      </c>
      <c r="C2037" t="s">
        <v>165</v>
      </c>
      <c r="D2037">
        <v>4362</v>
      </c>
      <c r="E2037">
        <v>817749.36930000002</v>
      </c>
      <c r="F2037">
        <v>187.47119883081155</v>
      </c>
      <c r="G2037">
        <v>1.507423959325402E-3</v>
      </c>
      <c r="H2037" t="str">
        <f t="shared" si="124"/>
        <v>30</v>
      </c>
      <c r="I2037" t="str">
        <f t="shared" si="125"/>
        <v>03</v>
      </c>
      <c r="J2037" t="str">
        <f t="shared" si="126"/>
        <v>2023</v>
      </c>
      <c r="K2037" s="1">
        <f t="shared" si="127"/>
        <v>45015</v>
      </c>
    </row>
    <row r="2038" spans="1:11" hidden="1" x14ac:dyDescent="0.55000000000000004">
      <c r="A2038" t="s">
        <v>188</v>
      </c>
      <c r="B2038">
        <v>32</v>
      </c>
      <c r="C2038" t="s">
        <v>94</v>
      </c>
      <c r="D2038">
        <v>4179.1499999999996</v>
      </c>
      <c r="E2038">
        <v>538065.6925</v>
      </c>
      <c r="F2038">
        <v>128.75003110680402</v>
      </c>
      <c r="G2038">
        <v>1.444234488678302E-3</v>
      </c>
      <c r="H2038" t="str">
        <f t="shared" si="124"/>
        <v>30</v>
      </c>
      <c r="I2038" t="str">
        <f t="shared" si="125"/>
        <v>03</v>
      </c>
      <c r="J2038" t="str">
        <f t="shared" si="126"/>
        <v>2023</v>
      </c>
      <c r="K2038" s="1">
        <f t="shared" si="127"/>
        <v>45015</v>
      </c>
    </row>
    <row r="2039" spans="1:11" hidden="1" x14ac:dyDescent="0.55000000000000004">
      <c r="A2039" t="s">
        <v>188</v>
      </c>
      <c r="B2039">
        <v>33</v>
      </c>
      <c r="C2039" t="s">
        <v>85</v>
      </c>
      <c r="D2039">
        <v>4035</v>
      </c>
      <c r="E2039">
        <v>731525.1</v>
      </c>
      <c r="F2039">
        <v>181.2949442379182</v>
      </c>
      <c r="G2039">
        <v>1.3944189995135252E-3</v>
      </c>
      <c r="H2039" t="str">
        <f t="shared" si="124"/>
        <v>30</v>
      </c>
      <c r="I2039" t="str">
        <f t="shared" si="125"/>
        <v>03</v>
      </c>
      <c r="J2039" t="str">
        <f t="shared" si="126"/>
        <v>2023</v>
      </c>
      <c r="K2039" s="1">
        <f t="shared" si="127"/>
        <v>45015</v>
      </c>
    </row>
    <row r="2040" spans="1:11" hidden="1" x14ac:dyDescent="0.55000000000000004">
      <c r="A2040" t="s">
        <v>188</v>
      </c>
      <c r="B2040">
        <v>34</v>
      </c>
      <c r="C2040" t="s">
        <v>107</v>
      </c>
      <c r="D2040">
        <v>3825</v>
      </c>
      <c r="E2040">
        <v>561335.4375</v>
      </c>
      <c r="F2040">
        <v>146.75436274509804</v>
      </c>
      <c r="G2040">
        <v>1.3218470069737878E-3</v>
      </c>
      <c r="H2040" t="str">
        <f t="shared" si="124"/>
        <v>30</v>
      </c>
      <c r="I2040" t="str">
        <f t="shared" si="125"/>
        <v>03</v>
      </c>
      <c r="J2040" t="str">
        <f t="shared" si="126"/>
        <v>2023</v>
      </c>
      <c r="K2040" s="1">
        <f t="shared" si="127"/>
        <v>45015</v>
      </c>
    </row>
    <row r="2041" spans="1:11" hidden="1" x14ac:dyDescent="0.55000000000000004">
      <c r="A2041" t="s">
        <v>188</v>
      </c>
      <c r="B2041">
        <v>35</v>
      </c>
      <c r="C2041" t="s">
        <v>155</v>
      </c>
      <c r="D2041">
        <v>2550</v>
      </c>
      <c r="E2041">
        <v>527398.125</v>
      </c>
      <c r="F2041">
        <v>206.82279411764705</v>
      </c>
      <c r="G2041">
        <v>8.8123133798252522E-4</v>
      </c>
      <c r="H2041" t="str">
        <f t="shared" si="124"/>
        <v>30</v>
      </c>
      <c r="I2041" t="str">
        <f t="shared" si="125"/>
        <v>03</v>
      </c>
      <c r="J2041" t="str">
        <f t="shared" si="126"/>
        <v>2023</v>
      </c>
      <c r="K2041" s="1">
        <f t="shared" si="127"/>
        <v>45015</v>
      </c>
    </row>
    <row r="2042" spans="1:11" hidden="1" x14ac:dyDescent="0.55000000000000004">
      <c r="A2042" t="s">
        <v>188</v>
      </c>
      <c r="B2042">
        <v>36</v>
      </c>
      <c r="C2042" t="s">
        <v>104</v>
      </c>
      <c r="D2042">
        <v>2295</v>
      </c>
      <c r="E2042">
        <v>627131.4</v>
      </c>
      <c r="F2042">
        <v>273.25986928104578</v>
      </c>
      <c r="G2042">
        <v>7.9310820418427262E-4</v>
      </c>
      <c r="H2042" t="str">
        <f t="shared" si="124"/>
        <v>30</v>
      </c>
      <c r="I2042" t="str">
        <f t="shared" si="125"/>
        <v>03</v>
      </c>
      <c r="J2042" t="str">
        <f t="shared" si="126"/>
        <v>2023</v>
      </c>
      <c r="K2042" s="1">
        <f t="shared" si="127"/>
        <v>45015</v>
      </c>
    </row>
    <row r="2043" spans="1:11" hidden="1" x14ac:dyDescent="0.55000000000000004">
      <c r="A2043" t="s">
        <v>188</v>
      </c>
      <c r="B2043">
        <v>37</v>
      </c>
      <c r="C2043" t="s">
        <v>100</v>
      </c>
      <c r="D2043">
        <v>2228.15</v>
      </c>
      <c r="E2043">
        <v>428498.375</v>
      </c>
      <c r="F2043">
        <v>192.31127841482845</v>
      </c>
      <c r="G2043">
        <v>7.7000611989245626E-4</v>
      </c>
      <c r="H2043" t="str">
        <f t="shared" si="124"/>
        <v>30</v>
      </c>
      <c r="I2043" t="str">
        <f t="shared" si="125"/>
        <v>03</v>
      </c>
      <c r="J2043" t="str">
        <f t="shared" si="126"/>
        <v>2023</v>
      </c>
      <c r="K2043" s="1">
        <f t="shared" si="127"/>
        <v>45015</v>
      </c>
    </row>
    <row r="2044" spans="1:11" hidden="1" x14ac:dyDescent="0.55000000000000004">
      <c r="A2044" t="s">
        <v>188</v>
      </c>
      <c r="B2044">
        <v>38</v>
      </c>
      <c r="C2044" t="s">
        <v>95</v>
      </c>
      <c r="D2044">
        <v>1599.13</v>
      </c>
      <c r="E2044">
        <v>366554.97499999998</v>
      </c>
      <c r="F2044">
        <v>229.22149856484461</v>
      </c>
      <c r="G2044">
        <v>5.5262881157176302E-4</v>
      </c>
      <c r="H2044" t="str">
        <f t="shared" si="124"/>
        <v>30</v>
      </c>
      <c r="I2044" t="str">
        <f t="shared" si="125"/>
        <v>03</v>
      </c>
      <c r="J2044" t="str">
        <f t="shared" si="126"/>
        <v>2023</v>
      </c>
      <c r="K2044" s="1">
        <f t="shared" si="127"/>
        <v>45015</v>
      </c>
    </row>
    <row r="2045" spans="1:11" hidden="1" x14ac:dyDescent="0.55000000000000004">
      <c r="A2045" t="s">
        <v>188</v>
      </c>
      <c r="B2045">
        <v>39</v>
      </c>
      <c r="C2045" t="s">
        <v>110</v>
      </c>
      <c r="D2045">
        <v>1270.46</v>
      </c>
      <c r="E2045">
        <v>287789.29060000001</v>
      </c>
      <c r="F2045">
        <v>226.52369267824253</v>
      </c>
      <c r="G2045">
        <v>4.3904673162873688E-4</v>
      </c>
      <c r="H2045" t="str">
        <f t="shared" si="124"/>
        <v>30</v>
      </c>
      <c r="I2045" t="str">
        <f t="shared" si="125"/>
        <v>03</v>
      </c>
      <c r="J2045" t="str">
        <f t="shared" si="126"/>
        <v>2023</v>
      </c>
      <c r="K2045" s="1">
        <f t="shared" si="127"/>
        <v>45015</v>
      </c>
    </row>
    <row r="2046" spans="1:11" hidden="1" x14ac:dyDescent="0.55000000000000004">
      <c r="A2046" t="s">
        <v>188</v>
      </c>
      <c r="B2046">
        <v>40</v>
      </c>
      <c r="C2046" t="s">
        <v>181</v>
      </c>
      <c r="D2046">
        <v>869.56</v>
      </c>
      <c r="E2046">
        <v>178042.40999999997</v>
      </c>
      <c r="F2046">
        <v>204.74999999999997</v>
      </c>
      <c r="G2046">
        <v>3.0050334206120963E-4</v>
      </c>
      <c r="H2046" t="str">
        <f t="shared" si="124"/>
        <v>30</v>
      </c>
      <c r="I2046" t="str">
        <f t="shared" si="125"/>
        <v>03</v>
      </c>
      <c r="J2046" t="str">
        <f t="shared" si="126"/>
        <v>2023</v>
      </c>
      <c r="K2046" s="1">
        <f t="shared" si="127"/>
        <v>45015</v>
      </c>
    </row>
    <row r="2047" spans="1:11" hidden="1" x14ac:dyDescent="0.55000000000000004">
      <c r="A2047" t="s">
        <v>188</v>
      </c>
      <c r="B2047">
        <v>41</v>
      </c>
      <c r="C2047" t="s">
        <v>169</v>
      </c>
      <c r="D2047">
        <v>855</v>
      </c>
      <c r="E2047">
        <v>108627.75</v>
      </c>
      <c r="F2047">
        <v>127.05</v>
      </c>
      <c r="G2047">
        <v>2.9547168391178788E-4</v>
      </c>
      <c r="H2047" t="str">
        <f t="shared" si="124"/>
        <v>30</v>
      </c>
      <c r="I2047" t="str">
        <f t="shared" si="125"/>
        <v>03</v>
      </c>
      <c r="J2047" t="str">
        <f t="shared" si="126"/>
        <v>2023</v>
      </c>
      <c r="K2047" s="1">
        <f t="shared" si="127"/>
        <v>45015</v>
      </c>
    </row>
    <row r="2048" spans="1:11" hidden="1" x14ac:dyDescent="0.55000000000000004">
      <c r="A2048" t="s">
        <v>188</v>
      </c>
      <c r="B2048">
        <v>42</v>
      </c>
      <c r="C2048" t="s">
        <v>119</v>
      </c>
      <c r="D2048">
        <v>626.41</v>
      </c>
      <c r="E2048">
        <v>149833.97500000001</v>
      </c>
      <c r="F2048">
        <v>239.19473667406334</v>
      </c>
      <c r="G2048">
        <v>2.1647534212769945E-4</v>
      </c>
      <c r="H2048" t="str">
        <f t="shared" si="124"/>
        <v>30</v>
      </c>
      <c r="I2048" t="str">
        <f t="shared" si="125"/>
        <v>03</v>
      </c>
      <c r="J2048" t="str">
        <f t="shared" si="126"/>
        <v>2023</v>
      </c>
      <c r="K2048" s="1">
        <f t="shared" si="127"/>
        <v>45015</v>
      </c>
    </row>
    <row r="2049" spans="1:11" hidden="1" x14ac:dyDescent="0.55000000000000004">
      <c r="A2049" t="s">
        <v>188</v>
      </c>
      <c r="B2049">
        <v>43</v>
      </c>
      <c r="C2049" t="s">
        <v>149</v>
      </c>
      <c r="D2049">
        <v>412.5</v>
      </c>
      <c r="E2049">
        <v>101062.5</v>
      </c>
      <c r="F2049">
        <v>245</v>
      </c>
      <c r="G2049">
        <v>1.4255212820305554E-4</v>
      </c>
      <c r="H2049" t="str">
        <f t="shared" si="124"/>
        <v>30</v>
      </c>
      <c r="I2049" t="str">
        <f t="shared" si="125"/>
        <v>03</v>
      </c>
      <c r="J2049" t="str">
        <f t="shared" si="126"/>
        <v>2023</v>
      </c>
      <c r="K2049" s="1">
        <f t="shared" si="127"/>
        <v>45015</v>
      </c>
    </row>
    <row r="2050" spans="1:11" hidden="1" x14ac:dyDescent="0.55000000000000004">
      <c r="A2050" t="s">
        <v>188</v>
      </c>
      <c r="B2050">
        <v>44</v>
      </c>
      <c r="C2050" t="s">
        <v>138</v>
      </c>
      <c r="D2050">
        <v>412.5</v>
      </c>
      <c r="E2050">
        <v>81196.5</v>
      </c>
      <c r="F2050">
        <v>196.84</v>
      </c>
      <c r="G2050">
        <v>1.4255212820305554E-4</v>
      </c>
      <c r="H2050" t="str">
        <f t="shared" ref="H2050:H2113" si="128">LEFT(A2050,2)</f>
        <v>30</v>
      </c>
      <c r="I2050" t="str">
        <f t="shared" ref="I2050:I2113" si="129">MID(A2050,4,2)</f>
        <v>03</v>
      </c>
      <c r="J2050" t="str">
        <f t="shared" ref="J2050:J2113" si="130">MID(A2050,7,4)</f>
        <v>2023</v>
      </c>
      <c r="K2050" s="1">
        <f t="shared" ref="K2050:K2113" si="131">DATE(J2050,I2050,H2050)</f>
        <v>45015</v>
      </c>
    </row>
    <row r="2051" spans="1:11" hidden="1" x14ac:dyDescent="0.55000000000000004">
      <c r="A2051" t="s">
        <v>188</v>
      </c>
      <c r="B2051">
        <v>45</v>
      </c>
      <c r="C2051" t="s">
        <v>108</v>
      </c>
      <c r="D2051">
        <v>412.5</v>
      </c>
      <c r="E2051">
        <v>80482.875</v>
      </c>
      <c r="F2051">
        <v>195.11</v>
      </c>
      <c r="G2051">
        <v>1.4255212820305554E-4</v>
      </c>
      <c r="H2051" t="str">
        <f t="shared" si="128"/>
        <v>30</v>
      </c>
      <c r="I2051" t="str">
        <f t="shared" si="129"/>
        <v>03</v>
      </c>
      <c r="J2051" t="str">
        <f t="shared" si="130"/>
        <v>2023</v>
      </c>
      <c r="K2051" s="1">
        <f t="shared" si="131"/>
        <v>45015</v>
      </c>
    </row>
    <row r="2052" spans="1:11" hidden="1" x14ac:dyDescent="0.55000000000000004">
      <c r="A2052" t="s">
        <v>188</v>
      </c>
      <c r="B2052">
        <v>46</v>
      </c>
      <c r="C2052" t="s">
        <v>92</v>
      </c>
      <c r="D2052">
        <v>412.5</v>
      </c>
      <c r="E2052">
        <v>73363.125</v>
      </c>
      <c r="F2052">
        <v>177.85</v>
      </c>
      <c r="G2052">
        <v>1.4255212820305554E-4</v>
      </c>
      <c r="H2052" t="str">
        <f t="shared" si="128"/>
        <v>30</v>
      </c>
      <c r="I2052" t="str">
        <f t="shared" si="129"/>
        <v>03</v>
      </c>
      <c r="J2052" t="str">
        <f t="shared" si="130"/>
        <v>2023</v>
      </c>
      <c r="K2052" s="1">
        <f t="shared" si="131"/>
        <v>45015</v>
      </c>
    </row>
    <row r="2053" spans="1:11" hidden="1" x14ac:dyDescent="0.55000000000000004">
      <c r="A2053" t="s">
        <v>188</v>
      </c>
      <c r="B2053">
        <v>47</v>
      </c>
      <c r="C2053" t="s">
        <v>111</v>
      </c>
      <c r="D2053">
        <v>412.5</v>
      </c>
      <c r="E2053">
        <v>66000</v>
      </c>
      <c r="F2053">
        <v>160</v>
      </c>
      <c r="G2053">
        <v>1.4255212820305554E-4</v>
      </c>
      <c r="H2053" t="str">
        <f t="shared" si="128"/>
        <v>30</v>
      </c>
      <c r="I2053" t="str">
        <f t="shared" si="129"/>
        <v>03</v>
      </c>
      <c r="J2053" t="str">
        <f t="shared" si="130"/>
        <v>2023</v>
      </c>
      <c r="K2053" s="1">
        <f t="shared" si="131"/>
        <v>45015</v>
      </c>
    </row>
    <row r="2054" spans="1:11" hidden="1" x14ac:dyDescent="0.55000000000000004">
      <c r="A2054" t="s">
        <v>188</v>
      </c>
      <c r="B2054">
        <v>48</v>
      </c>
      <c r="C2054" t="s">
        <v>113</v>
      </c>
      <c r="D2054">
        <v>412.5</v>
      </c>
      <c r="E2054">
        <v>89760</v>
      </c>
      <c r="F2054">
        <v>217.6</v>
      </c>
      <c r="G2054">
        <v>1.4255212820305554E-4</v>
      </c>
      <c r="H2054" t="str">
        <f t="shared" si="128"/>
        <v>30</v>
      </c>
      <c r="I2054" t="str">
        <f t="shared" si="129"/>
        <v>03</v>
      </c>
      <c r="J2054" t="str">
        <f t="shared" si="130"/>
        <v>2023</v>
      </c>
      <c r="K2054" s="1">
        <f t="shared" si="131"/>
        <v>45015</v>
      </c>
    </row>
    <row r="2055" spans="1:11" hidden="1" x14ac:dyDescent="0.55000000000000004">
      <c r="A2055" t="s">
        <v>188</v>
      </c>
      <c r="B2055">
        <v>49</v>
      </c>
      <c r="C2055" t="s">
        <v>150</v>
      </c>
      <c r="D2055">
        <v>44.129999999999995</v>
      </c>
      <c r="E2055">
        <v>7165.8854999999994</v>
      </c>
      <c r="F2055">
        <v>162.38127124405167</v>
      </c>
      <c r="G2055">
        <v>1.5250485860850523E-5</v>
      </c>
      <c r="H2055" t="str">
        <f t="shared" si="128"/>
        <v>30</v>
      </c>
      <c r="I2055" t="str">
        <f t="shared" si="129"/>
        <v>03</v>
      </c>
      <c r="J2055" t="str">
        <f t="shared" si="130"/>
        <v>2023</v>
      </c>
      <c r="K2055" s="1">
        <f t="shared" si="131"/>
        <v>45015</v>
      </c>
    </row>
    <row r="2056" spans="1:11" hidden="1" x14ac:dyDescent="0.55000000000000004">
      <c r="A2056" t="s">
        <v>188</v>
      </c>
      <c r="B2056">
        <v>50</v>
      </c>
      <c r="C2056" t="s">
        <v>109</v>
      </c>
      <c r="D2056">
        <v>7.38</v>
      </c>
      <c r="E2056">
        <v>2768.9949999999999</v>
      </c>
      <c r="F2056">
        <v>375.20257452574526</v>
      </c>
      <c r="G2056">
        <v>2.5503871663964847E-6</v>
      </c>
      <c r="H2056" t="str">
        <f t="shared" si="128"/>
        <v>30</v>
      </c>
      <c r="I2056" t="str">
        <f t="shared" si="129"/>
        <v>03</v>
      </c>
      <c r="J2056" t="str">
        <f t="shared" si="130"/>
        <v>2023</v>
      </c>
      <c r="K2056" s="1">
        <f t="shared" si="131"/>
        <v>45015</v>
      </c>
    </row>
    <row r="2057" spans="1:11" hidden="1" x14ac:dyDescent="0.55000000000000004">
      <c r="A2057" t="s">
        <v>188</v>
      </c>
      <c r="C2057" t="s">
        <v>117</v>
      </c>
      <c r="D2057">
        <v>2893678.3000000012</v>
      </c>
      <c r="E2057">
        <v>574568150.90404189</v>
      </c>
      <c r="F2057">
        <v>198.55978838561344</v>
      </c>
      <c r="G2057">
        <v>1</v>
      </c>
      <c r="H2057" t="str">
        <f t="shared" si="128"/>
        <v>30</v>
      </c>
      <c r="I2057" t="str">
        <f t="shared" si="129"/>
        <v>03</v>
      </c>
      <c r="J2057" t="str">
        <f t="shared" si="130"/>
        <v>2023</v>
      </c>
      <c r="K2057" s="1">
        <f t="shared" si="131"/>
        <v>45015</v>
      </c>
    </row>
    <row r="2058" spans="1:11" hidden="1" x14ac:dyDescent="0.55000000000000004">
      <c r="A2058" t="s">
        <v>189</v>
      </c>
      <c r="B2058">
        <v>1</v>
      </c>
      <c r="C2058" t="s">
        <v>68</v>
      </c>
      <c r="D2058">
        <v>888481.16000000027</v>
      </c>
      <c r="E2058">
        <v>179352668.61899993</v>
      </c>
      <c r="F2058">
        <v>201.86434636272972</v>
      </c>
      <c r="G2058">
        <v>0.25288592362984857</v>
      </c>
      <c r="H2058" t="str">
        <f t="shared" si="128"/>
        <v>20</v>
      </c>
      <c r="I2058" t="str">
        <f t="shared" si="129"/>
        <v>04</v>
      </c>
      <c r="J2058" t="str">
        <f t="shared" si="130"/>
        <v>2023</v>
      </c>
      <c r="K2058" s="1">
        <f t="shared" si="131"/>
        <v>45036</v>
      </c>
    </row>
    <row r="2059" spans="1:11" hidden="1" x14ac:dyDescent="0.55000000000000004">
      <c r="A2059" t="s">
        <v>189</v>
      </c>
      <c r="B2059">
        <v>2</v>
      </c>
      <c r="C2059" t="s">
        <v>69</v>
      </c>
      <c r="D2059">
        <v>852114.78000000224</v>
      </c>
      <c r="E2059">
        <v>173957269.72442991</v>
      </c>
      <c r="F2059">
        <v>204.14769677440572</v>
      </c>
      <c r="G2059">
        <v>0.24253506194655353</v>
      </c>
      <c r="H2059" t="str">
        <f t="shared" si="128"/>
        <v>20</v>
      </c>
      <c r="I2059" t="str">
        <f t="shared" si="129"/>
        <v>04</v>
      </c>
      <c r="J2059" t="str">
        <f t="shared" si="130"/>
        <v>2023</v>
      </c>
      <c r="K2059" s="1">
        <f t="shared" si="131"/>
        <v>45036</v>
      </c>
    </row>
    <row r="2060" spans="1:11" x14ac:dyDescent="0.55000000000000004">
      <c r="A2060" t="s">
        <v>189</v>
      </c>
      <c r="B2060">
        <v>3</v>
      </c>
      <c r="C2060" t="s">
        <v>70</v>
      </c>
      <c r="D2060">
        <v>313706.12</v>
      </c>
      <c r="E2060">
        <v>60697182.590599991</v>
      </c>
      <c r="F2060">
        <v>193.48421570672573</v>
      </c>
      <c r="G2060">
        <v>8.9289301198616403E-2</v>
      </c>
      <c r="H2060" t="str">
        <f t="shared" si="128"/>
        <v>20</v>
      </c>
      <c r="I2060" t="str">
        <f t="shared" si="129"/>
        <v>04</v>
      </c>
      <c r="J2060" t="str">
        <f t="shared" si="130"/>
        <v>2023</v>
      </c>
      <c r="K2060" s="1">
        <f t="shared" si="131"/>
        <v>45036</v>
      </c>
    </row>
    <row r="2061" spans="1:11" hidden="1" x14ac:dyDescent="0.55000000000000004">
      <c r="A2061" t="s">
        <v>189</v>
      </c>
      <c r="B2061">
        <v>4</v>
      </c>
      <c r="C2061" t="s">
        <v>71</v>
      </c>
      <c r="D2061">
        <v>214335.55000000002</v>
      </c>
      <c r="E2061">
        <v>43192096.704699978</v>
      </c>
      <c r="F2061">
        <v>201.51625199226154</v>
      </c>
      <c r="G2061">
        <v>6.1005731993756154E-2</v>
      </c>
      <c r="H2061" t="str">
        <f t="shared" si="128"/>
        <v>20</v>
      </c>
      <c r="I2061" t="str">
        <f t="shared" si="129"/>
        <v>04</v>
      </c>
      <c r="J2061" t="str">
        <f t="shared" si="130"/>
        <v>2023</v>
      </c>
      <c r="K2061" s="1">
        <f t="shared" si="131"/>
        <v>45036</v>
      </c>
    </row>
    <row r="2062" spans="1:11" hidden="1" x14ac:dyDescent="0.55000000000000004">
      <c r="A2062" t="s">
        <v>189</v>
      </c>
      <c r="B2062">
        <v>5</v>
      </c>
      <c r="C2062" t="s">
        <v>75</v>
      </c>
      <c r="D2062">
        <v>158020.24000000011</v>
      </c>
      <c r="E2062">
        <v>32105738.844612017</v>
      </c>
      <c r="F2062">
        <v>203.17485180766715</v>
      </c>
      <c r="G2062">
        <v>4.4976861799309688E-2</v>
      </c>
      <c r="H2062" t="str">
        <f t="shared" si="128"/>
        <v>20</v>
      </c>
      <c r="I2062" t="str">
        <f t="shared" si="129"/>
        <v>04</v>
      </c>
      <c r="J2062" t="str">
        <f t="shared" si="130"/>
        <v>2023</v>
      </c>
      <c r="K2062" s="1">
        <f t="shared" si="131"/>
        <v>45036</v>
      </c>
    </row>
    <row r="2063" spans="1:11" hidden="1" x14ac:dyDescent="0.55000000000000004">
      <c r="A2063" t="s">
        <v>189</v>
      </c>
      <c r="B2063">
        <v>6</v>
      </c>
      <c r="C2063" t="s">
        <v>74</v>
      </c>
      <c r="D2063">
        <v>124075.62</v>
      </c>
      <c r="E2063">
        <v>25607253.22335</v>
      </c>
      <c r="F2063">
        <v>206.38424553792277</v>
      </c>
      <c r="G2063">
        <v>3.5315298935146927E-2</v>
      </c>
      <c r="H2063" t="str">
        <f t="shared" si="128"/>
        <v>20</v>
      </c>
      <c r="I2063" t="str">
        <f t="shared" si="129"/>
        <v>04</v>
      </c>
      <c r="J2063" t="str">
        <f t="shared" si="130"/>
        <v>2023</v>
      </c>
      <c r="K2063" s="1">
        <f t="shared" si="131"/>
        <v>45036</v>
      </c>
    </row>
    <row r="2064" spans="1:11" hidden="1" x14ac:dyDescent="0.55000000000000004">
      <c r="A2064" t="s">
        <v>189</v>
      </c>
      <c r="B2064">
        <v>7</v>
      </c>
      <c r="C2064" t="s">
        <v>77</v>
      </c>
      <c r="D2064">
        <v>120602.06</v>
      </c>
      <c r="E2064">
        <v>24267394.298</v>
      </c>
      <c r="F2064">
        <v>201.21873787230501</v>
      </c>
      <c r="G2064">
        <v>3.43266292047908E-2</v>
      </c>
      <c r="H2064" t="str">
        <f t="shared" si="128"/>
        <v>20</v>
      </c>
      <c r="I2064" t="str">
        <f t="shared" si="129"/>
        <v>04</v>
      </c>
      <c r="J2064" t="str">
        <f t="shared" si="130"/>
        <v>2023</v>
      </c>
      <c r="K2064" s="1">
        <f t="shared" si="131"/>
        <v>45036</v>
      </c>
    </row>
    <row r="2065" spans="1:11" hidden="1" x14ac:dyDescent="0.55000000000000004">
      <c r="A2065" t="s">
        <v>189</v>
      </c>
      <c r="B2065">
        <v>8</v>
      </c>
      <c r="C2065" t="s">
        <v>73</v>
      </c>
      <c r="D2065">
        <v>115650</v>
      </c>
      <c r="E2065">
        <v>23592405.236249998</v>
      </c>
      <c r="F2065">
        <v>203.99831592088196</v>
      </c>
      <c r="G2065">
        <v>3.2917138127939574E-2</v>
      </c>
      <c r="H2065" t="str">
        <f t="shared" si="128"/>
        <v>20</v>
      </c>
      <c r="I2065" t="str">
        <f t="shared" si="129"/>
        <v>04</v>
      </c>
      <c r="J2065" t="str">
        <f t="shared" si="130"/>
        <v>2023</v>
      </c>
      <c r="K2065" s="1">
        <f t="shared" si="131"/>
        <v>45036</v>
      </c>
    </row>
    <row r="2066" spans="1:11" hidden="1" x14ac:dyDescent="0.55000000000000004">
      <c r="A2066" t="s">
        <v>189</v>
      </c>
      <c r="B2066">
        <v>9</v>
      </c>
      <c r="C2066" t="s">
        <v>79</v>
      </c>
      <c r="D2066">
        <v>107031</v>
      </c>
      <c r="E2066">
        <v>20814907.649999999</v>
      </c>
      <c r="F2066">
        <v>194.47550382599434</v>
      </c>
      <c r="G2066">
        <v>3.0463936108702988E-2</v>
      </c>
      <c r="H2066" t="str">
        <f t="shared" si="128"/>
        <v>20</v>
      </c>
      <c r="I2066" t="str">
        <f t="shared" si="129"/>
        <v>04</v>
      </c>
      <c r="J2066" t="str">
        <f t="shared" si="130"/>
        <v>2023</v>
      </c>
      <c r="K2066" s="1">
        <f t="shared" si="131"/>
        <v>45036</v>
      </c>
    </row>
    <row r="2067" spans="1:11" hidden="1" x14ac:dyDescent="0.55000000000000004">
      <c r="A2067" t="s">
        <v>189</v>
      </c>
      <c r="B2067">
        <v>10</v>
      </c>
      <c r="C2067" t="s">
        <v>72</v>
      </c>
      <c r="D2067">
        <v>90827.61</v>
      </c>
      <c r="E2067">
        <v>17609738.759400003</v>
      </c>
      <c r="F2067">
        <v>193.88089986514015</v>
      </c>
      <c r="G2067">
        <v>2.5852010239521189E-2</v>
      </c>
      <c r="H2067" t="str">
        <f t="shared" si="128"/>
        <v>20</v>
      </c>
      <c r="I2067" t="str">
        <f t="shared" si="129"/>
        <v>04</v>
      </c>
      <c r="J2067" t="str">
        <f t="shared" si="130"/>
        <v>2023</v>
      </c>
      <c r="K2067" s="1">
        <f t="shared" si="131"/>
        <v>45036</v>
      </c>
    </row>
    <row r="2068" spans="1:11" hidden="1" x14ac:dyDescent="0.55000000000000004">
      <c r="A2068" t="s">
        <v>189</v>
      </c>
      <c r="B2068">
        <v>11</v>
      </c>
      <c r="C2068" t="s">
        <v>81</v>
      </c>
      <c r="D2068">
        <v>71716.81</v>
      </c>
      <c r="E2068">
        <v>14500498.630399995</v>
      </c>
      <c r="F2068">
        <v>202.19107110871209</v>
      </c>
      <c r="G2068">
        <v>2.0412556341246849E-2</v>
      </c>
      <c r="H2068" t="str">
        <f t="shared" si="128"/>
        <v>20</v>
      </c>
      <c r="I2068" t="str">
        <f t="shared" si="129"/>
        <v>04</v>
      </c>
      <c r="J2068" t="str">
        <f t="shared" si="130"/>
        <v>2023</v>
      </c>
      <c r="K2068" s="1">
        <f t="shared" si="131"/>
        <v>45036</v>
      </c>
    </row>
    <row r="2069" spans="1:11" hidden="1" x14ac:dyDescent="0.55000000000000004">
      <c r="A2069" t="s">
        <v>189</v>
      </c>
      <c r="B2069">
        <v>12</v>
      </c>
      <c r="C2069" t="s">
        <v>78</v>
      </c>
      <c r="D2069">
        <v>66780</v>
      </c>
      <c r="E2069">
        <v>14510491.5</v>
      </c>
      <c r="F2069">
        <v>217.28798292902067</v>
      </c>
      <c r="G2069">
        <v>1.9007405829518414E-2</v>
      </c>
      <c r="H2069" t="str">
        <f t="shared" si="128"/>
        <v>20</v>
      </c>
      <c r="I2069" t="str">
        <f t="shared" si="129"/>
        <v>04</v>
      </c>
      <c r="J2069" t="str">
        <f t="shared" si="130"/>
        <v>2023</v>
      </c>
      <c r="K2069" s="1">
        <f t="shared" si="131"/>
        <v>45036</v>
      </c>
    </row>
    <row r="2070" spans="1:11" hidden="1" x14ac:dyDescent="0.55000000000000004">
      <c r="A2070" t="s">
        <v>189</v>
      </c>
      <c r="B2070">
        <v>13</v>
      </c>
      <c r="C2070" t="s">
        <v>80</v>
      </c>
      <c r="D2070">
        <v>64588.62999999999</v>
      </c>
      <c r="E2070">
        <v>12652970.854049997</v>
      </c>
      <c r="F2070">
        <v>195.9009016610199</v>
      </c>
      <c r="G2070">
        <v>1.8383682275870138E-2</v>
      </c>
      <c r="H2070" t="str">
        <f t="shared" si="128"/>
        <v>20</v>
      </c>
      <c r="I2070" t="str">
        <f t="shared" si="129"/>
        <v>04</v>
      </c>
      <c r="J2070" t="str">
        <f t="shared" si="130"/>
        <v>2023</v>
      </c>
      <c r="K2070" s="1">
        <f t="shared" si="131"/>
        <v>45036</v>
      </c>
    </row>
    <row r="2071" spans="1:11" hidden="1" x14ac:dyDescent="0.55000000000000004">
      <c r="A2071" t="s">
        <v>189</v>
      </c>
      <c r="B2071">
        <v>14</v>
      </c>
      <c r="C2071" t="s">
        <v>83</v>
      </c>
      <c r="D2071">
        <v>49338.6</v>
      </c>
      <c r="E2071">
        <v>9149815.5299999993</v>
      </c>
      <c r="F2071">
        <v>185.44943573591468</v>
      </c>
      <c r="G2071">
        <v>1.4043108614259918E-2</v>
      </c>
      <c r="H2071" t="str">
        <f t="shared" si="128"/>
        <v>20</v>
      </c>
      <c r="I2071" t="str">
        <f t="shared" si="129"/>
        <v>04</v>
      </c>
      <c r="J2071" t="str">
        <f t="shared" si="130"/>
        <v>2023</v>
      </c>
      <c r="K2071" s="1">
        <f t="shared" si="131"/>
        <v>45036</v>
      </c>
    </row>
    <row r="2072" spans="1:11" hidden="1" x14ac:dyDescent="0.55000000000000004">
      <c r="A2072" t="s">
        <v>189</v>
      </c>
      <c r="B2072">
        <v>15</v>
      </c>
      <c r="C2072" t="s">
        <v>82</v>
      </c>
      <c r="D2072">
        <v>36268.5</v>
      </c>
      <c r="E2072">
        <v>6748414.335</v>
      </c>
      <c r="F2072">
        <v>186.06819512800365</v>
      </c>
      <c r="G2072">
        <v>1.032300237088782E-2</v>
      </c>
      <c r="H2072" t="str">
        <f t="shared" si="128"/>
        <v>20</v>
      </c>
      <c r="I2072" t="str">
        <f t="shared" si="129"/>
        <v>04</v>
      </c>
      <c r="J2072" t="str">
        <f t="shared" si="130"/>
        <v>2023</v>
      </c>
      <c r="K2072" s="1">
        <f t="shared" si="131"/>
        <v>45036</v>
      </c>
    </row>
    <row r="2073" spans="1:11" hidden="1" x14ac:dyDescent="0.55000000000000004">
      <c r="A2073" t="s">
        <v>189</v>
      </c>
      <c r="B2073">
        <v>16</v>
      </c>
      <c r="C2073" t="s">
        <v>76</v>
      </c>
      <c r="D2073">
        <v>21600.720000000001</v>
      </c>
      <c r="E2073">
        <v>4701133.7335000001</v>
      </c>
      <c r="F2073">
        <v>217.63782566044094</v>
      </c>
      <c r="G2073">
        <v>6.1481529088019621E-3</v>
      </c>
      <c r="H2073" t="str">
        <f t="shared" si="128"/>
        <v>20</v>
      </c>
      <c r="I2073" t="str">
        <f t="shared" si="129"/>
        <v>04</v>
      </c>
      <c r="J2073" t="str">
        <f t="shared" si="130"/>
        <v>2023</v>
      </c>
      <c r="K2073" s="1">
        <f t="shared" si="131"/>
        <v>45036</v>
      </c>
    </row>
    <row r="2074" spans="1:11" hidden="1" x14ac:dyDescent="0.55000000000000004">
      <c r="A2074" t="s">
        <v>189</v>
      </c>
      <c r="B2074">
        <v>17</v>
      </c>
      <c r="C2074" t="s">
        <v>91</v>
      </c>
      <c r="D2074">
        <v>19575</v>
      </c>
      <c r="E2074">
        <v>3681551.9504999998</v>
      </c>
      <c r="F2074">
        <v>188.07417371647509</v>
      </c>
      <c r="G2074">
        <v>5.5715778543399671E-3</v>
      </c>
      <c r="H2074" t="str">
        <f t="shared" si="128"/>
        <v>20</v>
      </c>
      <c r="I2074" t="str">
        <f t="shared" si="129"/>
        <v>04</v>
      </c>
      <c r="J2074" t="str">
        <f t="shared" si="130"/>
        <v>2023</v>
      </c>
      <c r="K2074" s="1">
        <f t="shared" si="131"/>
        <v>45036</v>
      </c>
    </row>
    <row r="2075" spans="1:11" hidden="1" x14ac:dyDescent="0.55000000000000004">
      <c r="A2075" t="s">
        <v>189</v>
      </c>
      <c r="B2075">
        <v>18</v>
      </c>
      <c r="C2075" t="s">
        <v>86</v>
      </c>
      <c r="D2075">
        <v>18005.55</v>
      </c>
      <c r="E2075">
        <v>2677043.754900001</v>
      </c>
      <c r="F2075">
        <v>148.67881041678822</v>
      </c>
      <c r="G2075">
        <v>5.1248696620797441E-3</v>
      </c>
      <c r="H2075" t="str">
        <f t="shared" si="128"/>
        <v>20</v>
      </c>
      <c r="I2075" t="str">
        <f t="shared" si="129"/>
        <v>04</v>
      </c>
      <c r="J2075" t="str">
        <f t="shared" si="130"/>
        <v>2023</v>
      </c>
      <c r="K2075" s="1">
        <f t="shared" si="131"/>
        <v>45036</v>
      </c>
    </row>
    <row r="2076" spans="1:11" hidden="1" x14ac:dyDescent="0.55000000000000004">
      <c r="A2076" t="s">
        <v>189</v>
      </c>
      <c r="B2076">
        <v>19</v>
      </c>
      <c r="C2076" t="s">
        <v>90</v>
      </c>
      <c r="D2076">
        <v>16402.5</v>
      </c>
      <c r="E2076">
        <v>3304406.25</v>
      </c>
      <c r="F2076">
        <v>201.45747599451303</v>
      </c>
      <c r="G2076">
        <v>4.6685979951883172E-3</v>
      </c>
      <c r="H2076" t="str">
        <f t="shared" si="128"/>
        <v>20</v>
      </c>
      <c r="I2076" t="str">
        <f t="shared" si="129"/>
        <v>04</v>
      </c>
      <c r="J2076" t="str">
        <f t="shared" si="130"/>
        <v>2023</v>
      </c>
      <c r="K2076" s="1">
        <f t="shared" si="131"/>
        <v>45036</v>
      </c>
    </row>
    <row r="2077" spans="1:11" hidden="1" x14ac:dyDescent="0.55000000000000004">
      <c r="A2077" t="s">
        <v>189</v>
      </c>
      <c r="B2077">
        <v>20</v>
      </c>
      <c r="C2077" t="s">
        <v>89</v>
      </c>
      <c r="D2077">
        <v>16316.880000000001</v>
      </c>
      <c r="E2077">
        <v>2184984.2774999999</v>
      </c>
      <c r="F2077">
        <v>133.9094408673717</v>
      </c>
      <c r="G2077">
        <v>4.644228212512016E-3</v>
      </c>
      <c r="H2077" t="str">
        <f t="shared" si="128"/>
        <v>20</v>
      </c>
      <c r="I2077" t="str">
        <f t="shared" si="129"/>
        <v>04</v>
      </c>
      <c r="J2077" t="str">
        <f t="shared" si="130"/>
        <v>2023</v>
      </c>
      <c r="K2077" s="1">
        <f t="shared" si="131"/>
        <v>45036</v>
      </c>
    </row>
    <row r="2078" spans="1:11" hidden="1" x14ac:dyDescent="0.55000000000000004">
      <c r="A2078" t="s">
        <v>189</v>
      </c>
      <c r="B2078">
        <v>21</v>
      </c>
      <c r="C2078" t="s">
        <v>84</v>
      </c>
      <c r="D2078">
        <v>15786.529999999999</v>
      </c>
      <c r="E2078">
        <v>1992412.15</v>
      </c>
      <c r="F2078">
        <v>126.20963251582204</v>
      </c>
      <c r="G2078">
        <v>4.4932761657662072E-3</v>
      </c>
      <c r="H2078" t="str">
        <f t="shared" si="128"/>
        <v>20</v>
      </c>
      <c r="I2078" t="str">
        <f t="shared" si="129"/>
        <v>04</v>
      </c>
      <c r="J2078" t="str">
        <f t="shared" si="130"/>
        <v>2023</v>
      </c>
      <c r="K2078" s="1">
        <f t="shared" si="131"/>
        <v>45036</v>
      </c>
    </row>
    <row r="2079" spans="1:11" hidden="1" x14ac:dyDescent="0.55000000000000004">
      <c r="A2079" t="s">
        <v>189</v>
      </c>
      <c r="B2079">
        <v>22</v>
      </c>
      <c r="C2079" t="s">
        <v>87</v>
      </c>
      <c r="D2079">
        <v>15690</v>
      </c>
      <c r="E2079">
        <v>3002240.355</v>
      </c>
      <c r="F2079">
        <v>191.34737762906309</v>
      </c>
      <c r="G2079">
        <v>4.4658011001069775E-3</v>
      </c>
      <c r="H2079" t="str">
        <f t="shared" si="128"/>
        <v>20</v>
      </c>
      <c r="I2079" t="str">
        <f t="shared" si="129"/>
        <v>04</v>
      </c>
      <c r="J2079" t="str">
        <f t="shared" si="130"/>
        <v>2023</v>
      </c>
      <c r="K2079" s="1">
        <f t="shared" si="131"/>
        <v>45036</v>
      </c>
    </row>
    <row r="2080" spans="1:11" hidden="1" x14ac:dyDescent="0.55000000000000004">
      <c r="A2080" t="s">
        <v>189</v>
      </c>
      <c r="B2080">
        <v>23</v>
      </c>
      <c r="C2080" t="s">
        <v>98</v>
      </c>
      <c r="D2080">
        <v>14129.56</v>
      </c>
      <c r="E2080">
        <v>2828269.0109999999</v>
      </c>
      <c r="F2080">
        <v>200.16681418246569</v>
      </c>
      <c r="G2080">
        <v>4.0216573991094674E-3</v>
      </c>
      <c r="H2080" t="str">
        <f t="shared" si="128"/>
        <v>20</v>
      </c>
      <c r="I2080" t="str">
        <f t="shared" si="129"/>
        <v>04</v>
      </c>
      <c r="J2080" t="str">
        <f t="shared" si="130"/>
        <v>2023</v>
      </c>
      <c r="K2080" s="1">
        <f t="shared" si="131"/>
        <v>45036</v>
      </c>
    </row>
    <row r="2081" spans="1:11" hidden="1" x14ac:dyDescent="0.55000000000000004">
      <c r="A2081" t="s">
        <v>189</v>
      </c>
      <c r="B2081">
        <v>24</v>
      </c>
      <c r="C2081" t="s">
        <v>133</v>
      </c>
      <c r="D2081">
        <v>13050</v>
      </c>
      <c r="E2081">
        <v>2300193</v>
      </c>
      <c r="F2081">
        <v>176.26</v>
      </c>
      <c r="G2081">
        <v>3.7143852362266443E-3</v>
      </c>
      <c r="H2081" t="str">
        <f t="shared" si="128"/>
        <v>20</v>
      </c>
      <c r="I2081" t="str">
        <f t="shared" si="129"/>
        <v>04</v>
      </c>
      <c r="J2081" t="str">
        <f t="shared" si="130"/>
        <v>2023</v>
      </c>
      <c r="K2081" s="1">
        <f t="shared" si="131"/>
        <v>45036</v>
      </c>
    </row>
    <row r="2082" spans="1:11" hidden="1" x14ac:dyDescent="0.55000000000000004">
      <c r="A2082" t="s">
        <v>189</v>
      </c>
      <c r="B2082">
        <v>25</v>
      </c>
      <c r="C2082" t="s">
        <v>93</v>
      </c>
      <c r="D2082">
        <v>10350</v>
      </c>
      <c r="E2082">
        <v>2221249.5</v>
      </c>
      <c r="F2082">
        <v>214.61347826086956</v>
      </c>
      <c r="G2082">
        <v>2.945891739076304E-3</v>
      </c>
      <c r="H2082" t="str">
        <f t="shared" si="128"/>
        <v>20</v>
      </c>
      <c r="I2082" t="str">
        <f t="shared" si="129"/>
        <v>04</v>
      </c>
      <c r="J2082" t="str">
        <f t="shared" si="130"/>
        <v>2023</v>
      </c>
      <c r="K2082" s="1">
        <f t="shared" si="131"/>
        <v>45036</v>
      </c>
    </row>
    <row r="2083" spans="1:11" hidden="1" x14ac:dyDescent="0.55000000000000004">
      <c r="A2083" t="s">
        <v>189</v>
      </c>
      <c r="B2083">
        <v>26</v>
      </c>
      <c r="C2083" t="s">
        <v>97</v>
      </c>
      <c r="D2083">
        <v>10057.5</v>
      </c>
      <c r="E2083">
        <v>1985751.693</v>
      </c>
      <c r="F2083">
        <v>197.4398899328859</v>
      </c>
      <c r="G2083">
        <v>2.8626382768850173E-3</v>
      </c>
      <c r="H2083" t="str">
        <f t="shared" si="128"/>
        <v>20</v>
      </c>
      <c r="I2083" t="str">
        <f t="shared" si="129"/>
        <v>04</v>
      </c>
      <c r="J2083" t="str">
        <f t="shared" si="130"/>
        <v>2023</v>
      </c>
      <c r="K2083" s="1">
        <f t="shared" si="131"/>
        <v>45036</v>
      </c>
    </row>
    <row r="2084" spans="1:11" hidden="1" x14ac:dyDescent="0.55000000000000004">
      <c r="A2084" t="s">
        <v>189</v>
      </c>
      <c r="B2084">
        <v>27</v>
      </c>
      <c r="C2084" t="s">
        <v>103</v>
      </c>
      <c r="D2084">
        <v>9900</v>
      </c>
      <c r="E2084">
        <v>1998098.0250000001</v>
      </c>
      <c r="F2084">
        <v>201.82808333333335</v>
      </c>
      <c r="G2084">
        <v>2.8178094895512477E-3</v>
      </c>
      <c r="H2084" t="str">
        <f t="shared" si="128"/>
        <v>20</v>
      </c>
      <c r="I2084" t="str">
        <f t="shared" si="129"/>
        <v>04</v>
      </c>
      <c r="J2084" t="str">
        <f t="shared" si="130"/>
        <v>2023</v>
      </c>
      <c r="K2084" s="1">
        <f t="shared" si="131"/>
        <v>45036</v>
      </c>
    </row>
    <row r="2085" spans="1:11" hidden="1" x14ac:dyDescent="0.55000000000000004">
      <c r="A2085" t="s">
        <v>189</v>
      </c>
      <c r="B2085">
        <v>28</v>
      </c>
      <c r="C2085" t="s">
        <v>96</v>
      </c>
      <c r="D2085">
        <v>9075</v>
      </c>
      <c r="E2085">
        <v>2198785.875</v>
      </c>
      <c r="F2085">
        <v>242.29045454545454</v>
      </c>
      <c r="G2085">
        <v>2.5829920320886435E-3</v>
      </c>
      <c r="H2085" t="str">
        <f t="shared" si="128"/>
        <v>20</v>
      </c>
      <c r="I2085" t="str">
        <f t="shared" si="129"/>
        <v>04</v>
      </c>
      <c r="J2085" t="str">
        <f t="shared" si="130"/>
        <v>2023</v>
      </c>
      <c r="K2085" s="1">
        <f t="shared" si="131"/>
        <v>45036</v>
      </c>
    </row>
    <row r="2086" spans="1:11" hidden="1" x14ac:dyDescent="0.55000000000000004">
      <c r="A2086" t="s">
        <v>189</v>
      </c>
      <c r="B2086">
        <v>29</v>
      </c>
      <c r="C2086" t="s">
        <v>102</v>
      </c>
      <c r="D2086">
        <v>7957.5</v>
      </c>
      <c r="E2086">
        <v>1467411.75</v>
      </c>
      <c r="F2086">
        <v>184.40612629594722</v>
      </c>
      <c r="G2086">
        <v>2.2649211124347529E-3</v>
      </c>
      <c r="H2086" t="str">
        <f t="shared" si="128"/>
        <v>20</v>
      </c>
      <c r="I2086" t="str">
        <f t="shared" si="129"/>
        <v>04</v>
      </c>
      <c r="J2086" t="str">
        <f t="shared" si="130"/>
        <v>2023</v>
      </c>
      <c r="K2086" s="1">
        <f t="shared" si="131"/>
        <v>45036</v>
      </c>
    </row>
    <row r="2087" spans="1:11" hidden="1" x14ac:dyDescent="0.55000000000000004">
      <c r="A2087" t="s">
        <v>189</v>
      </c>
      <c r="B2087">
        <v>30</v>
      </c>
      <c r="C2087" t="s">
        <v>99</v>
      </c>
      <c r="D2087">
        <v>5722.5</v>
      </c>
      <c r="E2087">
        <v>1140410.625</v>
      </c>
      <c r="F2087">
        <v>199.2853866317169</v>
      </c>
      <c r="G2087">
        <v>1.628779273126971E-3</v>
      </c>
      <c r="H2087" t="str">
        <f t="shared" si="128"/>
        <v>20</v>
      </c>
      <c r="I2087" t="str">
        <f t="shared" si="129"/>
        <v>04</v>
      </c>
      <c r="J2087" t="str">
        <f t="shared" si="130"/>
        <v>2023</v>
      </c>
      <c r="K2087" s="1">
        <f t="shared" si="131"/>
        <v>45036</v>
      </c>
    </row>
    <row r="2088" spans="1:11" hidden="1" x14ac:dyDescent="0.55000000000000004">
      <c r="A2088" t="s">
        <v>189</v>
      </c>
      <c r="B2088">
        <v>31</v>
      </c>
      <c r="C2088" t="s">
        <v>85</v>
      </c>
      <c r="D2088">
        <v>4470</v>
      </c>
      <c r="E2088">
        <v>828731.37449999992</v>
      </c>
      <c r="F2088">
        <v>185.39851778523487</v>
      </c>
      <c r="G2088">
        <v>1.2722836786155632E-3</v>
      </c>
      <c r="H2088" t="str">
        <f t="shared" si="128"/>
        <v>20</v>
      </c>
      <c r="I2088" t="str">
        <f t="shared" si="129"/>
        <v>04</v>
      </c>
      <c r="J2088" t="str">
        <f t="shared" si="130"/>
        <v>2023</v>
      </c>
      <c r="K2088" s="1">
        <f t="shared" si="131"/>
        <v>45036</v>
      </c>
    </row>
    <row r="2089" spans="1:11" hidden="1" x14ac:dyDescent="0.55000000000000004">
      <c r="A2089" t="s">
        <v>189</v>
      </c>
      <c r="B2089">
        <v>32</v>
      </c>
      <c r="C2089" t="s">
        <v>165</v>
      </c>
      <c r="D2089">
        <v>4362</v>
      </c>
      <c r="E2089">
        <v>817749.36930000002</v>
      </c>
      <c r="F2089">
        <v>187.47119883081155</v>
      </c>
      <c r="G2089">
        <v>1.2415439387295497E-3</v>
      </c>
      <c r="H2089" t="str">
        <f t="shared" si="128"/>
        <v>20</v>
      </c>
      <c r="I2089" t="str">
        <f t="shared" si="129"/>
        <v>04</v>
      </c>
      <c r="J2089" t="str">
        <f t="shared" si="130"/>
        <v>2023</v>
      </c>
      <c r="K2089" s="1">
        <f t="shared" si="131"/>
        <v>45036</v>
      </c>
    </row>
    <row r="2090" spans="1:11" hidden="1" x14ac:dyDescent="0.55000000000000004">
      <c r="A2090" t="s">
        <v>189</v>
      </c>
      <c r="B2090">
        <v>33</v>
      </c>
      <c r="C2090" t="s">
        <v>94</v>
      </c>
      <c r="D2090">
        <v>4179.1499999999996</v>
      </c>
      <c r="E2090">
        <v>538065.6925</v>
      </c>
      <c r="F2090">
        <v>128.75003110680402</v>
      </c>
      <c r="G2090">
        <v>1.1894998513392015E-3</v>
      </c>
      <c r="H2090" t="str">
        <f t="shared" si="128"/>
        <v>20</v>
      </c>
      <c r="I2090" t="str">
        <f t="shared" si="129"/>
        <v>04</v>
      </c>
      <c r="J2090" t="str">
        <f t="shared" si="130"/>
        <v>2023</v>
      </c>
      <c r="K2090" s="1">
        <f t="shared" si="131"/>
        <v>45036</v>
      </c>
    </row>
    <row r="2091" spans="1:11" hidden="1" x14ac:dyDescent="0.55000000000000004">
      <c r="A2091" t="s">
        <v>189</v>
      </c>
      <c r="B2091">
        <v>34</v>
      </c>
      <c r="C2091" t="s">
        <v>107</v>
      </c>
      <c r="D2091">
        <v>4164.13</v>
      </c>
      <c r="E2091">
        <v>606304.07550000004</v>
      </c>
      <c r="F2091">
        <v>145.60162038649131</v>
      </c>
      <c r="G2091">
        <v>1.1852247504772764E-3</v>
      </c>
      <c r="H2091" t="str">
        <f t="shared" si="128"/>
        <v>20</v>
      </c>
      <c r="I2091" t="str">
        <f t="shared" si="129"/>
        <v>04</v>
      </c>
      <c r="J2091" t="str">
        <f t="shared" si="130"/>
        <v>2023</v>
      </c>
      <c r="K2091" s="1">
        <f t="shared" si="131"/>
        <v>45036</v>
      </c>
    </row>
    <row r="2092" spans="1:11" hidden="1" x14ac:dyDescent="0.55000000000000004">
      <c r="A2092" t="s">
        <v>189</v>
      </c>
      <c r="B2092">
        <v>35</v>
      </c>
      <c r="C2092" t="s">
        <v>104</v>
      </c>
      <c r="D2092">
        <v>3120</v>
      </c>
      <c r="E2092">
        <v>804506.4</v>
      </c>
      <c r="F2092">
        <v>257.85461538461539</v>
      </c>
      <c r="G2092">
        <v>8.8803693004039315E-4</v>
      </c>
      <c r="H2092" t="str">
        <f t="shared" si="128"/>
        <v>20</v>
      </c>
      <c r="I2092" t="str">
        <f t="shared" si="129"/>
        <v>04</v>
      </c>
      <c r="J2092" t="str">
        <f t="shared" si="130"/>
        <v>2023</v>
      </c>
      <c r="K2092" s="1">
        <f t="shared" si="131"/>
        <v>45036</v>
      </c>
    </row>
    <row r="2093" spans="1:11" hidden="1" x14ac:dyDescent="0.55000000000000004">
      <c r="A2093" t="s">
        <v>189</v>
      </c>
      <c r="B2093">
        <v>36</v>
      </c>
      <c r="C2093" t="s">
        <v>100</v>
      </c>
      <c r="D2093">
        <v>2640.65</v>
      </c>
      <c r="E2093">
        <v>501510.875</v>
      </c>
      <c r="F2093">
        <v>189.91948005225984</v>
      </c>
      <c r="G2093">
        <v>7.5160087157409117E-4</v>
      </c>
      <c r="H2093" t="str">
        <f t="shared" si="128"/>
        <v>20</v>
      </c>
      <c r="I2093" t="str">
        <f t="shared" si="129"/>
        <v>04</v>
      </c>
      <c r="J2093" t="str">
        <f t="shared" si="130"/>
        <v>2023</v>
      </c>
      <c r="K2093" s="1">
        <f t="shared" si="131"/>
        <v>45036</v>
      </c>
    </row>
    <row r="2094" spans="1:11" hidden="1" x14ac:dyDescent="0.55000000000000004">
      <c r="A2094" t="s">
        <v>189</v>
      </c>
      <c r="B2094">
        <v>37</v>
      </c>
      <c r="C2094" t="s">
        <v>155</v>
      </c>
      <c r="D2094">
        <v>2550</v>
      </c>
      <c r="E2094">
        <v>527398.125</v>
      </c>
      <c r="F2094">
        <v>206.82279411764705</v>
      </c>
      <c r="G2094">
        <v>7.2579941397532132E-4</v>
      </c>
      <c r="H2094" t="str">
        <f t="shared" si="128"/>
        <v>20</v>
      </c>
      <c r="I2094" t="str">
        <f t="shared" si="129"/>
        <v>04</v>
      </c>
      <c r="J2094" t="str">
        <f t="shared" si="130"/>
        <v>2023</v>
      </c>
      <c r="K2094" s="1">
        <f t="shared" si="131"/>
        <v>45036</v>
      </c>
    </row>
    <row r="2095" spans="1:11" hidden="1" x14ac:dyDescent="0.55000000000000004">
      <c r="A2095" t="s">
        <v>189</v>
      </c>
      <c r="B2095">
        <v>38</v>
      </c>
      <c r="C2095" t="s">
        <v>95</v>
      </c>
      <c r="D2095">
        <v>2042.6100000000001</v>
      </c>
      <c r="E2095">
        <v>442168.31499999994</v>
      </c>
      <c r="F2095">
        <v>216.47221691855026</v>
      </c>
      <c r="G2095">
        <v>5.8138240822750245E-4</v>
      </c>
      <c r="H2095" t="str">
        <f t="shared" si="128"/>
        <v>20</v>
      </c>
      <c r="I2095" t="str">
        <f t="shared" si="129"/>
        <v>04</v>
      </c>
      <c r="J2095" t="str">
        <f t="shared" si="130"/>
        <v>2023</v>
      </c>
      <c r="K2095" s="1">
        <f t="shared" si="131"/>
        <v>45036</v>
      </c>
    </row>
    <row r="2096" spans="1:11" hidden="1" x14ac:dyDescent="0.55000000000000004">
      <c r="A2096" t="s">
        <v>189</v>
      </c>
      <c r="B2096">
        <v>39</v>
      </c>
      <c r="C2096" t="s">
        <v>110</v>
      </c>
      <c r="D2096">
        <v>1270.46</v>
      </c>
      <c r="E2096">
        <v>287789.29060000001</v>
      </c>
      <c r="F2096">
        <v>226.52369267824253</v>
      </c>
      <c r="G2096">
        <v>3.6160749940356343E-4</v>
      </c>
      <c r="H2096" t="str">
        <f t="shared" si="128"/>
        <v>20</v>
      </c>
      <c r="I2096" t="str">
        <f t="shared" si="129"/>
        <v>04</v>
      </c>
      <c r="J2096" t="str">
        <f t="shared" si="130"/>
        <v>2023</v>
      </c>
      <c r="K2096" s="1">
        <f t="shared" si="131"/>
        <v>45036</v>
      </c>
    </row>
    <row r="2097" spans="1:11" hidden="1" x14ac:dyDescent="0.55000000000000004">
      <c r="A2097" t="s">
        <v>189</v>
      </c>
      <c r="B2097">
        <v>40</v>
      </c>
      <c r="C2097" t="s">
        <v>119</v>
      </c>
      <c r="D2097">
        <v>1038.9099999999999</v>
      </c>
      <c r="E2097">
        <v>223197.1</v>
      </c>
      <c r="F2097">
        <v>214.83776265509047</v>
      </c>
      <c r="G2097">
        <v>2.9570206634239253E-4</v>
      </c>
      <c r="H2097" t="str">
        <f t="shared" si="128"/>
        <v>20</v>
      </c>
      <c r="I2097" t="str">
        <f t="shared" si="129"/>
        <v>04</v>
      </c>
      <c r="J2097" t="str">
        <f t="shared" si="130"/>
        <v>2023</v>
      </c>
      <c r="K2097" s="1">
        <f t="shared" si="131"/>
        <v>45036</v>
      </c>
    </row>
    <row r="2098" spans="1:11" hidden="1" x14ac:dyDescent="0.55000000000000004">
      <c r="A2098" t="s">
        <v>189</v>
      </c>
      <c r="B2098">
        <v>41</v>
      </c>
      <c r="C2098" t="s">
        <v>181</v>
      </c>
      <c r="D2098">
        <v>869.56</v>
      </c>
      <c r="E2098">
        <v>178042.40999999997</v>
      </c>
      <c r="F2098">
        <v>204.74999999999997</v>
      </c>
      <c r="G2098">
        <v>2.4750044643779623E-4</v>
      </c>
      <c r="H2098" t="str">
        <f t="shared" si="128"/>
        <v>20</v>
      </c>
      <c r="I2098" t="str">
        <f t="shared" si="129"/>
        <v>04</v>
      </c>
      <c r="J2098" t="str">
        <f t="shared" si="130"/>
        <v>2023</v>
      </c>
      <c r="K2098" s="1">
        <f t="shared" si="131"/>
        <v>45036</v>
      </c>
    </row>
    <row r="2099" spans="1:11" hidden="1" x14ac:dyDescent="0.55000000000000004">
      <c r="A2099" t="s">
        <v>189</v>
      </c>
      <c r="B2099">
        <v>42</v>
      </c>
      <c r="C2099" t="s">
        <v>122</v>
      </c>
      <c r="D2099">
        <v>855</v>
      </c>
      <c r="E2099">
        <v>198573.75</v>
      </c>
      <c r="F2099">
        <v>232.25</v>
      </c>
      <c r="G2099">
        <v>2.4335627409760775E-4</v>
      </c>
      <c r="H2099" t="str">
        <f t="shared" si="128"/>
        <v>20</v>
      </c>
      <c r="I2099" t="str">
        <f t="shared" si="129"/>
        <v>04</v>
      </c>
      <c r="J2099" t="str">
        <f t="shared" si="130"/>
        <v>2023</v>
      </c>
      <c r="K2099" s="1">
        <f t="shared" si="131"/>
        <v>45036</v>
      </c>
    </row>
    <row r="2100" spans="1:11" hidden="1" x14ac:dyDescent="0.55000000000000004">
      <c r="A2100" t="s">
        <v>189</v>
      </c>
      <c r="B2100">
        <v>43</v>
      </c>
      <c r="C2100" t="s">
        <v>169</v>
      </c>
      <c r="D2100">
        <v>855</v>
      </c>
      <c r="E2100">
        <v>108627.75</v>
      </c>
      <c r="F2100">
        <v>127.05</v>
      </c>
      <c r="G2100">
        <v>2.4335627409760775E-4</v>
      </c>
      <c r="H2100" t="str">
        <f t="shared" si="128"/>
        <v>20</v>
      </c>
      <c r="I2100" t="str">
        <f t="shared" si="129"/>
        <v>04</v>
      </c>
      <c r="J2100" t="str">
        <f t="shared" si="130"/>
        <v>2023</v>
      </c>
      <c r="K2100" s="1">
        <f t="shared" si="131"/>
        <v>45036</v>
      </c>
    </row>
    <row r="2101" spans="1:11" hidden="1" x14ac:dyDescent="0.55000000000000004">
      <c r="A2101" t="s">
        <v>189</v>
      </c>
      <c r="B2101">
        <v>44</v>
      </c>
      <c r="C2101" t="s">
        <v>101</v>
      </c>
      <c r="D2101">
        <v>840</v>
      </c>
      <c r="E2101">
        <v>146829.375</v>
      </c>
      <c r="F2101">
        <v>174.796875</v>
      </c>
      <c r="G2101">
        <v>2.3908686578010585E-4</v>
      </c>
      <c r="H2101" t="str">
        <f t="shared" si="128"/>
        <v>20</v>
      </c>
      <c r="I2101" t="str">
        <f t="shared" si="129"/>
        <v>04</v>
      </c>
      <c r="J2101" t="str">
        <f t="shared" si="130"/>
        <v>2023</v>
      </c>
      <c r="K2101" s="1">
        <f t="shared" si="131"/>
        <v>45036</v>
      </c>
    </row>
    <row r="2102" spans="1:11" hidden="1" x14ac:dyDescent="0.55000000000000004">
      <c r="A2102" t="s">
        <v>189</v>
      </c>
      <c r="B2102">
        <v>45</v>
      </c>
      <c r="C2102" t="s">
        <v>113</v>
      </c>
      <c r="D2102">
        <v>825</v>
      </c>
      <c r="E2102">
        <v>210759.98625000002</v>
      </c>
      <c r="F2102">
        <v>255.46665000000002</v>
      </c>
      <c r="G2102">
        <v>2.3481745746260397E-4</v>
      </c>
      <c r="H2102" t="str">
        <f t="shared" si="128"/>
        <v>20</v>
      </c>
      <c r="I2102" t="str">
        <f t="shared" si="129"/>
        <v>04</v>
      </c>
      <c r="J2102" t="str">
        <f t="shared" si="130"/>
        <v>2023</v>
      </c>
      <c r="K2102" s="1">
        <f t="shared" si="131"/>
        <v>45036</v>
      </c>
    </row>
    <row r="2103" spans="1:11" hidden="1" x14ac:dyDescent="0.55000000000000004">
      <c r="A2103" t="s">
        <v>189</v>
      </c>
      <c r="B2103">
        <v>46</v>
      </c>
      <c r="C2103" t="s">
        <v>109</v>
      </c>
      <c r="D2103">
        <v>434.88</v>
      </c>
      <c r="E2103">
        <v>62455.494999999995</v>
      </c>
      <c r="F2103">
        <v>143.61546863502574</v>
      </c>
      <c r="G2103">
        <v>1.237786859410148E-4</v>
      </c>
      <c r="H2103" t="str">
        <f t="shared" si="128"/>
        <v>20</v>
      </c>
      <c r="I2103" t="str">
        <f t="shared" si="129"/>
        <v>04</v>
      </c>
      <c r="J2103" t="str">
        <f t="shared" si="130"/>
        <v>2023</v>
      </c>
      <c r="K2103" s="1">
        <f t="shared" si="131"/>
        <v>45036</v>
      </c>
    </row>
    <row r="2104" spans="1:11" hidden="1" x14ac:dyDescent="0.55000000000000004">
      <c r="A2104" t="s">
        <v>189</v>
      </c>
      <c r="B2104">
        <v>47</v>
      </c>
      <c r="C2104" t="s">
        <v>138</v>
      </c>
      <c r="D2104">
        <v>412.5</v>
      </c>
      <c r="E2104">
        <v>81196.5</v>
      </c>
      <c r="F2104">
        <v>196.84</v>
      </c>
      <c r="G2104">
        <v>1.1740872873130198E-4</v>
      </c>
      <c r="H2104" t="str">
        <f t="shared" si="128"/>
        <v>20</v>
      </c>
      <c r="I2104" t="str">
        <f t="shared" si="129"/>
        <v>04</v>
      </c>
      <c r="J2104" t="str">
        <f t="shared" si="130"/>
        <v>2023</v>
      </c>
      <c r="K2104" s="1">
        <f t="shared" si="131"/>
        <v>45036</v>
      </c>
    </row>
    <row r="2105" spans="1:11" hidden="1" x14ac:dyDescent="0.55000000000000004">
      <c r="A2105" t="s">
        <v>189</v>
      </c>
      <c r="B2105">
        <v>48</v>
      </c>
      <c r="C2105" t="s">
        <v>108</v>
      </c>
      <c r="D2105">
        <v>412.5</v>
      </c>
      <c r="E2105">
        <v>80482.875</v>
      </c>
      <c r="F2105">
        <v>195.11</v>
      </c>
      <c r="G2105">
        <v>1.1740872873130198E-4</v>
      </c>
      <c r="H2105" t="str">
        <f t="shared" si="128"/>
        <v>20</v>
      </c>
      <c r="I2105" t="str">
        <f t="shared" si="129"/>
        <v>04</v>
      </c>
      <c r="J2105" t="str">
        <f t="shared" si="130"/>
        <v>2023</v>
      </c>
      <c r="K2105" s="1">
        <f t="shared" si="131"/>
        <v>45036</v>
      </c>
    </row>
    <row r="2106" spans="1:11" hidden="1" x14ac:dyDescent="0.55000000000000004">
      <c r="A2106" t="s">
        <v>189</v>
      </c>
      <c r="B2106">
        <v>49</v>
      </c>
      <c r="C2106" t="s">
        <v>149</v>
      </c>
      <c r="D2106">
        <v>412.5</v>
      </c>
      <c r="E2106">
        <v>101062.5</v>
      </c>
      <c r="F2106">
        <v>245</v>
      </c>
      <c r="G2106">
        <v>1.1740872873130198E-4</v>
      </c>
      <c r="H2106" t="str">
        <f t="shared" si="128"/>
        <v>20</v>
      </c>
      <c r="I2106" t="str">
        <f t="shared" si="129"/>
        <v>04</v>
      </c>
      <c r="J2106" t="str">
        <f t="shared" si="130"/>
        <v>2023</v>
      </c>
      <c r="K2106" s="1">
        <f t="shared" si="131"/>
        <v>45036</v>
      </c>
    </row>
    <row r="2107" spans="1:11" hidden="1" x14ac:dyDescent="0.55000000000000004">
      <c r="A2107" t="s">
        <v>189</v>
      </c>
      <c r="B2107">
        <v>50</v>
      </c>
      <c r="C2107" t="s">
        <v>111</v>
      </c>
      <c r="D2107">
        <v>412.5</v>
      </c>
      <c r="E2107">
        <v>66000</v>
      </c>
      <c r="F2107">
        <v>160</v>
      </c>
      <c r="G2107">
        <v>1.1740872873130198E-4</v>
      </c>
      <c r="H2107" t="str">
        <f t="shared" si="128"/>
        <v>20</v>
      </c>
      <c r="I2107" t="str">
        <f t="shared" si="129"/>
        <v>04</v>
      </c>
      <c r="J2107" t="str">
        <f t="shared" si="130"/>
        <v>2023</v>
      </c>
      <c r="K2107" s="1">
        <f t="shared" si="131"/>
        <v>45036</v>
      </c>
    </row>
    <row r="2108" spans="1:11" hidden="1" x14ac:dyDescent="0.55000000000000004">
      <c r="A2108" t="s">
        <v>189</v>
      </c>
      <c r="B2108">
        <v>51</v>
      </c>
      <c r="C2108" t="s">
        <v>150</v>
      </c>
      <c r="D2108">
        <v>44.129999999999995</v>
      </c>
      <c r="E2108">
        <v>7165.8854999999994</v>
      </c>
      <c r="F2108">
        <v>162.38127124405167</v>
      </c>
      <c r="G2108">
        <v>1.256059927009056E-5</v>
      </c>
      <c r="H2108" t="str">
        <f t="shared" si="128"/>
        <v>20</v>
      </c>
      <c r="I2108" t="str">
        <f t="shared" si="129"/>
        <v>04</v>
      </c>
      <c r="J2108" t="str">
        <f t="shared" si="130"/>
        <v>2023</v>
      </c>
      <c r="K2108" s="1">
        <f t="shared" si="131"/>
        <v>45036</v>
      </c>
    </row>
    <row r="2109" spans="1:11" hidden="1" x14ac:dyDescent="0.55000000000000004">
      <c r="A2109" t="s">
        <v>189</v>
      </c>
      <c r="C2109" t="s">
        <v>117</v>
      </c>
      <c r="D2109">
        <v>3513367.4000000022</v>
      </c>
      <c r="E2109">
        <v>703261405.59434175</v>
      </c>
      <c r="F2109">
        <v>200.1673396281702</v>
      </c>
      <c r="G2109">
        <v>1</v>
      </c>
      <c r="H2109" t="str">
        <f t="shared" si="128"/>
        <v>20</v>
      </c>
      <c r="I2109" t="str">
        <f t="shared" si="129"/>
        <v>04</v>
      </c>
      <c r="J2109" t="str">
        <f t="shared" si="130"/>
        <v>2023</v>
      </c>
      <c r="K2109" s="1">
        <f t="shared" si="131"/>
        <v>45036</v>
      </c>
    </row>
    <row r="2110" spans="1:11" hidden="1" x14ac:dyDescent="0.55000000000000004">
      <c r="A2110" t="s">
        <v>190</v>
      </c>
      <c r="B2110">
        <v>1</v>
      </c>
      <c r="C2110" t="s">
        <v>69</v>
      </c>
      <c r="D2110">
        <v>1073428.9200000043</v>
      </c>
      <c r="E2110">
        <v>220127575.40508026</v>
      </c>
      <c r="F2110">
        <v>205.06954051981324</v>
      </c>
      <c r="G2110">
        <v>0.25849100882130216</v>
      </c>
      <c r="H2110" t="str">
        <f t="shared" si="128"/>
        <v>11</v>
      </c>
      <c r="I2110" t="str">
        <f t="shared" si="129"/>
        <v>05</v>
      </c>
      <c r="J2110" t="str">
        <f t="shared" si="130"/>
        <v>2023</v>
      </c>
      <c r="K2110" s="1">
        <f t="shared" si="131"/>
        <v>45057</v>
      </c>
    </row>
    <row r="2111" spans="1:11" hidden="1" x14ac:dyDescent="0.55000000000000004">
      <c r="A2111" t="s">
        <v>190</v>
      </c>
      <c r="B2111">
        <v>2</v>
      </c>
      <c r="C2111" t="s">
        <v>68</v>
      </c>
      <c r="D2111">
        <v>1024486.0600000003</v>
      </c>
      <c r="E2111">
        <v>206998576.54600009</v>
      </c>
      <c r="F2111">
        <v>202.05114020389894</v>
      </c>
      <c r="G2111">
        <v>0.24670514296629917</v>
      </c>
      <c r="H2111" t="str">
        <f t="shared" si="128"/>
        <v>11</v>
      </c>
      <c r="I2111" t="str">
        <f t="shared" si="129"/>
        <v>05</v>
      </c>
      <c r="J2111" t="str">
        <f t="shared" si="130"/>
        <v>2023</v>
      </c>
      <c r="K2111" s="1">
        <f t="shared" si="131"/>
        <v>45057</v>
      </c>
    </row>
    <row r="2112" spans="1:11" x14ac:dyDescent="0.55000000000000004">
      <c r="A2112" t="s">
        <v>190</v>
      </c>
      <c r="B2112">
        <v>3</v>
      </c>
      <c r="C2112" t="s">
        <v>70</v>
      </c>
      <c r="D2112">
        <v>383072.86</v>
      </c>
      <c r="E2112">
        <v>74514281.482149974</v>
      </c>
      <c r="F2112">
        <v>194.51725575690739</v>
      </c>
      <c r="G2112">
        <v>9.2247272444887216E-2</v>
      </c>
      <c r="H2112" t="str">
        <f t="shared" si="128"/>
        <v>11</v>
      </c>
      <c r="I2112" t="str">
        <f t="shared" si="129"/>
        <v>05</v>
      </c>
      <c r="J2112" t="str">
        <f t="shared" si="130"/>
        <v>2023</v>
      </c>
      <c r="K2112" s="1">
        <f t="shared" si="131"/>
        <v>45057</v>
      </c>
    </row>
    <row r="2113" spans="1:11" hidden="1" x14ac:dyDescent="0.55000000000000004">
      <c r="A2113" t="s">
        <v>190</v>
      </c>
      <c r="B2113">
        <v>4</v>
      </c>
      <c r="C2113" t="s">
        <v>71</v>
      </c>
      <c r="D2113">
        <v>237634.84000000003</v>
      </c>
      <c r="E2113">
        <v>47955855.412299976</v>
      </c>
      <c r="F2113">
        <v>201.80481705586593</v>
      </c>
      <c r="G2113">
        <v>5.7224533807686578E-2</v>
      </c>
      <c r="H2113" t="str">
        <f t="shared" si="128"/>
        <v>11</v>
      </c>
      <c r="I2113" t="str">
        <f t="shared" si="129"/>
        <v>05</v>
      </c>
      <c r="J2113" t="str">
        <f t="shared" si="130"/>
        <v>2023</v>
      </c>
      <c r="K2113" s="1">
        <f t="shared" si="131"/>
        <v>45057</v>
      </c>
    </row>
    <row r="2114" spans="1:11" hidden="1" x14ac:dyDescent="0.55000000000000004">
      <c r="A2114" t="s">
        <v>190</v>
      </c>
      <c r="B2114">
        <v>5</v>
      </c>
      <c r="C2114" t="s">
        <v>75</v>
      </c>
      <c r="D2114">
        <v>186746.16000000012</v>
      </c>
      <c r="E2114">
        <v>37893506.172312006</v>
      </c>
      <c r="F2114">
        <v>202.91451332820969</v>
      </c>
      <c r="G2114">
        <v>4.4970097593331232E-2</v>
      </c>
      <c r="H2114" t="str">
        <f t="shared" ref="H2114:H2177" si="132">LEFT(A2114,2)</f>
        <v>11</v>
      </c>
      <c r="I2114" t="str">
        <f t="shared" ref="I2114:I2177" si="133">MID(A2114,4,2)</f>
        <v>05</v>
      </c>
      <c r="J2114" t="str">
        <f t="shared" ref="J2114:J2177" si="134">MID(A2114,7,4)</f>
        <v>2023</v>
      </c>
      <c r="K2114" s="1">
        <f t="shared" ref="K2114:K2177" si="135">DATE(J2114,I2114,H2114)</f>
        <v>45057</v>
      </c>
    </row>
    <row r="2115" spans="1:11" hidden="1" x14ac:dyDescent="0.55000000000000004">
      <c r="A2115" t="s">
        <v>190</v>
      </c>
      <c r="B2115">
        <v>6</v>
      </c>
      <c r="C2115" t="s">
        <v>74</v>
      </c>
      <c r="D2115">
        <v>143388.12</v>
      </c>
      <c r="E2115">
        <v>29807854.063349999</v>
      </c>
      <c r="F2115">
        <v>207.88231314665398</v>
      </c>
      <c r="G2115">
        <v>3.4529104909703554E-2</v>
      </c>
      <c r="H2115" t="str">
        <f t="shared" si="132"/>
        <v>11</v>
      </c>
      <c r="I2115" t="str">
        <f t="shared" si="133"/>
        <v>05</v>
      </c>
      <c r="J2115" t="str">
        <f t="shared" si="134"/>
        <v>2023</v>
      </c>
      <c r="K2115" s="1">
        <f t="shared" si="135"/>
        <v>45057</v>
      </c>
    </row>
    <row r="2116" spans="1:11" hidden="1" x14ac:dyDescent="0.55000000000000004">
      <c r="A2116" t="s">
        <v>190</v>
      </c>
      <c r="B2116">
        <v>7</v>
      </c>
      <c r="C2116" t="s">
        <v>77</v>
      </c>
      <c r="D2116">
        <v>136649.09999999998</v>
      </c>
      <c r="E2116">
        <v>27840932.585300002</v>
      </c>
      <c r="F2116">
        <v>203.74032895423392</v>
      </c>
      <c r="G2116">
        <v>3.290629035178487E-2</v>
      </c>
      <c r="H2116" t="str">
        <f t="shared" si="132"/>
        <v>11</v>
      </c>
      <c r="I2116" t="str">
        <f t="shared" si="133"/>
        <v>05</v>
      </c>
      <c r="J2116" t="str">
        <f t="shared" si="134"/>
        <v>2023</v>
      </c>
      <c r="K2116" s="1">
        <f t="shared" si="135"/>
        <v>45057</v>
      </c>
    </row>
    <row r="2117" spans="1:11" hidden="1" x14ac:dyDescent="0.55000000000000004">
      <c r="A2117" t="s">
        <v>190</v>
      </c>
      <c r="B2117">
        <v>8</v>
      </c>
      <c r="C2117" t="s">
        <v>79</v>
      </c>
      <c r="D2117">
        <v>126831</v>
      </c>
      <c r="E2117">
        <v>24876067.155000001</v>
      </c>
      <c r="F2117">
        <v>196.1355437944982</v>
      </c>
      <c r="G2117">
        <v>3.0542006581874507E-2</v>
      </c>
      <c r="H2117" t="str">
        <f t="shared" si="132"/>
        <v>11</v>
      </c>
      <c r="I2117" t="str">
        <f t="shared" si="133"/>
        <v>05</v>
      </c>
      <c r="J2117" t="str">
        <f t="shared" si="134"/>
        <v>2023</v>
      </c>
      <c r="K2117" s="1">
        <f t="shared" si="135"/>
        <v>45057</v>
      </c>
    </row>
    <row r="2118" spans="1:11" hidden="1" x14ac:dyDescent="0.55000000000000004">
      <c r="A2118" t="s">
        <v>190</v>
      </c>
      <c r="B2118">
        <v>9</v>
      </c>
      <c r="C2118" t="s">
        <v>73</v>
      </c>
      <c r="D2118">
        <v>125586</v>
      </c>
      <c r="E2118">
        <v>25672295.838750001</v>
      </c>
      <c r="F2118">
        <v>204.42004553652478</v>
      </c>
      <c r="G2118">
        <v>3.0242199766549911E-2</v>
      </c>
      <c r="H2118" t="str">
        <f t="shared" si="132"/>
        <v>11</v>
      </c>
      <c r="I2118" t="str">
        <f t="shared" si="133"/>
        <v>05</v>
      </c>
      <c r="J2118" t="str">
        <f t="shared" si="134"/>
        <v>2023</v>
      </c>
      <c r="K2118" s="1">
        <f t="shared" si="135"/>
        <v>45057</v>
      </c>
    </row>
    <row r="2119" spans="1:11" hidden="1" x14ac:dyDescent="0.55000000000000004">
      <c r="A2119" t="s">
        <v>190</v>
      </c>
      <c r="B2119">
        <v>10</v>
      </c>
      <c r="C2119" t="s">
        <v>72</v>
      </c>
      <c r="D2119">
        <v>98382.61</v>
      </c>
      <c r="E2119">
        <v>19239959.409400005</v>
      </c>
      <c r="F2119">
        <v>195.56260409639472</v>
      </c>
      <c r="G2119">
        <v>2.369138713849132E-2</v>
      </c>
      <c r="H2119" t="str">
        <f t="shared" si="132"/>
        <v>11</v>
      </c>
      <c r="I2119" t="str">
        <f t="shared" si="133"/>
        <v>05</v>
      </c>
      <c r="J2119" t="str">
        <f t="shared" si="134"/>
        <v>2023</v>
      </c>
      <c r="K2119" s="1">
        <f t="shared" si="135"/>
        <v>45057</v>
      </c>
    </row>
    <row r="2120" spans="1:11" hidden="1" x14ac:dyDescent="0.55000000000000004">
      <c r="A2120" t="s">
        <v>190</v>
      </c>
      <c r="B2120">
        <v>11</v>
      </c>
      <c r="C2120" t="s">
        <v>81</v>
      </c>
      <c r="D2120">
        <v>85635.09</v>
      </c>
      <c r="E2120">
        <v>17243128.167399991</v>
      </c>
      <c r="F2120">
        <v>201.35587137702538</v>
      </c>
      <c r="G2120">
        <v>2.0621673584686834E-2</v>
      </c>
      <c r="H2120" t="str">
        <f t="shared" si="132"/>
        <v>11</v>
      </c>
      <c r="I2120" t="str">
        <f t="shared" si="133"/>
        <v>05</v>
      </c>
      <c r="J2120" t="str">
        <f t="shared" si="134"/>
        <v>2023</v>
      </c>
      <c r="K2120" s="1">
        <f t="shared" si="135"/>
        <v>45057</v>
      </c>
    </row>
    <row r="2121" spans="1:11" hidden="1" x14ac:dyDescent="0.55000000000000004">
      <c r="A2121" t="s">
        <v>190</v>
      </c>
      <c r="B2121">
        <v>12</v>
      </c>
      <c r="C2121" t="s">
        <v>78</v>
      </c>
      <c r="D2121">
        <v>80167.5</v>
      </c>
      <c r="E2121">
        <v>17463903.375</v>
      </c>
      <c r="F2121">
        <v>217.84268406773319</v>
      </c>
      <c r="G2121">
        <v>1.9305030415690365E-2</v>
      </c>
      <c r="H2121" t="str">
        <f t="shared" si="132"/>
        <v>11</v>
      </c>
      <c r="I2121" t="str">
        <f t="shared" si="133"/>
        <v>05</v>
      </c>
      <c r="J2121" t="str">
        <f t="shared" si="134"/>
        <v>2023</v>
      </c>
      <c r="K2121" s="1">
        <f t="shared" si="135"/>
        <v>45057</v>
      </c>
    </row>
    <row r="2122" spans="1:11" hidden="1" x14ac:dyDescent="0.55000000000000004">
      <c r="A2122" t="s">
        <v>190</v>
      </c>
      <c r="B2122">
        <v>13</v>
      </c>
      <c r="C2122" t="s">
        <v>80</v>
      </c>
      <c r="D2122">
        <v>69835.62999999999</v>
      </c>
      <c r="E2122">
        <v>13661017.129049998</v>
      </c>
      <c r="F2122">
        <v>195.61672357004582</v>
      </c>
      <c r="G2122">
        <v>1.6817026366656041E-2</v>
      </c>
      <c r="H2122" t="str">
        <f t="shared" si="132"/>
        <v>11</v>
      </c>
      <c r="I2122" t="str">
        <f t="shared" si="133"/>
        <v>05</v>
      </c>
      <c r="J2122" t="str">
        <f t="shared" si="134"/>
        <v>2023</v>
      </c>
      <c r="K2122" s="1">
        <f t="shared" si="135"/>
        <v>45057</v>
      </c>
    </row>
    <row r="2123" spans="1:11" hidden="1" x14ac:dyDescent="0.55000000000000004">
      <c r="A2123" t="s">
        <v>190</v>
      </c>
      <c r="B2123">
        <v>14</v>
      </c>
      <c r="C2123" t="s">
        <v>83</v>
      </c>
      <c r="D2123">
        <v>53555.31</v>
      </c>
      <c r="E2123">
        <v>9900788.1704999991</v>
      </c>
      <c r="F2123">
        <v>184.87033630278677</v>
      </c>
      <c r="G2123">
        <v>1.2896583883390728E-2</v>
      </c>
      <c r="H2123" t="str">
        <f t="shared" si="132"/>
        <v>11</v>
      </c>
      <c r="I2123" t="str">
        <f t="shared" si="133"/>
        <v>05</v>
      </c>
      <c r="J2123" t="str">
        <f t="shared" si="134"/>
        <v>2023</v>
      </c>
      <c r="K2123" s="1">
        <f t="shared" si="135"/>
        <v>45057</v>
      </c>
    </row>
    <row r="2124" spans="1:11" hidden="1" x14ac:dyDescent="0.55000000000000004">
      <c r="A2124" t="s">
        <v>190</v>
      </c>
      <c r="B2124">
        <v>15</v>
      </c>
      <c r="C2124" t="s">
        <v>82</v>
      </c>
      <c r="D2124">
        <v>36268.5</v>
      </c>
      <c r="E2124">
        <v>6748414.335</v>
      </c>
      <c r="F2124">
        <v>186.06819512800365</v>
      </c>
      <c r="G2124">
        <v>8.7337698647390275E-3</v>
      </c>
      <c r="H2124" t="str">
        <f t="shared" si="132"/>
        <v>11</v>
      </c>
      <c r="I2124" t="str">
        <f t="shared" si="133"/>
        <v>05</v>
      </c>
      <c r="J2124" t="str">
        <f t="shared" si="134"/>
        <v>2023</v>
      </c>
      <c r="K2124" s="1">
        <f t="shared" si="135"/>
        <v>45057</v>
      </c>
    </row>
    <row r="2125" spans="1:11" hidden="1" x14ac:dyDescent="0.55000000000000004">
      <c r="A2125" t="s">
        <v>190</v>
      </c>
      <c r="B2125">
        <v>16</v>
      </c>
      <c r="C2125" t="s">
        <v>76</v>
      </c>
      <c r="D2125">
        <v>32951.22</v>
      </c>
      <c r="E2125">
        <v>7002455.8585000001</v>
      </c>
      <c r="F2125">
        <v>212.5097601393818</v>
      </c>
      <c r="G2125">
        <v>7.934940023502101E-3</v>
      </c>
      <c r="H2125" t="str">
        <f t="shared" si="132"/>
        <v>11</v>
      </c>
      <c r="I2125" t="str">
        <f t="shared" si="133"/>
        <v>05</v>
      </c>
      <c r="J2125" t="str">
        <f t="shared" si="134"/>
        <v>2023</v>
      </c>
      <c r="K2125" s="1">
        <f t="shared" si="135"/>
        <v>45057</v>
      </c>
    </row>
    <row r="2126" spans="1:11" hidden="1" x14ac:dyDescent="0.55000000000000004">
      <c r="A2126" t="s">
        <v>190</v>
      </c>
      <c r="B2126">
        <v>17</v>
      </c>
      <c r="C2126" t="s">
        <v>91</v>
      </c>
      <c r="D2126">
        <v>22567.489999999998</v>
      </c>
      <c r="E2126">
        <v>4316701.3953999998</v>
      </c>
      <c r="F2126">
        <v>191.27964143996519</v>
      </c>
      <c r="G2126">
        <v>5.4344476359595604E-3</v>
      </c>
      <c r="H2126" t="str">
        <f t="shared" si="132"/>
        <v>11</v>
      </c>
      <c r="I2126" t="str">
        <f t="shared" si="133"/>
        <v>05</v>
      </c>
      <c r="J2126" t="str">
        <f t="shared" si="134"/>
        <v>2023</v>
      </c>
      <c r="K2126" s="1">
        <f t="shared" si="135"/>
        <v>45057</v>
      </c>
    </row>
    <row r="2127" spans="1:11" hidden="1" x14ac:dyDescent="0.55000000000000004">
      <c r="A2127" t="s">
        <v>190</v>
      </c>
      <c r="B2127">
        <v>18</v>
      </c>
      <c r="C2127" t="s">
        <v>84</v>
      </c>
      <c r="D2127">
        <v>21876.53</v>
      </c>
      <c r="E2127">
        <v>2786722.15</v>
      </c>
      <c r="F2127">
        <v>127.38410296331274</v>
      </c>
      <c r="G2127">
        <v>5.2680584655847157E-3</v>
      </c>
      <c r="H2127" t="str">
        <f t="shared" si="132"/>
        <v>11</v>
      </c>
      <c r="I2127" t="str">
        <f t="shared" si="133"/>
        <v>05</v>
      </c>
      <c r="J2127" t="str">
        <f t="shared" si="134"/>
        <v>2023</v>
      </c>
      <c r="K2127" s="1">
        <f t="shared" si="135"/>
        <v>45057</v>
      </c>
    </row>
    <row r="2128" spans="1:11" hidden="1" x14ac:dyDescent="0.55000000000000004">
      <c r="A2128" t="s">
        <v>190</v>
      </c>
      <c r="B2128">
        <v>19</v>
      </c>
      <c r="C2128" t="s">
        <v>89</v>
      </c>
      <c r="D2128">
        <v>21360.799999999999</v>
      </c>
      <c r="E2128">
        <v>2844298.2774999999</v>
      </c>
      <c r="F2128">
        <v>133.15504463784129</v>
      </c>
      <c r="G2128">
        <v>5.1438662014342308E-3</v>
      </c>
      <c r="H2128" t="str">
        <f t="shared" si="132"/>
        <v>11</v>
      </c>
      <c r="I2128" t="str">
        <f t="shared" si="133"/>
        <v>05</v>
      </c>
      <c r="J2128" t="str">
        <f t="shared" si="134"/>
        <v>2023</v>
      </c>
      <c r="K2128" s="1">
        <f t="shared" si="135"/>
        <v>45057</v>
      </c>
    </row>
    <row r="2129" spans="1:11" hidden="1" x14ac:dyDescent="0.55000000000000004">
      <c r="A2129" t="s">
        <v>190</v>
      </c>
      <c r="B2129">
        <v>20</v>
      </c>
      <c r="C2129" t="s">
        <v>86</v>
      </c>
      <c r="D2129">
        <v>20255.55</v>
      </c>
      <c r="E2129">
        <v>3001043.754900001</v>
      </c>
      <c r="F2129">
        <v>148.15908503595315</v>
      </c>
      <c r="G2129">
        <v>4.8777124001189625E-3</v>
      </c>
      <c r="H2129" t="str">
        <f t="shared" si="132"/>
        <v>11</v>
      </c>
      <c r="I2129" t="str">
        <f t="shared" si="133"/>
        <v>05</v>
      </c>
      <c r="J2129" t="str">
        <f t="shared" si="134"/>
        <v>2023</v>
      </c>
      <c r="K2129" s="1">
        <f t="shared" si="135"/>
        <v>45057</v>
      </c>
    </row>
    <row r="2130" spans="1:11" hidden="1" x14ac:dyDescent="0.55000000000000004">
      <c r="A2130" t="s">
        <v>190</v>
      </c>
      <c r="B2130">
        <v>21</v>
      </c>
      <c r="C2130" t="s">
        <v>90</v>
      </c>
      <c r="D2130">
        <v>19552.5</v>
      </c>
      <c r="E2130">
        <v>4065947.625</v>
      </c>
      <c r="F2130">
        <v>207.95026850786346</v>
      </c>
      <c r="G2130">
        <v>4.7084118527181947E-3</v>
      </c>
      <c r="H2130" t="str">
        <f t="shared" si="132"/>
        <v>11</v>
      </c>
      <c r="I2130" t="str">
        <f t="shared" si="133"/>
        <v>05</v>
      </c>
      <c r="J2130" t="str">
        <f t="shared" si="134"/>
        <v>2023</v>
      </c>
      <c r="K2130" s="1">
        <f t="shared" si="135"/>
        <v>45057</v>
      </c>
    </row>
    <row r="2131" spans="1:11" hidden="1" x14ac:dyDescent="0.55000000000000004">
      <c r="A2131" t="s">
        <v>190</v>
      </c>
      <c r="B2131">
        <v>22</v>
      </c>
      <c r="C2131" t="s">
        <v>87</v>
      </c>
      <c r="D2131">
        <v>17002.5</v>
      </c>
      <c r="E2131">
        <v>3270468.48</v>
      </c>
      <c r="F2131">
        <v>192.35221173356859</v>
      </c>
      <c r="G2131">
        <v>4.0943497008485413E-3</v>
      </c>
      <c r="H2131" t="str">
        <f t="shared" si="132"/>
        <v>11</v>
      </c>
      <c r="I2131" t="str">
        <f t="shared" si="133"/>
        <v>05</v>
      </c>
      <c r="J2131" t="str">
        <f t="shared" si="134"/>
        <v>2023</v>
      </c>
      <c r="K2131" s="1">
        <f t="shared" si="135"/>
        <v>45057</v>
      </c>
    </row>
    <row r="2132" spans="1:11" hidden="1" x14ac:dyDescent="0.55000000000000004">
      <c r="A2132" t="s">
        <v>190</v>
      </c>
      <c r="B2132">
        <v>23</v>
      </c>
      <c r="C2132" t="s">
        <v>93</v>
      </c>
      <c r="D2132">
        <v>14627.01</v>
      </c>
      <c r="E2132">
        <v>3274668.2782999999</v>
      </c>
      <c r="F2132">
        <v>223.8781732083317</v>
      </c>
      <c r="G2132">
        <v>3.5223110729486026E-3</v>
      </c>
      <c r="H2132" t="str">
        <f t="shared" si="132"/>
        <v>11</v>
      </c>
      <c r="I2132" t="str">
        <f t="shared" si="133"/>
        <v>05</v>
      </c>
      <c r="J2132" t="str">
        <f t="shared" si="134"/>
        <v>2023</v>
      </c>
      <c r="K2132" s="1">
        <f t="shared" si="135"/>
        <v>45057</v>
      </c>
    </row>
    <row r="2133" spans="1:11" hidden="1" x14ac:dyDescent="0.55000000000000004">
      <c r="A2133" t="s">
        <v>190</v>
      </c>
      <c r="B2133">
        <v>24</v>
      </c>
      <c r="C2133" t="s">
        <v>98</v>
      </c>
      <c r="D2133">
        <v>14129.56</v>
      </c>
      <c r="E2133">
        <v>2828269.0109999999</v>
      </c>
      <c r="F2133">
        <v>200.16681418246569</v>
      </c>
      <c r="G2133">
        <v>3.4025207915966186E-3</v>
      </c>
      <c r="H2133" t="str">
        <f t="shared" si="132"/>
        <v>11</v>
      </c>
      <c r="I2133" t="str">
        <f t="shared" si="133"/>
        <v>05</v>
      </c>
      <c r="J2133" t="str">
        <f t="shared" si="134"/>
        <v>2023</v>
      </c>
      <c r="K2133" s="1">
        <f t="shared" si="135"/>
        <v>45057</v>
      </c>
    </row>
    <row r="2134" spans="1:11" hidden="1" x14ac:dyDescent="0.55000000000000004">
      <c r="A2134" t="s">
        <v>190</v>
      </c>
      <c r="B2134">
        <v>25</v>
      </c>
      <c r="C2134" t="s">
        <v>133</v>
      </c>
      <c r="D2134">
        <v>13050</v>
      </c>
      <c r="E2134">
        <v>2300193</v>
      </c>
      <c r="F2134">
        <v>176.26</v>
      </c>
      <c r="G2134">
        <v>3.1425533654505784E-3</v>
      </c>
      <c r="H2134" t="str">
        <f t="shared" si="132"/>
        <v>11</v>
      </c>
      <c r="I2134" t="str">
        <f t="shared" si="133"/>
        <v>05</v>
      </c>
      <c r="J2134" t="str">
        <f t="shared" si="134"/>
        <v>2023</v>
      </c>
      <c r="K2134" s="1">
        <f t="shared" si="135"/>
        <v>45057</v>
      </c>
    </row>
    <row r="2135" spans="1:11" hidden="1" x14ac:dyDescent="0.55000000000000004">
      <c r="A2135" t="s">
        <v>190</v>
      </c>
      <c r="B2135">
        <v>26</v>
      </c>
      <c r="C2135" t="s">
        <v>99</v>
      </c>
      <c r="D2135">
        <v>11572.5</v>
      </c>
      <c r="E2135">
        <v>2346302.625</v>
      </c>
      <c r="F2135">
        <v>202.74812054439403</v>
      </c>
      <c r="G2135">
        <v>2.7867585303966913E-3</v>
      </c>
      <c r="H2135" t="str">
        <f t="shared" si="132"/>
        <v>11</v>
      </c>
      <c r="I2135" t="str">
        <f t="shared" si="133"/>
        <v>05</v>
      </c>
      <c r="J2135" t="str">
        <f t="shared" si="134"/>
        <v>2023</v>
      </c>
      <c r="K2135" s="1">
        <f t="shared" si="135"/>
        <v>45057</v>
      </c>
    </row>
    <row r="2136" spans="1:11" hidden="1" x14ac:dyDescent="0.55000000000000004">
      <c r="A2136" t="s">
        <v>190</v>
      </c>
      <c r="B2136">
        <v>27</v>
      </c>
      <c r="C2136" t="s">
        <v>96</v>
      </c>
      <c r="D2136">
        <v>10736.96</v>
      </c>
      <c r="E2136">
        <v>2529433.4953999999</v>
      </c>
      <c r="F2136">
        <v>235.58190543692069</v>
      </c>
      <c r="G2136">
        <v>2.5855532400542711E-3</v>
      </c>
      <c r="H2136" t="str">
        <f t="shared" si="132"/>
        <v>11</v>
      </c>
      <c r="I2136" t="str">
        <f t="shared" si="133"/>
        <v>05</v>
      </c>
      <c r="J2136" t="str">
        <f t="shared" si="134"/>
        <v>2023</v>
      </c>
      <c r="K2136" s="1">
        <f t="shared" si="135"/>
        <v>45057</v>
      </c>
    </row>
    <row r="2137" spans="1:11" hidden="1" x14ac:dyDescent="0.55000000000000004">
      <c r="A2137" t="s">
        <v>190</v>
      </c>
      <c r="B2137">
        <v>28</v>
      </c>
      <c r="C2137" t="s">
        <v>103</v>
      </c>
      <c r="D2137">
        <v>10725</v>
      </c>
      <c r="E2137">
        <v>2162091.5250000004</v>
      </c>
      <c r="F2137">
        <v>201.59361538461542</v>
      </c>
      <c r="G2137">
        <v>2.5826731681576594E-3</v>
      </c>
      <c r="H2137" t="str">
        <f t="shared" si="132"/>
        <v>11</v>
      </c>
      <c r="I2137" t="str">
        <f t="shared" si="133"/>
        <v>05</v>
      </c>
      <c r="J2137" t="str">
        <f t="shared" si="134"/>
        <v>2023</v>
      </c>
      <c r="K2137" s="1">
        <f t="shared" si="135"/>
        <v>45057</v>
      </c>
    </row>
    <row r="2138" spans="1:11" hidden="1" x14ac:dyDescent="0.55000000000000004">
      <c r="A2138" t="s">
        <v>190</v>
      </c>
      <c r="B2138">
        <v>29</v>
      </c>
      <c r="C2138" t="s">
        <v>97</v>
      </c>
      <c r="D2138">
        <v>10057.5</v>
      </c>
      <c r="E2138">
        <v>1985751.693</v>
      </c>
      <c r="F2138">
        <v>197.4398899328859</v>
      </c>
      <c r="G2138">
        <v>2.4219333695800148E-3</v>
      </c>
      <c r="H2138" t="str">
        <f t="shared" si="132"/>
        <v>11</v>
      </c>
      <c r="I2138" t="str">
        <f t="shared" si="133"/>
        <v>05</v>
      </c>
      <c r="J2138" t="str">
        <f t="shared" si="134"/>
        <v>2023</v>
      </c>
      <c r="K2138" s="1">
        <f t="shared" si="135"/>
        <v>45057</v>
      </c>
    </row>
    <row r="2139" spans="1:11" hidden="1" x14ac:dyDescent="0.55000000000000004">
      <c r="A2139" t="s">
        <v>190</v>
      </c>
      <c r="B2139">
        <v>30</v>
      </c>
      <c r="C2139" t="s">
        <v>102</v>
      </c>
      <c r="D2139">
        <v>8454</v>
      </c>
      <c r="E2139">
        <v>1566711.75</v>
      </c>
      <c r="F2139">
        <v>185.32194819020583</v>
      </c>
      <c r="G2139">
        <v>2.0357966399631566E-3</v>
      </c>
      <c r="H2139" t="str">
        <f t="shared" si="132"/>
        <v>11</v>
      </c>
      <c r="I2139" t="str">
        <f t="shared" si="133"/>
        <v>05</v>
      </c>
      <c r="J2139" t="str">
        <f t="shared" si="134"/>
        <v>2023</v>
      </c>
      <c r="K2139" s="1">
        <f t="shared" si="135"/>
        <v>45057</v>
      </c>
    </row>
    <row r="2140" spans="1:11" hidden="1" x14ac:dyDescent="0.55000000000000004">
      <c r="A2140" t="s">
        <v>190</v>
      </c>
      <c r="B2140">
        <v>31</v>
      </c>
      <c r="C2140" t="s">
        <v>94</v>
      </c>
      <c r="D2140">
        <v>5255.4599999999991</v>
      </c>
      <c r="E2140">
        <v>683367.54249999998</v>
      </c>
      <c r="F2140">
        <v>130.03001497490231</v>
      </c>
      <c r="G2140">
        <v>1.2655604222215244E-3</v>
      </c>
      <c r="H2140" t="str">
        <f t="shared" si="132"/>
        <v>11</v>
      </c>
      <c r="I2140" t="str">
        <f t="shared" si="133"/>
        <v>05</v>
      </c>
      <c r="J2140" t="str">
        <f t="shared" si="134"/>
        <v>2023</v>
      </c>
      <c r="K2140" s="1">
        <f t="shared" si="135"/>
        <v>45057</v>
      </c>
    </row>
    <row r="2141" spans="1:11" hidden="1" x14ac:dyDescent="0.55000000000000004">
      <c r="A2141" t="s">
        <v>190</v>
      </c>
      <c r="B2141">
        <v>32</v>
      </c>
      <c r="C2141" t="s">
        <v>85</v>
      </c>
      <c r="D2141">
        <v>4470</v>
      </c>
      <c r="E2141">
        <v>828731.37449999992</v>
      </c>
      <c r="F2141">
        <v>185.39851778523487</v>
      </c>
      <c r="G2141">
        <v>1.0764148309244509E-3</v>
      </c>
      <c r="H2141" t="str">
        <f t="shared" si="132"/>
        <v>11</v>
      </c>
      <c r="I2141" t="str">
        <f t="shared" si="133"/>
        <v>05</v>
      </c>
      <c r="J2141" t="str">
        <f t="shared" si="134"/>
        <v>2023</v>
      </c>
      <c r="K2141" s="1">
        <f t="shared" si="135"/>
        <v>45057</v>
      </c>
    </row>
    <row r="2142" spans="1:11" hidden="1" x14ac:dyDescent="0.55000000000000004">
      <c r="A2142" t="s">
        <v>190</v>
      </c>
      <c r="B2142">
        <v>33</v>
      </c>
      <c r="C2142" t="s">
        <v>165</v>
      </c>
      <c r="D2142">
        <v>4362</v>
      </c>
      <c r="E2142">
        <v>817749.36930000002</v>
      </c>
      <c r="F2142">
        <v>187.47119883081155</v>
      </c>
      <c r="G2142">
        <v>1.0504074927276186E-3</v>
      </c>
      <c r="H2142" t="str">
        <f t="shared" si="132"/>
        <v>11</v>
      </c>
      <c r="I2142" t="str">
        <f t="shared" si="133"/>
        <v>05</v>
      </c>
      <c r="J2142" t="str">
        <f t="shared" si="134"/>
        <v>2023</v>
      </c>
      <c r="K2142" s="1">
        <f t="shared" si="135"/>
        <v>45057</v>
      </c>
    </row>
    <row r="2143" spans="1:11" hidden="1" x14ac:dyDescent="0.55000000000000004">
      <c r="A2143" t="s">
        <v>190</v>
      </c>
      <c r="B2143">
        <v>34</v>
      </c>
      <c r="C2143" t="s">
        <v>107</v>
      </c>
      <c r="D2143">
        <v>4164.13</v>
      </c>
      <c r="E2143">
        <v>606304.07550000004</v>
      </c>
      <c r="F2143">
        <v>145.60162038649131</v>
      </c>
      <c r="G2143">
        <v>1.0027586778294036E-3</v>
      </c>
      <c r="H2143" t="str">
        <f t="shared" si="132"/>
        <v>11</v>
      </c>
      <c r="I2143" t="str">
        <f t="shared" si="133"/>
        <v>05</v>
      </c>
      <c r="J2143" t="str">
        <f t="shared" si="134"/>
        <v>2023</v>
      </c>
      <c r="K2143" s="1">
        <f t="shared" si="135"/>
        <v>45057</v>
      </c>
    </row>
    <row r="2144" spans="1:11" hidden="1" x14ac:dyDescent="0.55000000000000004">
      <c r="A2144" t="s">
        <v>190</v>
      </c>
      <c r="B2144">
        <v>35</v>
      </c>
      <c r="C2144" t="s">
        <v>104</v>
      </c>
      <c r="D2144">
        <v>3945</v>
      </c>
      <c r="E2144">
        <v>962452.65</v>
      </c>
      <c r="F2144">
        <v>243.96771863117871</v>
      </c>
      <c r="G2144">
        <v>9.4999027024540478E-4</v>
      </c>
      <c r="H2144" t="str">
        <f t="shared" si="132"/>
        <v>11</v>
      </c>
      <c r="I2144" t="str">
        <f t="shared" si="133"/>
        <v>05</v>
      </c>
      <c r="J2144" t="str">
        <f t="shared" si="134"/>
        <v>2023</v>
      </c>
      <c r="K2144" s="1">
        <f t="shared" si="135"/>
        <v>45057</v>
      </c>
    </row>
    <row r="2145" spans="1:11" hidden="1" x14ac:dyDescent="0.55000000000000004">
      <c r="A2145" t="s">
        <v>190</v>
      </c>
      <c r="B2145">
        <v>36</v>
      </c>
      <c r="C2145" t="s">
        <v>95</v>
      </c>
      <c r="D2145">
        <v>2650.79</v>
      </c>
      <c r="E2145">
        <v>550441.24599999993</v>
      </c>
      <c r="F2145">
        <v>207.6517739994492</v>
      </c>
      <c r="G2145">
        <v>6.3833325943316011E-4</v>
      </c>
      <c r="H2145" t="str">
        <f t="shared" si="132"/>
        <v>11</v>
      </c>
      <c r="I2145" t="str">
        <f t="shared" si="133"/>
        <v>05</v>
      </c>
      <c r="J2145" t="str">
        <f t="shared" si="134"/>
        <v>2023</v>
      </c>
      <c r="K2145" s="1">
        <f t="shared" si="135"/>
        <v>45057</v>
      </c>
    </row>
    <row r="2146" spans="1:11" hidden="1" x14ac:dyDescent="0.55000000000000004">
      <c r="A2146" t="s">
        <v>190</v>
      </c>
      <c r="B2146">
        <v>37</v>
      </c>
      <c r="C2146" t="s">
        <v>100</v>
      </c>
      <c r="D2146">
        <v>2640.65</v>
      </c>
      <c r="E2146">
        <v>501510.875</v>
      </c>
      <c r="F2146">
        <v>189.91948005225984</v>
      </c>
      <c r="G2146">
        <v>6.3589145934690196E-4</v>
      </c>
      <c r="H2146" t="str">
        <f t="shared" si="132"/>
        <v>11</v>
      </c>
      <c r="I2146" t="str">
        <f t="shared" si="133"/>
        <v>05</v>
      </c>
      <c r="J2146" t="str">
        <f t="shared" si="134"/>
        <v>2023</v>
      </c>
      <c r="K2146" s="1">
        <f t="shared" si="135"/>
        <v>45057</v>
      </c>
    </row>
    <row r="2147" spans="1:11" hidden="1" x14ac:dyDescent="0.55000000000000004">
      <c r="A2147" t="s">
        <v>190</v>
      </c>
      <c r="B2147">
        <v>38</v>
      </c>
      <c r="C2147" t="s">
        <v>122</v>
      </c>
      <c r="D2147">
        <v>2565</v>
      </c>
      <c r="E2147">
        <v>525910.5</v>
      </c>
      <c r="F2147">
        <v>205.03333333333333</v>
      </c>
      <c r="G2147">
        <v>6.1767428217476892E-4</v>
      </c>
      <c r="H2147" t="str">
        <f t="shared" si="132"/>
        <v>11</v>
      </c>
      <c r="I2147" t="str">
        <f t="shared" si="133"/>
        <v>05</v>
      </c>
      <c r="J2147" t="str">
        <f t="shared" si="134"/>
        <v>2023</v>
      </c>
      <c r="K2147" s="1">
        <f t="shared" si="135"/>
        <v>45057</v>
      </c>
    </row>
    <row r="2148" spans="1:11" hidden="1" x14ac:dyDescent="0.55000000000000004">
      <c r="A2148" t="s">
        <v>190</v>
      </c>
      <c r="B2148">
        <v>39</v>
      </c>
      <c r="C2148" t="s">
        <v>155</v>
      </c>
      <c r="D2148">
        <v>2550</v>
      </c>
      <c r="E2148">
        <v>527398.125</v>
      </c>
      <c r="F2148">
        <v>206.82279411764705</v>
      </c>
      <c r="G2148">
        <v>6.1406215186965332E-4</v>
      </c>
      <c r="H2148" t="str">
        <f t="shared" si="132"/>
        <v>11</v>
      </c>
      <c r="I2148" t="str">
        <f t="shared" si="133"/>
        <v>05</v>
      </c>
      <c r="J2148" t="str">
        <f t="shared" si="134"/>
        <v>2023</v>
      </c>
      <c r="K2148" s="1">
        <f t="shared" si="135"/>
        <v>45057</v>
      </c>
    </row>
    <row r="2149" spans="1:11" hidden="1" x14ac:dyDescent="0.55000000000000004">
      <c r="A2149" t="s">
        <v>190</v>
      </c>
      <c r="B2149">
        <v>40</v>
      </c>
      <c r="C2149" t="s">
        <v>110</v>
      </c>
      <c r="D2149">
        <v>1731.6599999999999</v>
      </c>
      <c r="E2149">
        <v>397640.59869999997</v>
      </c>
      <c r="F2149">
        <v>229.62971870921544</v>
      </c>
      <c r="G2149">
        <v>4.1699877094376615E-4</v>
      </c>
      <c r="H2149" t="str">
        <f t="shared" si="132"/>
        <v>11</v>
      </c>
      <c r="I2149" t="str">
        <f t="shared" si="133"/>
        <v>05</v>
      </c>
      <c r="J2149" t="str">
        <f t="shared" si="134"/>
        <v>2023</v>
      </c>
      <c r="K2149" s="1">
        <f t="shared" si="135"/>
        <v>45057</v>
      </c>
    </row>
    <row r="2150" spans="1:11" hidden="1" x14ac:dyDescent="0.55000000000000004">
      <c r="A2150" t="s">
        <v>190</v>
      </c>
      <c r="B2150">
        <v>41</v>
      </c>
      <c r="C2150" t="s">
        <v>119</v>
      </c>
      <c r="D2150">
        <v>1398.9099999999999</v>
      </c>
      <c r="E2150">
        <v>286359.09999999998</v>
      </c>
      <c r="F2150">
        <v>204.70158909436634</v>
      </c>
      <c r="G2150">
        <v>3.3686968034195162E-4</v>
      </c>
      <c r="H2150" t="str">
        <f t="shared" si="132"/>
        <v>11</v>
      </c>
      <c r="I2150" t="str">
        <f t="shared" si="133"/>
        <v>05</v>
      </c>
      <c r="J2150" t="str">
        <f t="shared" si="134"/>
        <v>2023</v>
      </c>
      <c r="K2150" s="1">
        <f t="shared" si="135"/>
        <v>45057</v>
      </c>
    </row>
    <row r="2151" spans="1:11" hidden="1" x14ac:dyDescent="0.55000000000000004">
      <c r="A2151" t="s">
        <v>190</v>
      </c>
      <c r="B2151">
        <v>42</v>
      </c>
      <c r="C2151" t="s">
        <v>181</v>
      </c>
      <c r="D2151">
        <v>869.56</v>
      </c>
      <c r="E2151">
        <v>178042.40999999997</v>
      </c>
      <c r="F2151">
        <v>204.74999999999997</v>
      </c>
      <c r="G2151">
        <v>2.0939760187442183E-4</v>
      </c>
      <c r="H2151" t="str">
        <f t="shared" si="132"/>
        <v>11</v>
      </c>
      <c r="I2151" t="str">
        <f t="shared" si="133"/>
        <v>05</v>
      </c>
      <c r="J2151" t="str">
        <f t="shared" si="134"/>
        <v>2023</v>
      </c>
      <c r="K2151" s="1">
        <f t="shared" si="135"/>
        <v>45057</v>
      </c>
    </row>
    <row r="2152" spans="1:11" hidden="1" x14ac:dyDescent="0.55000000000000004">
      <c r="A2152" t="s">
        <v>190</v>
      </c>
      <c r="B2152">
        <v>43</v>
      </c>
      <c r="C2152" t="s">
        <v>169</v>
      </c>
      <c r="D2152">
        <v>855</v>
      </c>
      <c r="E2152">
        <v>108627.75</v>
      </c>
      <c r="F2152">
        <v>127.05</v>
      </c>
      <c r="G2152">
        <v>2.0589142739158963E-4</v>
      </c>
      <c r="H2152" t="str">
        <f t="shared" si="132"/>
        <v>11</v>
      </c>
      <c r="I2152" t="str">
        <f t="shared" si="133"/>
        <v>05</v>
      </c>
      <c r="J2152" t="str">
        <f t="shared" si="134"/>
        <v>2023</v>
      </c>
      <c r="K2152" s="1">
        <f t="shared" si="135"/>
        <v>45057</v>
      </c>
    </row>
    <row r="2153" spans="1:11" hidden="1" x14ac:dyDescent="0.55000000000000004">
      <c r="A2153" t="s">
        <v>190</v>
      </c>
      <c r="B2153">
        <v>44</v>
      </c>
      <c r="C2153" t="s">
        <v>101</v>
      </c>
      <c r="D2153">
        <v>840</v>
      </c>
      <c r="E2153">
        <v>146829.375</v>
      </c>
      <c r="F2153">
        <v>174.796875</v>
      </c>
      <c r="G2153">
        <v>2.0227929708647403E-4</v>
      </c>
      <c r="H2153" t="str">
        <f t="shared" si="132"/>
        <v>11</v>
      </c>
      <c r="I2153" t="str">
        <f t="shared" si="133"/>
        <v>05</v>
      </c>
      <c r="J2153" t="str">
        <f t="shared" si="134"/>
        <v>2023</v>
      </c>
      <c r="K2153" s="1">
        <f t="shared" si="135"/>
        <v>45057</v>
      </c>
    </row>
    <row r="2154" spans="1:11" hidden="1" x14ac:dyDescent="0.55000000000000004">
      <c r="A2154" t="s">
        <v>190</v>
      </c>
      <c r="B2154">
        <v>45</v>
      </c>
      <c r="C2154" t="s">
        <v>113</v>
      </c>
      <c r="D2154">
        <v>825</v>
      </c>
      <c r="E2154">
        <v>210759.98625000002</v>
      </c>
      <c r="F2154">
        <v>255.46665000000002</v>
      </c>
      <c r="G2154">
        <v>1.9866716678135842E-4</v>
      </c>
      <c r="H2154" t="str">
        <f t="shared" si="132"/>
        <v>11</v>
      </c>
      <c r="I2154" t="str">
        <f t="shared" si="133"/>
        <v>05</v>
      </c>
      <c r="J2154" t="str">
        <f t="shared" si="134"/>
        <v>2023</v>
      </c>
      <c r="K2154" s="1">
        <f t="shared" si="135"/>
        <v>45057</v>
      </c>
    </row>
    <row r="2155" spans="1:11" hidden="1" x14ac:dyDescent="0.55000000000000004">
      <c r="A2155" t="s">
        <v>190</v>
      </c>
      <c r="B2155">
        <v>46</v>
      </c>
      <c r="C2155" t="s">
        <v>109</v>
      </c>
      <c r="D2155">
        <v>434.88</v>
      </c>
      <c r="E2155">
        <v>62455.494999999995</v>
      </c>
      <c r="F2155">
        <v>143.61546863502574</v>
      </c>
      <c r="G2155">
        <v>1.0472288180591169E-4</v>
      </c>
      <c r="H2155" t="str">
        <f t="shared" si="132"/>
        <v>11</v>
      </c>
      <c r="I2155" t="str">
        <f t="shared" si="133"/>
        <v>05</v>
      </c>
      <c r="J2155" t="str">
        <f t="shared" si="134"/>
        <v>2023</v>
      </c>
      <c r="K2155" s="1">
        <f t="shared" si="135"/>
        <v>45057</v>
      </c>
    </row>
    <row r="2156" spans="1:11" hidden="1" x14ac:dyDescent="0.55000000000000004">
      <c r="A2156" t="s">
        <v>190</v>
      </c>
      <c r="B2156">
        <v>47</v>
      </c>
      <c r="C2156" t="s">
        <v>108</v>
      </c>
      <c r="D2156">
        <v>412.5</v>
      </c>
      <c r="E2156">
        <v>80482.875</v>
      </c>
      <c r="F2156">
        <v>195.11</v>
      </c>
      <c r="G2156">
        <v>9.9333583390679209E-5</v>
      </c>
      <c r="H2156" t="str">
        <f t="shared" si="132"/>
        <v>11</v>
      </c>
      <c r="I2156" t="str">
        <f t="shared" si="133"/>
        <v>05</v>
      </c>
      <c r="J2156" t="str">
        <f t="shared" si="134"/>
        <v>2023</v>
      </c>
      <c r="K2156" s="1">
        <f t="shared" si="135"/>
        <v>45057</v>
      </c>
    </row>
    <row r="2157" spans="1:11" hidden="1" x14ac:dyDescent="0.55000000000000004">
      <c r="A2157" t="s">
        <v>190</v>
      </c>
      <c r="B2157">
        <v>48</v>
      </c>
      <c r="C2157" t="s">
        <v>191</v>
      </c>
      <c r="D2157">
        <v>412.5</v>
      </c>
      <c r="E2157">
        <v>84273.75</v>
      </c>
      <c r="F2157">
        <v>204.3</v>
      </c>
      <c r="G2157">
        <v>9.9333583390679209E-5</v>
      </c>
      <c r="H2157" t="str">
        <f t="shared" si="132"/>
        <v>11</v>
      </c>
      <c r="I2157" t="str">
        <f t="shared" si="133"/>
        <v>05</v>
      </c>
      <c r="J2157" t="str">
        <f t="shared" si="134"/>
        <v>2023</v>
      </c>
      <c r="K2157" s="1">
        <f t="shared" si="135"/>
        <v>45057</v>
      </c>
    </row>
    <row r="2158" spans="1:11" hidden="1" x14ac:dyDescent="0.55000000000000004">
      <c r="A2158" t="s">
        <v>190</v>
      </c>
      <c r="B2158">
        <v>49</v>
      </c>
      <c r="C2158" t="s">
        <v>138</v>
      </c>
      <c r="D2158">
        <v>412.5</v>
      </c>
      <c r="E2158">
        <v>81196.5</v>
      </c>
      <c r="F2158">
        <v>196.84</v>
      </c>
      <c r="G2158">
        <v>9.9333583390679209E-5</v>
      </c>
      <c r="H2158" t="str">
        <f t="shared" si="132"/>
        <v>11</v>
      </c>
      <c r="I2158" t="str">
        <f t="shared" si="133"/>
        <v>05</v>
      </c>
      <c r="J2158" t="str">
        <f t="shared" si="134"/>
        <v>2023</v>
      </c>
      <c r="K2158" s="1">
        <f t="shared" si="135"/>
        <v>45057</v>
      </c>
    </row>
    <row r="2159" spans="1:11" hidden="1" x14ac:dyDescent="0.55000000000000004">
      <c r="A2159" t="s">
        <v>190</v>
      </c>
      <c r="B2159">
        <v>50</v>
      </c>
      <c r="C2159" t="s">
        <v>149</v>
      </c>
      <c r="D2159">
        <v>412.5</v>
      </c>
      <c r="E2159">
        <v>101062.5</v>
      </c>
      <c r="F2159">
        <v>245</v>
      </c>
      <c r="G2159">
        <v>9.9333583390679209E-5</v>
      </c>
      <c r="H2159" t="str">
        <f t="shared" si="132"/>
        <v>11</v>
      </c>
      <c r="I2159" t="str">
        <f t="shared" si="133"/>
        <v>05</v>
      </c>
      <c r="J2159" t="str">
        <f t="shared" si="134"/>
        <v>2023</v>
      </c>
      <c r="K2159" s="1">
        <f t="shared" si="135"/>
        <v>45057</v>
      </c>
    </row>
    <row r="2160" spans="1:11" hidden="1" x14ac:dyDescent="0.55000000000000004">
      <c r="A2160" t="s">
        <v>190</v>
      </c>
      <c r="B2160">
        <v>51</v>
      </c>
      <c r="C2160" t="s">
        <v>111</v>
      </c>
      <c r="D2160">
        <v>412.5</v>
      </c>
      <c r="E2160">
        <v>66000</v>
      </c>
      <c r="F2160">
        <v>160</v>
      </c>
      <c r="G2160">
        <v>9.9333583390679209E-5</v>
      </c>
      <c r="H2160" t="str">
        <f t="shared" si="132"/>
        <v>11</v>
      </c>
      <c r="I2160" t="str">
        <f t="shared" si="133"/>
        <v>05</v>
      </c>
      <c r="J2160" t="str">
        <f t="shared" si="134"/>
        <v>2023</v>
      </c>
      <c r="K2160" s="1">
        <f t="shared" si="135"/>
        <v>45057</v>
      </c>
    </row>
    <row r="2161" spans="1:11" hidden="1" x14ac:dyDescent="0.55000000000000004">
      <c r="A2161" t="s">
        <v>190</v>
      </c>
      <c r="B2161">
        <v>52</v>
      </c>
      <c r="C2161" t="s">
        <v>115</v>
      </c>
      <c r="D2161">
        <v>260.88</v>
      </c>
      <c r="E2161">
        <v>60002.400000000001</v>
      </c>
      <c r="F2161">
        <v>230</v>
      </c>
      <c r="G2161">
        <v>6.2822170266570648E-5</v>
      </c>
      <c r="H2161" t="str">
        <f t="shared" si="132"/>
        <v>11</v>
      </c>
      <c r="I2161" t="str">
        <f t="shared" si="133"/>
        <v>05</v>
      </c>
      <c r="J2161" t="str">
        <f t="shared" si="134"/>
        <v>2023</v>
      </c>
      <c r="K2161" s="1">
        <f t="shared" si="135"/>
        <v>45057</v>
      </c>
    </row>
    <row r="2162" spans="1:11" hidden="1" x14ac:dyDescent="0.55000000000000004">
      <c r="A2162" t="s">
        <v>190</v>
      </c>
      <c r="B2162">
        <v>53</v>
      </c>
      <c r="C2162" t="s">
        <v>134</v>
      </c>
      <c r="D2162">
        <v>161.73999999999998</v>
      </c>
      <c r="E2162">
        <v>82521.149799999985</v>
      </c>
      <c r="F2162">
        <v>510.20866699641397</v>
      </c>
      <c r="G2162">
        <v>3.8948397036626551E-5</v>
      </c>
      <c r="H2162" t="str">
        <f t="shared" si="132"/>
        <v>11</v>
      </c>
      <c r="I2162" t="str">
        <f t="shared" si="133"/>
        <v>05</v>
      </c>
      <c r="J2162" t="str">
        <f t="shared" si="134"/>
        <v>2023</v>
      </c>
      <c r="K2162" s="1">
        <f t="shared" si="135"/>
        <v>45057</v>
      </c>
    </row>
    <row r="2163" spans="1:11" hidden="1" x14ac:dyDescent="0.55000000000000004">
      <c r="A2163" t="s">
        <v>190</v>
      </c>
      <c r="B2163">
        <v>54</v>
      </c>
      <c r="C2163" t="s">
        <v>150</v>
      </c>
      <c r="D2163">
        <v>44.129999999999995</v>
      </c>
      <c r="E2163">
        <v>7165.8854999999994</v>
      </c>
      <c r="F2163">
        <v>162.38127124405167</v>
      </c>
      <c r="G2163">
        <v>1.0626887357650117E-5</v>
      </c>
      <c r="H2163" t="str">
        <f t="shared" si="132"/>
        <v>11</v>
      </c>
      <c r="I2163" t="str">
        <f t="shared" si="133"/>
        <v>05</v>
      </c>
      <c r="J2163" t="str">
        <f t="shared" si="134"/>
        <v>2023</v>
      </c>
      <c r="K2163" s="1">
        <f t="shared" si="135"/>
        <v>45057</v>
      </c>
    </row>
    <row r="2164" spans="1:11" hidden="1" x14ac:dyDescent="0.55000000000000004">
      <c r="A2164" t="s">
        <v>190</v>
      </c>
      <c r="C2164" t="s">
        <v>117</v>
      </c>
      <c r="D2164">
        <v>4152674.1100000045</v>
      </c>
      <c r="E2164">
        <v>834182499.69864225</v>
      </c>
      <c r="F2164">
        <v>200.87839247723713</v>
      </c>
      <c r="G2164">
        <v>1</v>
      </c>
      <c r="H2164" t="str">
        <f t="shared" si="132"/>
        <v>11</v>
      </c>
      <c r="I2164" t="str">
        <f t="shared" si="133"/>
        <v>05</v>
      </c>
      <c r="J2164" t="str">
        <f t="shared" si="134"/>
        <v>2023</v>
      </c>
      <c r="K2164" s="1">
        <f t="shared" si="135"/>
        <v>45057</v>
      </c>
    </row>
    <row r="2165" spans="1:11" hidden="1" x14ac:dyDescent="0.55000000000000004">
      <c r="A2165" t="s">
        <v>192</v>
      </c>
      <c r="B2165">
        <v>1</v>
      </c>
      <c r="C2165" t="s">
        <v>69</v>
      </c>
      <c r="D2165">
        <v>1266711.1799999995</v>
      </c>
      <c r="E2165">
        <v>261598298.39541048</v>
      </c>
      <c r="F2165">
        <v>206.51771495015191</v>
      </c>
      <c r="G2165">
        <v>0.27010274210779411</v>
      </c>
      <c r="H2165" t="str">
        <f t="shared" si="132"/>
        <v>25</v>
      </c>
      <c r="I2165" t="str">
        <f t="shared" si="133"/>
        <v>05</v>
      </c>
      <c r="J2165" t="str">
        <f t="shared" si="134"/>
        <v>2023</v>
      </c>
      <c r="K2165" s="1">
        <f t="shared" si="135"/>
        <v>45071</v>
      </c>
    </row>
    <row r="2166" spans="1:11" hidden="1" x14ac:dyDescent="0.55000000000000004">
      <c r="A2166" t="s">
        <v>192</v>
      </c>
      <c r="B2166">
        <v>2</v>
      </c>
      <c r="C2166" t="s">
        <v>68</v>
      </c>
      <c r="D2166">
        <v>1121379.6700000004</v>
      </c>
      <c r="E2166">
        <v>227716447.74100015</v>
      </c>
      <c r="F2166">
        <v>203.06810782560385</v>
      </c>
      <c r="G2166">
        <v>0.23911348426792406</v>
      </c>
      <c r="H2166" t="str">
        <f t="shared" si="132"/>
        <v>25</v>
      </c>
      <c r="I2166" t="str">
        <f t="shared" si="133"/>
        <v>05</v>
      </c>
      <c r="J2166" t="str">
        <f t="shared" si="134"/>
        <v>2023</v>
      </c>
      <c r="K2166" s="1">
        <f t="shared" si="135"/>
        <v>45071</v>
      </c>
    </row>
    <row r="2167" spans="1:11" x14ac:dyDescent="0.55000000000000004">
      <c r="A2167" t="s">
        <v>192</v>
      </c>
      <c r="B2167">
        <v>3</v>
      </c>
      <c r="C2167" t="s">
        <v>70</v>
      </c>
      <c r="D2167">
        <v>417350.58999999997</v>
      </c>
      <c r="E2167">
        <v>81460294.033999965</v>
      </c>
      <c r="F2167">
        <v>195.18432700430583</v>
      </c>
      <c r="G2167">
        <v>8.8992297975380427E-2</v>
      </c>
      <c r="H2167" t="str">
        <f t="shared" si="132"/>
        <v>25</v>
      </c>
      <c r="I2167" t="str">
        <f t="shared" si="133"/>
        <v>05</v>
      </c>
      <c r="J2167" t="str">
        <f t="shared" si="134"/>
        <v>2023</v>
      </c>
      <c r="K2167" s="1">
        <f t="shared" si="135"/>
        <v>45071</v>
      </c>
    </row>
    <row r="2168" spans="1:11" hidden="1" x14ac:dyDescent="0.55000000000000004">
      <c r="A2168" t="s">
        <v>192</v>
      </c>
      <c r="B2168">
        <v>4</v>
      </c>
      <c r="C2168" t="s">
        <v>71</v>
      </c>
      <c r="D2168">
        <v>261511.07000000004</v>
      </c>
      <c r="E2168">
        <v>52874464.928399965</v>
      </c>
      <c r="F2168">
        <v>202.18824743594968</v>
      </c>
      <c r="G2168">
        <v>5.5762401259096282E-2</v>
      </c>
      <c r="H2168" t="str">
        <f t="shared" si="132"/>
        <v>25</v>
      </c>
      <c r="I2168" t="str">
        <f t="shared" si="133"/>
        <v>05</v>
      </c>
      <c r="J2168" t="str">
        <f t="shared" si="134"/>
        <v>2023</v>
      </c>
      <c r="K2168" s="1">
        <f t="shared" si="135"/>
        <v>45071</v>
      </c>
    </row>
    <row r="2169" spans="1:11" hidden="1" x14ac:dyDescent="0.55000000000000004">
      <c r="A2169" t="s">
        <v>192</v>
      </c>
      <c r="B2169">
        <v>5</v>
      </c>
      <c r="C2169" t="s">
        <v>75</v>
      </c>
      <c r="D2169">
        <v>208753.71000000011</v>
      </c>
      <c r="E2169">
        <v>42236723.143812016</v>
      </c>
      <c r="F2169">
        <v>202.32801200904163</v>
      </c>
      <c r="G2169">
        <v>4.4512869536823138E-2</v>
      </c>
      <c r="H2169" t="str">
        <f t="shared" si="132"/>
        <v>25</v>
      </c>
      <c r="I2169" t="str">
        <f t="shared" si="133"/>
        <v>05</v>
      </c>
      <c r="J2169" t="str">
        <f t="shared" si="134"/>
        <v>2023</v>
      </c>
      <c r="K2169" s="1">
        <f t="shared" si="135"/>
        <v>45071</v>
      </c>
    </row>
    <row r="2170" spans="1:11" hidden="1" x14ac:dyDescent="0.55000000000000004">
      <c r="A2170" t="s">
        <v>192</v>
      </c>
      <c r="B2170">
        <v>6</v>
      </c>
      <c r="C2170" t="s">
        <v>74</v>
      </c>
      <c r="D2170">
        <v>163581.12</v>
      </c>
      <c r="E2170">
        <v>34113012.658350006</v>
      </c>
      <c r="F2170">
        <v>208.53881339331829</v>
      </c>
      <c r="G2170">
        <v>3.4880649801373141E-2</v>
      </c>
      <c r="H2170" t="str">
        <f t="shared" si="132"/>
        <v>25</v>
      </c>
      <c r="I2170" t="str">
        <f t="shared" si="133"/>
        <v>05</v>
      </c>
      <c r="J2170" t="str">
        <f t="shared" si="134"/>
        <v>2023</v>
      </c>
      <c r="K2170" s="1">
        <f t="shared" si="135"/>
        <v>45071</v>
      </c>
    </row>
    <row r="2171" spans="1:11" hidden="1" x14ac:dyDescent="0.55000000000000004">
      <c r="A2171" t="s">
        <v>192</v>
      </c>
      <c r="B2171">
        <v>7</v>
      </c>
      <c r="C2171" t="s">
        <v>77</v>
      </c>
      <c r="D2171">
        <v>162764.63999999998</v>
      </c>
      <c r="E2171">
        <v>32803337.294900019</v>
      </c>
      <c r="F2171">
        <v>201.53847478727579</v>
      </c>
      <c r="G2171">
        <v>3.4706550535211954E-2</v>
      </c>
      <c r="H2171" t="str">
        <f t="shared" si="132"/>
        <v>25</v>
      </c>
      <c r="I2171" t="str">
        <f t="shared" si="133"/>
        <v>05</v>
      </c>
      <c r="J2171" t="str">
        <f t="shared" si="134"/>
        <v>2023</v>
      </c>
      <c r="K2171" s="1">
        <f t="shared" si="135"/>
        <v>45071</v>
      </c>
    </row>
    <row r="2172" spans="1:11" hidden="1" x14ac:dyDescent="0.55000000000000004">
      <c r="A2172" t="s">
        <v>192</v>
      </c>
      <c r="B2172">
        <v>8</v>
      </c>
      <c r="C2172" t="s">
        <v>79</v>
      </c>
      <c r="D2172">
        <v>148626</v>
      </c>
      <c r="E2172">
        <v>29448256.530000001</v>
      </c>
      <c r="F2172">
        <v>198.13664183924752</v>
      </c>
      <c r="G2172">
        <v>3.1691746928856367E-2</v>
      </c>
      <c r="H2172" t="str">
        <f t="shared" si="132"/>
        <v>25</v>
      </c>
      <c r="I2172" t="str">
        <f t="shared" si="133"/>
        <v>05</v>
      </c>
      <c r="J2172" t="str">
        <f t="shared" si="134"/>
        <v>2023</v>
      </c>
      <c r="K2172" s="1">
        <f t="shared" si="135"/>
        <v>45071</v>
      </c>
    </row>
    <row r="2173" spans="1:11" hidden="1" x14ac:dyDescent="0.55000000000000004">
      <c r="A2173" t="s">
        <v>192</v>
      </c>
      <c r="B2173">
        <v>9</v>
      </c>
      <c r="C2173" t="s">
        <v>73</v>
      </c>
      <c r="D2173">
        <v>134353.5</v>
      </c>
      <c r="E2173">
        <v>27652604.24625</v>
      </c>
      <c r="F2173">
        <v>205.81975345822772</v>
      </c>
      <c r="G2173">
        <v>2.86484001521006E-2</v>
      </c>
      <c r="H2173" t="str">
        <f t="shared" si="132"/>
        <v>25</v>
      </c>
      <c r="I2173" t="str">
        <f t="shared" si="133"/>
        <v>05</v>
      </c>
      <c r="J2173" t="str">
        <f t="shared" si="134"/>
        <v>2023</v>
      </c>
      <c r="K2173" s="1">
        <f t="shared" si="135"/>
        <v>45071</v>
      </c>
    </row>
    <row r="2174" spans="1:11" hidden="1" x14ac:dyDescent="0.55000000000000004">
      <c r="A2174" t="s">
        <v>192</v>
      </c>
      <c r="B2174">
        <v>10</v>
      </c>
      <c r="C2174" t="s">
        <v>72</v>
      </c>
      <c r="D2174">
        <v>100998.61</v>
      </c>
      <c r="E2174">
        <v>19797618.159400005</v>
      </c>
      <c r="F2174">
        <v>196.01871906355944</v>
      </c>
      <c r="G2174">
        <v>2.1536086474010348E-2</v>
      </c>
      <c r="H2174" t="str">
        <f t="shared" si="132"/>
        <v>25</v>
      </c>
      <c r="I2174" t="str">
        <f t="shared" si="133"/>
        <v>05</v>
      </c>
      <c r="J2174" t="str">
        <f t="shared" si="134"/>
        <v>2023</v>
      </c>
      <c r="K2174" s="1">
        <f t="shared" si="135"/>
        <v>45071</v>
      </c>
    </row>
    <row r="2175" spans="1:11" hidden="1" x14ac:dyDescent="0.55000000000000004">
      <c r="A2175" t="s">
        <v>192</v>
      </c>
      <c r="B2175">
        <v>11</v>
      </c>
      <c r="C2175" t="s">
        <v>81</v>
      </c>
      <c r="D2175">
        <v>97185.659999999974</v>
      </c>
      <c r="E2175">
        <v>19725804.512499996</v>
      </c>
      <c r="F2175">
        <v>202.97032002972455</v>
      </c>
      <c r="G2175">
        <v>2.0723045374523155E-2</v>
      </c>
      <c r="H2175" t="str">
        <f t="shared" si="132"/>
        <v>25</v>
      </c>
      <c r="I2175" t="str">
        <f t="shared" si="133"/>
        <v>05</v>
      </c>
      <c r="J2175" t="str">
        <f t="shared" si="134"/>
        <v>2023</v>
      </c>
      <c r="K2175" s="1">
        <f t="shared" si="135"/>
        <v>45071</v>
      </c>
    </row>
    <row r="2176" spans="1:11" hidden="1" x14ac:dyDescent="0.55000000000000004">
      <c r="A2176" t="s">
        <v>192</v>
      </c>
      <c r="B2176">
        <v>12</v>
      </c>
      <c r="C2176" t="s">
        <v>78</v>
      </c>
      <c r="D2176">
        <v>86055</v>
      </c>
      <c r="E2176">
        <v>18840532.5</v>
      </c>
      <c r="F2176">
        <v>218.93594213003311</v>
      </c>
      <c r="G2176">
        <v>1.8349637896214219E-2</v>
      </c>
      <c r="H2176" t="str">
        <f t="shared" si="132"/>
        <v>25</v>
      </c>
      <c r="I2176" t="str">
        <f t="shared" si="133"/>
        <v>05</v>
      </c>
      <c r="J2176" t="str">
        <f t="shared" si="134"/>
        <v>2023</v>
      </c>
      <c r="K2176" s="1">
        <f t="shared" si="135"/>
        <v>45071</v>
      </c>
    </row>
    <row r="2177" spans="1:11" hidden="1" x14ac:dyDescent="0.55000000000000004">
      <c r="A2177" t="s">
        <v>192</v>
      </c>
      <c r="B2177">
        <v>13</v>
      </c>
      <c r="C2177" t="s">
        <v>80</v>
      </c>
      <c r="D2177">
        <v>79110.12999999999</v>
      </c>
      <c r="E2177">
        <v>15473714.853599997</v>
      </c>
      <c r="F2177">
        <v>195.59713596223389</v>
      </c>
      <c r="G2177">
        <v>1.6868772754894349E-2</v>
      </c>
      <c r="H2177" t="str">
        <f t="shared" si="132"/>
        <v>25</v>
      </c>
      <c r="I2177" t="str">
        <f t="shared" si="133"/>
        <v>05</v>
      </c>
      <c r="J2177" t="str">
        <f t="shared" si="134"/>
        <v>2023</v>
      </c>
      <c r="K2177" s="1">
        <f t="shared" si="135"/>
        <v>45071</v>
      </c>
    </row>
    <row r="2178" spans="1:11" hidden="1" x14ac:dyDescent="0.55000000000000004">
      <c r="A2178" t="s">
        <v>192</v>
      </c>
      <c r="B2178">
        <v>14</v>
      </c>
      <c r="C2178" t="s">
        <v>83</v>
      </c>
      <c r="D2178">
        <v>59315.909999999996</v>
      </c>
      <c r="E2178">
        <v>10967425.7205</v>
      </c>
      <c r="F2178">
        <v>184.89854948697575</v>
      </c>
      <c r="G2178">
        <v>1.2648021265288851E-2</v>
      </c>
      <c r="H2178" t="str">
        <f t="shared" ref="H2178:H2241" si="136">LEFT(A2178,2)</f>
        <v>25</v>
      </c>
      <c r="I2178" t="str">
        <f t="shared" ref="I2178:I2241" si="137">MID(A2178,4,2)</f>
        <v>05</v>
      </c>
      <c r="J2178" t="str">
        <f t="shared" ref="J2178:J2241" si="138">MID(A2178,7,4)</f>
        <v>2023</v>
      </c>
      <c r="K2178" s="1">
        <f t="shared" ref="K2178:K2241" si="139">DATE(J2178,I2178,H2178)</f>
        <v>45071</v>
      </c>
    </row>
    <row r="2179" spans="1:11" hidden="1" x14ac:dyDescent="0.55000000000000004">
      <c r="A2179" t="s">
        <v>192</v>
      </c>
      <c r="B2179">
        <v>15</v>
      </c>
      <c r="C2179" t="s">
        <v>76</v>
      </c>
      <c r="D2179">
        <v>47608.82</v>
      </c>
      <c r="E2179">
        <v>10218405.677300001</v>
      </c>
      <c r="F2179">
        <v>214.6326180169977</v>
      </c>
      <c r="G2179">
        <v>1.0151700745639898E-2</v>
      </c>
      <c r="H2179" t="str">
        <f t="shared" si="136"/>
        <v>25</v>
      </c>
      <c r="I2179" t="str">
        <f t="shared" si="137"/>
        <v>05</v>
      </c>
      <c r="J2179" t="str">
        <f t="shared" si="138"/>
        <v>2023</v>
      </c>
      <c r="K2179" s="1">
        <f t="shared" si="139"/>
        <v>45071</v>
      </c>
    </row>
    <row r="2180" spans="1:11" hidden="1" x14ac:dyDescent="0.55000000000000004">
      <c r="A2180" t="s">
        <v>192</v>
      </c>
      <c r="B2180">
        <v>16</v>
      </c>
      <c r="C2180" t="s">
        <v>82</v>
      </c>
      <c r="D2180">
        <v>38518.5</v>
      </c>
      <c r="E2180">
        <v>7138676.835</v>
      </c>
      <c r="F2180">
        <v>185.33112231784727</v>
      </c>
      <c r="G2180">
        <v>8.2133580536322987E-3</v>
      </c>
      <c r="H2180" t="str">
        <f t="shared" si="136"/>
        <v>25</v>
      </c>
      <c r="I2180" t="str">
        <f t="shared" si="137"/>
        <v>05</v>
      </c>
      <c r="J2180" t="str">
        <f t="shared" si="138"/>
        <v>2023</v>
      </c>
      <c r="K2180" s="1">
        <f t="shared" si="139"/>
        <v>45071</v>
      </c>
    </row>
    <row r="2181" spans="1:11" hidden="1" x14ac:dyDescent="0.55000000000000004">
      <c r="A2181" t="s">
        <v>192</v>
      </c>
      <c r="B2181">
        <v>17</v>
      </c>
      <c r="C2181" t="s">
        <v>84</v>
      </c>
      <c r="D2181">
        <v>30357.190000000002</v>
      </c>
      <c r="E2181">
        <v>3909764.0500000003</v>
      </c>
      <c r="F2181">
        <v>128.79202752296902</v>
      </c>
      <c r="G2181">
        <v>6.4731095700026192E-3</v>
      </c>
      <c r="H2181" t="str">
        <f t="shared" si="136"/>
        <v>25</v>
      </c>
      <c r="I2181" t="str">
        <f t="shared" si="137"/>
        <v>05</v>
      </c>
      <c r="J2181" t="str">
        <f t="shared" si="138"/>
        <v>2023</v>
      </c>
      <c r="K2181" s="1">
        <f t="shared" si="139"/>
        <v>45071</v>
      </c>
    </row>
    <row r="2182" spans="1:11" hidden="1" x14ac:dyDescent="0.55000000000000004">
      <c r="A2182" t="s">
        <v>192</v>
      </c>
      <c r="B2182">
        <v>18</v>
      </c>
      <c r="C2182" t="s">
        <v>89</v>
      </c>
      <c r="D2182">
        <v>24514.059999999998</v>
      </c>
      <c r="E2182">
        <v>3243460.7275</v>
      </c>
      <c r="F2182">
        <v>132.31022227652215</v>
      </c>
      <c r="G2182">
        <v>5.2271701163914839E-3</v>
      </c>
      <c r="H2182" t="str">
        <f t="shared" si="136"/>
        <v>25</v>
      </c>
      <c r="I2182" t="str">
        <f t="shared" si="137"/>
        <v>05</v>
      </c>
      <c r="J2182" t="str">
        <f t="shared" si="138"/>
        <v>2023</v>
      </c>
      <c r="K2182" s="1">
        <f t="shared" si="139"/>
        <v>45071</v>
      </c>
    </row>
    <row r="2183" spans="1:11" hidden="1" x14ac:dyDescent="0.55000000000000004">
      <c r="A2183" t="s">
        <v>192</v>
      </c>
      <c r="B2183">
        <v>19</v>
      </c>
      <c r="C2183" t="s">
        <v>91</v>
      </c>
      <c r="D2183">
        <v>24254.989999999998</v>
      </c>
      <c r="E2183">
        <v>4662185.1453999998</v>
      </c>
      <c r="F2183">
        <v>192.21550474355999</v>
      </c>
      <c r="G2183">
        <v>5.1719282281831027E-3</v>
      </c>
      <c r="H2183" t="str">
        <f t="shared" si="136"/>
        <v>25</v>
      </c>
      <c r="I2183" t="str">
        <f t="shared" si="137"/>
        <v>05</v>
      </c>
      <c r="J2183" t="str">
        <f t="shared" si="138"/>
        <v>2023</v>
      </c>
      <c r="K2183" s="1">
        <f t="shared" si="139"/>
        <v>45071</v>
      </c>
    </row>
    <row r="2184" spans="1:11" hidden="1" x14ac:dyDescent="0.55000000000000004">
      <c r="A2184" t="s">
        <v>192</v>
      </c>
      <c r="B2184">
        <v>20</v>
      </c>
      <c r="C2184" t="s">
        <v>90</v>
      </c>
      <c r="D2184">
        <v>22050</v>
      </c>
      <c r="E2184">
        <v>4620648.6749999998</v>
      </c>
      <c r="F2184">
        <v>209.55322789115647</v>
      </c>
      <c r="G2184">
        <v>4.7017548731802172E-3</v>
      </c>
      <c r="H2184" t="str">
        <f t="shared" si="136"/>
        <v>25</v>
      </c>
      <c r="I2184" t="str">
        <f t="shared" si="137"/>
        <v>05</v>
      </c>
      <c r="J2184" t="str">
        <f t="shared" si="138"/>
        <v>2023</v>
      </c>
      <c r="K2184" s="1">
        <f t="shared" si="139"/>
        <v>45071</v>
      </c>
    </row>
    <row r="2185" spans="1:11" hidden="1" x14ac:dyDescent="0.55000000000000004">
      <c r="A2185" t="s">
        <v>192</v>
      </c>
      <c r="B2185">
        <v>21</v>
      </c>
      <c r="C2185" t="s">
        <v>86</v>
      </c>
      <c r="D2185">
        <v>20255.55</v>
      </c>
      <c r="E2185">
        <v>3001043.754900001</v>
      </c>
      <c r="F2185">
        <v>148.15908503595315</v>
      </c>
      <c r="G2185">
        <v>4.3191215837390263E-3</v>
      </c>
      <c r="H2185" t="str">
        <f t="shared" si="136"/>
        <v>25</v>
      </c>
      <c r="I2185" t="str">
        <f t="shared" si="137"/>
        <v>05</v>
      </c>
      <c r="J2185" t="str">
        <f t="shared" si="138"/>
        <v>2023</v>
      </c>
      <c r="K2185" s="1">
        <f t="shared" si="139"/>
        <v>45071</v>
      </c>
    </row>
    <row r="2186" spans="1:11" hidden="1" x14ac:dyDescent="0.55000000000000004">
      <c r="A2186" t="s">
        <v>192</v>
      </c>
      <c r="B2186">
        <v>22</v>
      </c>
      <c r="C2186" t="s">
        <v>87</v>
      </c>
      <c r="D2186">
        <v>18727.5</v>
      </c>
      <c r="E2186">
        <v>3653999.73</v>
      </c>
      <c r="F2186">
        <v>195.11412254705647</v>
      </c>
      <c r="G2186">
        <v>3.9932931695003402E-3</v>
      </c>
      <c r="H2186" t="str">
        <f t="shared" si="136"/>
        <v>25</v>
      </c>
      <c r="I2186" t="str">
        <f t="shared" si="137"/>
        <v>05</v>
      </c>
      <c r="J2186" t="str">
        <f t="shared" si="138"/>
        <v>2023</v>
      </c>
      <c r="K2186" s="1">
        <f t="shared" si="139"/>
        <v>45071</v>
      </c>
    </row>
    <row r="2187" spans="1:11" hidden="1" x14ac:dyDescent="0.55000000000000004">
      <c r="A2187" t="s">
        <v>192</v>
      </c>
      <c r="B2187">
        <v>23</v>
      </c>
      <c r="C2187" t="s">
        <v>133</v>
      </c>
      <c r="D2187">
        <v>17730</v>
      </c>
      <c r="E2187">
        <v>3258309</v>
      </c>
      <c r="F2187">
        <v>183.77377326565144</v>
      </c>
      <c r="G2187">
        <v>3.7805947347612353E-3</v>
      </c>
      <c r="H2187" t="str">
        <f t="shared" si="136"/>
        <v>25</v>
      </c>
      <c r="I2187" t="str">
        <f t="shared" si="137"/>
        <v>05</v>
      </c>
      <c r="J2187" t="str">
        <f t="shared" si="138"/>
        <v>2023</v>
      </c>
      <c r="K2187" s="1">
        <f t="shared" si="139"/>
        <v>45071</v>
      </c>
    </row>
    <row r="2188" spans="1:11" hidden="1" x14ac:dyDescent="0.55000000000000004">
      <c r="A2188" t="s">
        <v>192</v>
      </c>
      <c r="B2188">
        <v>24</v>
      </c>
      <c r="C2188" t="s">
        <v>98</v>
      </c>
      <c r="D2188">
        <v>16207.06</v>
      </c>
      <c r="E2188">
        <v>3217571.5109999999</v>
      </c>
      <c r="F2188">
        <v>198.52900593938691</v>
      </c>
      <c r="G2188">
        <v>3.4558559335566516E-3</v>
      </c>
      <c r="H2188" t="str">
        <f t="shared" si="136"/>
        <v>25</v>
      </c>
      <c r="I2188" t="str">
        <f t="shared" si="137"/>
        <v>05</v>
      </c>
      <c r="J2188" t="str">
        <f t="shared" si="138"/>
        <v>2023</v>
      </c>
      <c r="K2188" s="1">
        <f t="shared" si="139"/>
        <v>45071</v>
      </c>
    </row>
    <row r="2189" spans="1:11" hidden="1" x14ac:dyDescent="0.55000000000000004">
      <c r="A2189" t="s">
        <v>192</v>
      </c>
      <c r="B2189">
        <v>25</v>
      </c>
      <c r="C2189" t="s">
        <v>93</v>
      </c>
      <c r="D2189">
        <v>15977.01</v>
      </c>
      <c r="E2189">
        <v>3511525.7782999999</v>
      </c>
      <c r="F2189">
        <v>219.78616639158389</v>
      </c>
      <c r="G2189">
        <v>3.4068020238707053E-3</v>
      </c>
      <c r="H2189" t="str">
        <f t="shared" si="136"/>
        <v>25</v>
      </c>
      <c r="I2189" t="str">
        <f t="shared" si="137"/>
        <v>05</v>
      </c>
      <c r="J2189" t="str">
        <f t="shared" si="138"/>
        <v>2023</v>
      </c>
      <c r="K2189" s="1">
        <f t="shared" si="139"/>
        <v>45071</v>
      </c>
    </row>
    <row r="2190" spans="1:11" hidden="1" x14ac:dyDescent="0.55000000000000004">
      <c r="A2190" t="s">
        <v>192</v>
      </c>
      <c r="B2190">
        <v>26</v>
      </c>
      <c r="C2190" t="s">
        <v>99</v>
      </c>
      <c r="D2190">
        <v>13372.5</v>
      </c>
      <c r="E2190">
        <v>2723852.625</v>
      </c>
      <c r="F2190">
        <v>203.69060572069546</v>
      </c>
      <c r="G2190">
        <v>2.8514384145851453E-3</v>
      </c>
      <c r="H2190" t="str">
        <f t="shared" si="136"/>
        <v>25</v>
      </c>
      <c r="I2190" t="str">
        <f t="shared" si="137"/>
        <v>05</v>
      </c>
      <c r="J2190" t="str">
        <f t="shared" si="138"/>
        <v>2023</v>
      </c>
      <c r="K2190" s="1">
        <f t="shared" si="139"/>
        <v>45071</v>
      </c>
    </row>
    <row r="2191" spans="1:11" hidden="1" x14ac:dyDescent="0.55000000000000004">
      <c r="A2191" t="s">
        <v>192</v>
      </c>
      <c r="B2191">
        <v>27</v>
      </c>
      <c r="C2191" t="s">
        <v>96</v>
      </c>
      <c r="D2191">
        <v>12386.96</v>
      </c>
      <c r="E2191">
        <v>2818925.9953999999</v>
      </c>
      <c r="F2191">
        <v>227.57205927846704</v>
      </c>
      <c r="G2191">
        <v>2.6412902287477739E-3</v>
      </c>
      <c r="H2191" t="str">
        <f t="shared" si="136"/>
        <v>25</v>
      </c>
      <c r="I2191" t="str">
        <f t="shared" si="137"/>
        <v>05</v>
      </c>
      <c r="J2191" t="str">
        <f t="shared" si="138"/>
        <v>2023</v>
      </c>
      <c r="K2191" s="1">
        <f t="shared" si="139"/>
        <v>45071</v>
      </c>
    </row>
    <row r="2192" spans="1:11" hidden="1" x14ac:dyDescent="0.55000000000000004">
      <c r="A2192" t="s">
        <v>192</v>
      </c>
      <c r="B2192">
        <v>28</v>
      </c>
      <c r="C2192" t="s">
        <v>103</v>
      </c>
      <c r="D2192">
        <v>11137.5</v>
      </c>
      <c r="E2192">
        <v>2250750.1500000004</v>
      </c>
      <c r="F2192">
        <v>202.08755555555558</v>
      </c>
      <c r="G2192">
        <v>2.3748659818614362E-3</v>
      </c>
      <c r="H2192" t="str">
        <f t="shared" si="136"/>
        <v>25</v>
      </c>
      <c r="I2192" t="str">
        <f t="shared" si="137"/>
        <v>05</v>
      </c>
      <c r="J2192" t="str">
        <f t="shared" si="138"/>
        <v>2023</v>
      </c>
      <c r="K2192" s="1">
        <f t="shared" si="139"/>
        <v>45071</v>
      </c>
    </row>
    <row r="2193" spans="1:11" hidden="1" x14ac:dyDescent="0.55000000000000004">
      <c r="A2193" t="s">
        <v>192</v>
      </c>
      <c r="B2193">
        <v>29</v>
      </c>
      <c r="C2193" t="s">
        <v>97</v>
      </c>
      <c r="D2193">
        <v>10485</v>
      </c>
      <c r="E2193">
        <v>2065544.568</v>
      </c>
      <c r="F2193">
        <v>196.99995879828325</v>
      </c>
      <c r="G2193">
        <v>2.2357324192877359E-3</v>
      </c>
      <c r="H2193" t="str">
        <f t="shared" si="136"/>
        <v>25</v>
      </c>
      <c r="I2193" t="str">
        <f t="shared" si="137"/>
        <v>05</v>
      </c>
      <c r="J2193" t="str">
        <f t="shared" si="138"/>
        <v>2023</v>
      </c>
      <c r="K2193" s="1">
        <f t="shared" si="139"/>
        <v>45071</v>
      </c>
    </row>
    <row r="2194" spans="1:11" hidden="1" x14ac:dyDescent="0.55000000000000004">
      <c r="A2194" t="s">
        <v>192</v>
      </c>
      <c r="B2194">
        <v>30</v>
      </c>
      <c r="C2194" t="s">
        <v>102</v>
      </c>
      <c r="D2194">
        <v>8454</v>
      </c>
      <c r="E2194">
        <v>1566711.75</v>
      </c>
      <c r="F2194">
        <v>185.32194819020583</v>
      </c>
      <c r="G2194">
        <v>1.8026592153227007E-3</v>
      </c>
      <c r="H2194" t="str">
        <f t="shared" si="136"/>
        <v>25</v>
      </c>
      <c r="I2194" t="str">
        <f t="shared" si="137"/>
        <v>05</v>
      </c>
      <c r="J2194" t="str">
        <f t="shared" si="138"/>
        <v>2023</v>
      </c>
      <c r="K2194" s="1">
        <f t="shared" si="139"/>
        <v>45071</v>
      </c>
    </row>
    <row r="2195" spans="1:11" hidden="1" x14ac:dyDescent="0.55000000000000004">
      <c r="A2195" t="s">
        <v>192</v>
      </c>
      <c r="B2195">
        <v>31</v>
      </c>
      <c r="C2195" t="s">
        <v>85</v>
      </c>
      <c r="D2195">
        <v>5775</v>
      </c>
      <c r="E2195">
        <v>1139606.1254999998</v>
      </c>
      <c r="F2195">
        <v>197.33439402597401</v>
      </c>
      <c r="G2195">
        <v>1.2314119905948186E-3</v>
      </c>
      <c r="H2195" t="str">
        <f t="shared" si="136"/>
        <v>25</v>
      </c>
      <c r="I2195" t="str">
        <f t="shared" si="137"/>
        <v>05</v>
      </c>
      <c r="J2195" t="str">
        <f t="shared" si="138"/>
        <v>2023</v>
      </c>
      <c r="K2195" s="1">
        <f t="shared" si="139"/>
        <v>45071</v>
      </c>
    </row>
    <row r="2196" spans="1:11" hidden="1" x14ac:dyDescent="0.55000000000000004">
      <c r="A2196" t="s">
        <v>192</v>
      </c>
      <c r="B2196">
        <v>32</v>
      </c>
      <c r="C2196" t="s">
        <v>94</v>
      </c>
      <c r="D2196">
        <v>5255.4599999999991</v>
      </c>
      <c r="E2196">
        <v>683367.54249999998</v>
      </c>
      <c r="F2196">
        <v>130.03001497490231</v>
      </c>
      <c r="G2196">
        <v>1.1206296900591246E-3</v>
      </c>
      <c r="H2196" t="str">
        <f t="shared" si="136"/>
        <v>25</v>
      </c>
      <c r="I2196" t="str">
        <f t="shared" si="137"/>
        <v>05</v>
      </c>
      <c r="J2196" t="str">
        <f t="shared" si="138"/>
        <v>2023</v>
      </c>
      <c r="K2196" s="1">
        <f t="shared" si="139"/>
        <v>45071</v>
      </c>
    </row>
    <row r="2197" spans="1:11" hidden="1" x14ac:dyDescent="0.55000000000000004">
      <c r="A2197" t="s">
        <v>192</v>
      </c>
      <c r="B2197">
        <v>33</v>
      </c>
      <c r="C2197" t="s">
        <v>107</v>
      </c>
      <c r="D2197">
        <v>4503.26</v>
      </c>
      <c r="E2197">
        <v>652320.62520000001</v>
      </c>
      <c r="F2197">
        <v>144.85519938888714</v>
      </c>
      <c r="G2197">
        <v>9.602369455871902E-4</v>
      </c>
      <c r="H2197" t="str">
        <f t="shared" si="136"/>
        <v>25</v>
      </c>
      <c r="I2197" t="str">
        <f t="shared" si="137"/>
        <v>05</v>
      </c>
      <c r="J2197" t="str">
        <f t="shared" si="138"/>
        <v>2023</v>
      </c>
      <c r="K2197" s="1">
        <f t="shared" si="139"/>
        <v>45071</v>
      </c>
    </row>
    <row r="2198" spans="1:11" hidden="1" x14ac:dyDescent="0.55000000000000004">
      <c r="A2198" t="s">
        <v>192</v>
      </c>
      <c r="B2198">
        <v>34</v>
      </c>
      <c r="C2198" t="s">
        <v>165</v>
      </c>
      <c r="D2198">
        <v>4362</v>
      </c>
      <c r="E2198">
        <v>817749.36930000002</v>
      </c>
      <c r="F2198">
        <v>187.47119883081155</v>
      </c>
      <c r="G2198">
        <v>9.3011586198694354E-4</v>
      </c>
      <c r="H2198" t="str">
        <f t="shared" si="136"/>
        <v>25</v>
      </c>
      <c r="I2198" t="str">
        <f t="shared" si="137"/>
        <v>05</v>
      </c>
      <c r="J2198" t="str">
        <f t="shared" si="138"/>
        <v>2023</v>
      </c>
      <c r="K2198" s="1">
        <f t="shared" si="139"/>
        <v>45071</v>
      </c>
    </row>
    <row r="2199" spans="1:11" hidden="1" x14ac:dyDescent="0.55000000000000004">
      <c r="A2199" t="s">
        <v>192</v>
      </c>
      <c r="B2199">
        <v>35</v>
      </c>
      <c r="C2199" t="s">
        <v>104</v>
      </c>
      <c r="D2199">
        <v>3945</v>
      </c>
      <c r="E2199">
        <v>962452.65</v>
      </c>
      <c r="F2199">
        <v>243.96771863117871</v>
      </c>
      <c r="G2199">
        <v>8.4119832084788909E-4</v>
      </c>
      <c r="H2199" t="str">
        <f t="shared" si="136"/>
        <v>25</v>
      </c>
      <c r="I2199" t="str">
        <f t="shared" si="137"/>
        <v>05</v>
      </c>
      <c r="J2199" t="str">
        <f t="shared" si="138"/>
        <v>2023</v>
      </c>
      <c r="K2199" s="1">
        <f t="shared" si="139"/>
        <v>45071</v>
      </c>
    </row>
    <row r="2200" spans="1:11" hidden="1" x14ac:dyDescent="0.55000000000000004">
      <c r="A2200" t="s">
        <v>192</v>
      </c>
      <c r="B2200">
        <v>36</v>
      </c>
      <c r="C2200" t="s">
        <v>100</v>
      </c>
      <c r="D2200">
        <v>3465.65</v>
      </c>
      <c r="E2200">
        <v>665520.875</v>
      </c>
      <c r="F2200">
        <v>192.03349299554196</v>
      </c>
      <c r="G2200">
        <v>7.3898579484068117E-4</v>
      </c>
      <c r="H2200" t="str">
        <f t="shared" si="136"/>
        <v>25</v>
      </c>
      <c r="I2200" t="str">
        <f t="shared" si="137"/>
        <v>05</v>
      </c>
      <c r="J2200" t="str">
        <f t="shared" si="138"/>
        <v>2023</v>
      </c>
      <c r="K2200" s="1">
        <f t="shared" si="139"/>
        <v>45071</v>
      </c>
    </row>
    <row r="2201" spans="1:11" hidden="1" x14ac:dyDescent="0.55000000000000004">
      <c r="A2201" t="s">
        <v>192</v>
      </c>
      <c r="B2201">
        <v>37</v>
      </c>
      <c r="C2201" t="s">
        <v>122</v>
      </c>
      <c r="D2201">
        <v>3420</v>
      </c>
      <c r="E2201">
        <v>687890.25</v>
      </c>
      <c r="F2201">
        <v>201.13749999999999</v>
      </c>
      <c r="G2201">
        <v>7.2925177624836017E-4</v>
      </c>
      <c r="H2201" t="str">
        <f t="shared" si="136"/>
        <v>25</v>
      </c>
      <c r="I2201" t="str">
        <f t="shared" si="137"/>
        <v>05</v>
      </c>
      <c r="J2201" t="str">
        <f t="shared" si="138"/>
        <v>2023</v>
      </c>
      <c r="K2201" s="1">
        <f t="shared" si="139"/>
        <v>45071</v>
      </c>
    </row>
    <row r="2202" spans="1:11" hidden="1" x14ac:dyDescent="0.55000000000000004">
      <c r="A2202" t="s">
        <v>192</v>
      </c>
      <c r="B2202">
        <v>38</v>
      </c>
      <c r="C2202" t="s">
        <v>95</v>
      </c>
      <c r="D2202">
        <v>3047.0000000000005</v>
      </c>
      <c r="E2202">
        <v>640970.28950000007</v>
      </c>
      <c r="F2202">
        <v>210.36110584181162</v>
      </c>
      <c r="G2202">
        <v>6.4971642170431399E-4</v>
      </c>
      <c r="H2202" t="str">
        <f t="shared" si="136"/>
        <v>25</v>
      </c>
      <c r="I2202" t="str">
        <f t="shared" si="137"/>
        <v>05</v>
      </c>
      <c r="J2202" t="str">
        <f t="shared" si="138"/>
        <v>2023</v>
      </c>
      <c r="K2202" s="1">
        <f t="shared" si="139"/>
        <v>45071</v>
      </c>
    </row>
    <row r="2203" spans="1:11" hidden="1" x14ac:dyDescent="0.55000000000000004">
      <c r="A2203" t="s">
        <v>192</v>
      </c>
      <c r="B2203">
        <v>39</v>
      </c>
      <c r="C2203" t="s">
        <v>155</v>
      </c>
      <c r="D2203">
        <v>2550</v>
      </c>
      <c r="E2203">
        <v>527398.125</v>
      </c>
      <c r="F2203">
        <v>206.82279411764705</v>
      </c>
      <c r="G2203">
        <v>5.4374035948342645E-4</v>
      </c>
      <c r="H2203" t="str">
        <f t="shared" si="136"/>
        <v>25</v>
      </c>
      <c r="I2203" t="str">
        <f t="shared" si="137"/>
        <v>05</v>
      </c>
      <c r="J2203" t="str">
        <f t="shared" si="138"/>
        <v>2023</v>
      </c>
      <c r="K2203" s="1">
        <f t="shared" si="139"/>
        <v>45071</v>
      </c>
    </row>
    <row r="2204" spans="1:11" hidden="1" x14ac:dyDescent="0.55000000000000004">
      <c r="A2204" t="s">
        <v>192</v>
      </c>
      <c r="B2204">
        <v>40</v>
      </c>
      <c r="C2204" t="s">
        <v>134</v>
      </c>
      <c r="D2204">
        <v>1901.74</v>
      </c>
      <c r="E2204">
        <v>416644.30180000002</v>
      </c>
      <c r="F2204">
        <v>219.08583812718879</v>
      </c>
      <c r="G2204">
        <v>4.0551089852706329E-4</v>
      </c>
      <c r="H2204" t="str">
        <f t="shared" si="136"/>
        <v>25</v>
      </c>
      <c r="I2204" t="str">
        <f t="shared" si="137"/>
        <v>05</v>
      </c>
      <c r="J2204" t="str">
        <f t="shared" si="138"/>
        <v>2023</v>
      </c>
      <c r="K2204" s="1">
        <f t="shared" si="139"/>
        <v>45071</v>
      </c>
    </row>
    <row r="2205" spans="1:11" hidden="1" x14ac:dyDescent="0.55000000000000004">
      <c r="A2205" t="s">
        <v>192</v>
      </c>
      <c r="B2205">
        <v>41</v>
      </c>
      <c r="C2205" t="s">
        <v>110</v>
      </c>
      <c r="D2205">
        <v>1710.6599999999999</v>
      </c>
      <c r="E2205">
        <v>386999.68869999994</v>
      </c>
      <c r="F2205">
        <v>226.22829124431505</v>
      </c>
      <c r="G2205">
        <v>3.6476662092310518E-4</v>
      </c>
      <c r="H2205" t="str">
        <f t="shared" si="136"/>
        <v>25</v>
      </c>
      <c r="I2205" t="str">
        <f t="shared" si="137"/>
        <v>05</v>
      </c>
      <c r="J2205" t="str">
        <f t="shared" si="138"/>
        <v>2023</v>
      </c>
      <c r="K2205" s="1">
        <f t="shared" si="139"/>
        <v>45071</v>
      </c>
    </row>
    <row r="2206" spans="1:11" hidden="1" x14ac:dyDescent="0.55000000000000004">
      <c r="A2206" t="s">
        <v>192</v>
      </c>
      <c r="B2206">
        <v>42</v>
      </c>
      <c r="C2206" t="s">
        <v>119</v>
      </c>
      <c r="D2206">
        <v>1398.9099999999999</v>
      </c>
      <c r="E2206">
        <v>286359.09999999998</v>
      </c>
      <c r="F2206">
        <v>204.70158909436634</v>
      </c>
      <c r="G2206">
        <v>2.9829169658233723E-4</v>
      </c>
      <c r="H2206" t="str">
        <f t="shared" si="136"/>
        <v>25</v>
      </c>
      <c r="I2206" t="str">
        <f t="shared" si="137"/>
        <v>05</v>
      </c>
      <c r="J2206" t="str">
        <f t="shared" si="138"/>
        <v>2023</v>
      </c>
      <c r="K2206" s="1">
        <f t="shared" si="139"/>
        <v>45071</v>
      </c>
    </row>
    <row r="2207" spans="1:11" hidden="1" x14ac:dyDescent="0.55000000000000004">
      <c r="A2207" t="s">
        <v>192</v>
      </c>
      <c r="B2207">
        <v>43</v>
      </c>
      <c r="C2207" t="s">
        <v>101</v>
      </c>
      <c r="D2207">
        <v>1252.5</v>
      </c>
      <c r="E2207">
        <v>224874.375</v>
      </c>
      <c r="F2207">
        <v>179.54041916167665</v>
      </c>
      <c r="G2207">
        <v>2.6707247068744771E-4</v>
      </c>
      <c r="H2207" t="str">
        <f t="shared" si="136"/>
        <v>25</v>
      </c>
      <c r="I2207" t="str">
        <f t="shared" si="137"/>
        <v>05</v>
      </c>
      <c r="J2207" t="str">
        <f t="shared" si="138"/>
        <v>2023</v>
      </c>
      <c r="K2207" s="1">
        <f t="shared" si="139"/>
        <v>45071</v>
      </c>
    </row>
    <row r="2208" spans="1:11" hidden="1" x14ac:dyDescent="0.55000000000000004">
      <c r="A2208" t="s">
        <v>192</v>
      </c>
      <c r="B2208">
        <v>44</v>
      </c>
      <c r="C2208" t="s">
        <v>181</v>
      </c>
      <c r="D2208">
        <v>869.56</v>
      </c>
      <c r="E2208">
        <v>178042.40999999997</v>
      </c>
      <c r="F2208">
        <v>204.74999999999997</v>
      </c>
      <c r="G2208">
        <v>1.8541759489898362E-4</v>
      </c>
      <c r="H2208" t="str">
        <f t="shared" si="136"/>
        <v>25</v>
      </c>
      <c r="I2208" t="str">
        <f t="shared" si="137"/>
        <v>05</v>
      </c>
      <c r="J2208" t="str">
        <f t="shared" si="138"/>
        <v>2023</v>
      </c>
      <c r="K2208" s="1">
        <f t="shared" si="139"/>
        <v>45071</v>
      </c>
    </row>
    <row r="2209" spans="1:11" hidden="1" x14ac:dyDescent="0.55000000000000004">
      <c r="A2209" t="s">
        <v>192</v>
      </c>
      <c r="B2209">
        <v>45</v>
      </c>
      <c r="C2209" t="s">
        <v>169</v>
      </c>
      <c r="D2209">
        <v>855</v>
      </c>
      <c r="E2209">
        <v>108627.75</v>
      </c>
      <c r="F2209">
        <v>127.05</v>
      </c>
      <c r="G2209">
        <v>1.8231294406209004E-4</v>
      </c>
      <c r="H2209" t="str">
        <f t="shared" si="136"/>
        <v>25</v>
      </c>
      <c r="I2209" t="str">
        <f t="shared" si="137"/>
        <v>05</v>
      </c>
      <c r="J2209" t="str">
        <f t="shared" si="138"/>
        <v>2023</v>
      </c>
      <c r="K2209" s="1">
        <f t="shared" si="139"/>
        <v>45071</v>
      </c>
    </row>
    <row r="2210" spans="1:11" hidden="1" x14ac:dyDescent="0.55000000000000004">
      <c r="A2210" t="s">
        <v>192</v>
      </c>
      <c r="B2210">
        <v>46</v>
      </c>
      <c r="C2210" t="s">
        <v>109</v>
      </c>
      <c r="D2210">
        <v>847.38</v>
      </c>
      <c r="E2210">
        <v>119875.495</v>
      </c>
      <c r="F2210">
        <v>141.46604238948288</v>
      </c>
      <c r="G2210">
        <v>1.8068811992904546E-4</v>
      </c>
      <c r="H2210" t="str">
        <f t="shared" si="136"/>
        <v>25</v>
      </c>
      <c r="I2210" t="str">
        <f t="shared" si="137"/>
        <v>05</v>
      </c>
      <c r="J2210" t="str">
        <f t="shared" si="138"/>
        <v>2023</v>
      </c>
      <c r="K2210" s="1">
        <f t="shared" si="139"/>
        <v>45071</v>
      </c>
    </row>
    <row r="2211" spans="1:11" hidden="1" x14ac:dyDescent="0.55000000000000004">
      <c r="A2211" t="s">
        <v>192</v>
      </c>
      <c r="B2211">
        <v>47</v>
      </c>
      <c r="C2211" t="s">
        <v>113</v>
      </c>
      <c r="D2211">
        <v>825</v>
      </c>
      <c r="E2211">
        <v>210759.98625000002</v>
      </c>
      <c r="F2211">
        <v>255.46665000000002</v>
      </c>
      <c r="G2211">
        <v>1.7591599865640268E-4</v>
      </c>
      <c r="H2211" t="str">
        <f t="shared" si="136"/>
        <v>25</v>
      </c>
      <c r="I2211" t="str">
        <f t="shared" si="137"/>
        <v>05</v>
      </c>
      <c r="J2211" t="str">
        <f t="shared" si="138"/>
        <v>2023</v>
      </c>
      <c r="K2211" s="1">
        <f t="shared" si="139"/>
        <v>45071</v>
      </c>
    </row>
    <row r="2212" spans="1:11" hidden="1" x14ac:dyDescent="0.55000000000000004">
      <c r="A2212" t="s">
        <v>192</v>
      </c>
      <c r="B2212">
        <v>48</v>
      </c>
      <c r="C2212" t="s">
        <v>115</v>
      </c>
      <c r="D2212">
        <v>557.63</v>
      </c>
      <c r="E2212">
        <v>134950.38122499999</v>
      </c>
      <c r="F2212">
        <v>242.00703194770725</v>
      </c>
      <c r="G2212">
        <v>1.189042888857816E-4</v>
      </c>
      <c r="H2212" t="str">
        <f t="shared" si="136"/>
        <v>25</v>
      </c>
      <c r="I2212" t="str">
        <f t="shared" si="137"/>
        <v>05</v>
      </c>
      <c r="J2212" t="str">
        <f t="shared" si="138"/>
        <v>2023</v>
      </c>
      <c r="K2212" s="1">
        <f t="shared" si="139"/>
        <v>45071</v>
      </c>
    </row>
    <row r="2213" spans="1:11" hidden="1" x14ac:dyDescent="0.55000000000000004">
      <c r="A2213" t="s">
        <v>192</v>
      </c>
      <c r="B2213">
        <v>49</v>
      </c>
      <c r="C2213" t="s">
        <v>193</v>
      </c>
      <c r="D2213">
        <v>450</v>
      </c>
      <c r="E2213">
        <v>82777.5</v>
      </c>
      <c r="F2213">
        <v>183.95</v>
      </c>
      <c r="G2213">
        <v>9.5954181085310548E-5</v>
      </c>
      <c r="H2213" t="str">
        <f t="shared" si="136"/>
        <v>25</v>
      </c>
      <c r="I2213" t="str">
        <f t="shared" si="137"/>
        <v>05</v>
      </c>
      <c r="J2213" t="str">
        <f t="shared" si="138"/>
        <v>2023</v>
      </c>
      <c r="K2213" s="1">
        <f t="shared" si="139"/>
        <v>45071</v>
      </c>
    </row>
    <row r="2214" spans="1:11" hidden="1" x14ac:dyDescent="0.55000000000000004">
      <c r="A2214" t="s">
        <v>192</v>
      </c>
      <c r="B2214">
        <v>50</v>
      </c>
      <c r="C2214" t="s">
        <v>138</v>
      </c>
      <c r="D2214">
        <v>412.5</v>
      </c>
      <c r="E2214">
        <v>81196.5</v>
      </c>
      <c r="F2214">
        <v>196.84</v>
      </c>
      <c r="G2214">
        <v>8.7957999328201338E-5</v>
      </c>
      <c r="H2214" t="str">
        <f t="shared" si="136"/>
        <v>25</v>
      </c>
      <c r="I2214" t="str">
        <f t="shared" si="137"/>
        <v>05</v>
      </c>
      <c r="J2214" t="str">
        <f t="shared" si="138"/>
        <v>2023</v>
      </c>
      <c r="K2214" s="1">
        <f t="shared" si="139"/>
        <v>45071</v>
      </c>
    </row>
    <row r="2215" spans="1:11" hidden="1" x14ac:dyDescent="0.55000000000000004">
      <c r="A2215" t="s">
        <v>192</v>
      </c>
      <c r="B2215">
        <v>51</v>
      </c>
      <c r="C2215" t="s">
        <v>149</v>
      </c>
      <c r="D2215">
        <v>412.5</v>
      </c>
      <c r="E2215">
        <v>101062.5</v>
      </c>
      <c r="F2215">
        <v>245</v>
      </c>
      <c r="G2215">
        <v>8.7957999328201338E-5</v>
      </c>
      <c r="H2215" t="str">
        <f t="shared" si="136"/>
        <v>25</v>
      </c>
      <c r="I2215" t="str">
        <f t="shared" si="137"/>
        <v>05</v>
      </c>
      <c r="J2215" t="str">
        <f t="shared" si="138"/>
        <v>2023</v>
      </c>
      <c r="K2215" s="1">
        <f t="shared" si="139"/>
        <v>45071</v>
      </c>
    </row>
    <row r="2216" spans="1:11" hidden="1" x14ac:dyDescent="0.55000000000000004">
      <c r="A2216" t="s">
        <v>192</v>
      </c>
      <c r="B2216">
        <v>52</v>
      </c>
      <c r="C2216" t="s">
        <v>105</v>
      </c>
      <c r="D2216">
        <v>412.5</v>
      </c>
      <c r="E2216">
        <v>54841.875</v>
      </c>
      <c r="F2216">
        <v>132.94999999999999</v>
      </c>
      <c r="G2216">
        <v>8.7957999328201338E-5</v>
      </c>
      <c r="H2216" t="str">
        <f t="shared" si="136"/>
        <v>25</v>
      </c>
      <c r="I2216" t="str">
        <f t="shared" si="137"/>
        <v>05</v>
      </c>
      <c r="J2216" t="str">
        <f t="shared" si="138"/>
        <v>2023</v>
      </c>
      <c r="K2216" s="1">
        <f t="shared" si="139"/>
        <v>45071</v>
      </c>
    </row>
    <row r="2217" spans="1:11" hidden="1" x14ac:dyDescent="0.55000000000000004">
      <c r="A2217" t="s">
        <v>192</v>
      </c>
      <c r="B2217">
        <v>53</v>
      </c>
      <c r="C2217" t="s">
        <v>191</v>
      </c>
      <c r="D2217">
        <v>412.5</v>
      </c>
      <c r="E2217">
        <v>84273.75</v>
      </c>
      <c r="F2217">
        <v>204.3</v>
      </c>
      <c r="G2217">
        <v>8.7957999328201338E-5</v>
      </c>
      <c r="H2217" t="str">
        <f t="shared" si="136"/>
        <v>25</v>
      </c>
      <c r="I2217" t="str">
        <f t="shared" si="137"/>
        <v>05</v>
      </c>
      <c r="J2217" t="str">
        <f t="shared" si="138"/>
        <v>2023</v>
      </c>
      <c r="K2217" s="1">
        <f t="shared" si="139"/>
        <v>45071</v>
      </c>
    </row>
    <row r="2218" spans="1:11" hidden="1" x14ac:dyDescent="0.55000000000000004">
      <c r="A2218" t="s">
        <v>192</v>
      </c>
      <c r="B2218">
        <v>54</v>
      </c>
      <c r="C2218" t="s">
        <v>111</v>
      </c>
      <c r="D2218">
        <v>412.5</v>
      </c>
      <c r="E2218">
        <v>66000</v>
      </c>
      <c r="F2218">
        <v>160</v>
      </c>
      <c r="G2218">
        <v>8.7957999328201338E-5</v>
      </c>
      <c r="H2218" t="str">
        <f t="shared" si="136"/>
        <v>25</v>
      </c>
      <c r="I2218" t="str">
        <f t="shared" si="137"/>
        <v>05</v>
      </c>
      <c r="J2218" t="str">
        <f t="shared" si="138"/>
        <v>2023</v>
      </c>
      <c r="K2218" s="1">
        <f t="shared" si="139"/>
        <v>45071</v>
      </c>
    </row>
    <row r="2219" spans="1:11" hidden="1" x14ac:dyDescent="0.55000000000000004">
      <c r="A2219" t="s">
        <v>192</v>
      </c>
      <c r="B2219">
        <v>55</v>
      </c>
      <c r="C2219" t="s">
        <v>108</v>
      </c>
      <c r="D2219">
        <v>412.5</v>
      </c>
      <c r="E2219">
        <v>80482.875</v>
      </c>
      <c r="F2219">
        <v>195.11</v>
      </c>
      <c r="G2219">
        <v>8.7957999328201338E-5</v>
      </c>
      <c r="H2219" t="str">
        <f t="shared" si="136"/>
        <v>25</v>
      </c>
      <c r="I2219" t="str">
        <f t="shared" si="137"/>
        <v>05</v>
      </c>
      <c r="J2219" t="str">
        <f t="shared" si="138"/>
        <v>2023</v>
      </c>
      <c r="K2219" s="1">
        <f t="shared" si="139"/>
        <v>45071</v>
      </c>
    </row>
    <row r="2220" spans="1:11" hidden="1" x14ac:dyDescent="0.55000000000000004">
      <c r="A2220" t="s">
        <v>192</v>
      </c>
      <c r="B2220">
        <v>56</v>
      </c>
      <c r="C2220" t="s">
        <v>114</v>
      </c>
      <c r="D2220">
        <v>374.01</v>
      </c>
      <c r="E2220">
        <v>182697.52682999999</v>
      </c>
      <c r="F2220">
        <v>488.483</v>
      </c>
      <c r="G2220">
        <v>7.9750718372704435E-5</v>
      </c>
      <c r="H2220" t="str">
        <f t="shared" si="136"/>
        <v>25</v>
      </c>
      <c r="I2220" t="str">
        <f t="shared" si="137"/>
        <v>05</v>
      </c>
      <c r="J2220" t="str">
        <f t="shared" si="138"/>
        <v>2023</v>
      </c>
      <c r="K2220" s="1">
        <f t="shared" si="139"/>
        <v>45071</v>
      </c>
    </row>
    <row r="2221" spans="1:11" hidden="1" x14ac:dyDescent="0.55000000000000004">
      <c r="A2221" t="s">
        <v>192</v>
      </c>
      <c r="B2221">
        <v>57</v>
      </c>
      <c r="C2221" t="s">
        <v>112</v>
      </c>
      <c r="D2221">
        <v>120</v>
      </c>
      <c r="E2221">
        <v>34058.400000000001</v>
      </c>
      <c r="F2221">
        <v>283.82</v>
      </c>
      <c r="G2221">
        <v>2.5587781622749479E-5</v>
      </c>
      <c r="H2221" t="str">
        <f t="shared" si="136"/>
        <v>25</v>
      </c>
      <c r="I2221" t="str">
        <f t="shared" si="137"/>
        <v>05</v>
      </c>
      <c r="J2221" t="str">
        <f t="shared" si="138"/>
        <v>2023</v>
      </c>
      <c r="K2221" s="1">
        <f t="shared" si="139"/>
        <v>45071</v>
      </c>
    </row>
    <row r="2222" spans="1:11" hidden="1" x14ac:dyDescent="0.55000000000000004">
      <c r="A2222" t="s">
        <v>192</v>
      </c>
      <c r="B2222">
        <v>58</v>
      </c>
      <c r="C2222" t="s">
        <v>150</v>
      </c>
      <c r="D2222">
        <v>44.129999999999995</v>
      </c>
      <c r="E2222">
        <v>7165.8854999999994</v>
      </c>
      <c r="F2222">
        <v>162.38127124405167</v>
      </c>
      <c r="G2222">
        <v>9.4099066917661203E-6</v>
      </c>
      <c r="H2222" t="str">
        <f t="shared" si="136"/>
        <v>25</v>
      </c>
      <c r="I2222" t="str">
        <f t="shared" si="137"/>
        <v>05</v>
      </c>
      <c r="J2222" t="str">
        <f t="shared" si="138"/>
        <v>2023</v>
      </c>
      <c r="K2222" s="1">
        <f t="shared" si="139"/>
        <v>45071</v>
      </c>
    </row>
    <row r="2223" spans="1:11" hidden="1" x14ac:dyDescent="0.55000000000000004">
      <c r="A2223" t="s">
        <v>192</v>
      </c>
      <c r="C2223" t="s">
        <v>117</v>
      </c>
      <c r="D2223">
        <v>4689738.3199999994</v>
      </c>
      <c r="E2223">
        <v>946188876.84322751</v>
      </c>
      <c r="F2223">
        <v>201.75728628782588</v>
      </c>
      <c r="G2223">
        <v>1</v>
      </c>
      <c r="H2223" t="str">
        <f t="shared" si="136"/>
        <v>25</v>
      </c>
      <c r="I2223" t="str">
        <f t="shared" si="137"/>
        <v>05</v>
      </c>
      <c r="J2223" t="str">
        <f t="shared" si="138"/>
        <v>2023</v>
      </c>
      <c r="K2223" s="1">
        <f t="shared" si="139"/>
        <v>45071</v>
      </c>
    </row>
    <row r="2224" spans="1:11" hidden="1" x14ac:dyDescent="0.55000000000000004">
      <c r="A2224" t="s">
        <v>194</v>
      </c>
      <c r="B2224">
        <v>1</v>
      </c>
      <c r="C2224" t="s">
        <v>69</v>
      </c>
      <c r="D2224">
        <v>1389653.1599999981</v>
      </c>
      <c r="E2224">
        <v>287031250.48252052</v>
      </c>
      <c r="F2224">
        <v>206.54884164227059</v>
      </c>
      <c r="G2224">
        <v>0.27304753453707442</v>
      </c>
      <c r="H2224" t="str">
        <f t="shared" si="136"/>
        <v>08</v>
      </c>
      <c r="I2224" t="str">
        <f t="shared" si="137"/>
        <v>06</v>
      </c>
      <c r="J2224" t="str">
        <f t="shared" si="138"/>
        <v>2023</v>
      </c>
      <c r="K2224" s="1">
        <f t="shared" si="139"/>
        <v>45085</v>
      </c>
    </row>
    <row r="2225" spans="1:11" hidden="1" x14ac:dyDescent="0.55000000000000004">
      <c r="A2225" t="s">
        <v>194</v>
      </c>
      <c r="B2225">
        <v>2</v>
      </c>
      <c r="C2225" t="s">
        <v>68</v>
      </c>
      <c r="D2225">
        <v>1185831.1200000003</v>
      </c>
      <c r="E2225">
        <v>241492337.05875015</v>
      </c>
      <c r="F2225">
        <v>203.64816961351974</v>
      </c>
      <c r="G2225">
        <v>0.23299933610292958</v>
      </c>
      <c r="H2225" t="str">
        <f t="shared" si="136"/>
        <v>08</v>
      </c>
      <c r="I2225" t="str">
        <f t="shared" si="137"/>
        <v>06</v>
      </c>
      <c r="J2225" t="str">
        <f t="shared" si="138"/>
        <v>2023</v>
      </c>
      <c r="K2225" s="1">
        <f t="shared" si="139"/>
        <v>45085</v>
      </c>
    </row>
    <row r="2226" spans="1:11" x14ac:dyDescent="0.55000000000000004">
      <c r="A2226" t="s">
        <v>194</v>
      </c>
      <c r="B2226">
        <v>3</v>
      </c>
      <c r="C2226" t="s">
        <v>70</v>
      </c>
      <c r="D2226">
        <v>459358.21999999986</v>
      </c>
      <c r="E2226">
        <v>89497967.352999985</v>
      </c>
      <c r="F2226">
        <v>194.83262398787599</v>
      </c>
      <c r="G2226">
        <v>9.0257506729477133E-2</v>
      </c>
      <c r="H2226" t="str">
        <f t="shared" si="136"/>
        <v>08</v>
      </c>
      <c r="I2226" t="str">
        <f t="shared" si="137"/>
        <v>06</v>
      </c>
      <c r="J2226" t="str">
        <f t="shared" si="138"/>
        <v>2023</v>
      </c>
      <c r="K2226" s="1">
        <f t="shared" si="139"/>
        <v>45085</v>
      </c>
    </row>
    <row r="2227" spans="1:11" hidden="1" x14ac:dyDescent="0.55000000000000004">
      <c r="A2227" t="s">
        <v>194</v>
      </c>
      <c r="B2227">
        <v>4</v>
      </c>
      <c r="C2227" t="s">
        <v>71</v>
      </c>
      <c r="D2227">
        <v>277576.7</v>
      </c>
      <c r="E2227">
        <v>56254122.397676967</v>
      </c>
      <c r="F2227">
        <v>202.66154326957906</v>
      </c>
      <c r="G2227">
        <v>5.4539964187853361E-2</v>
      </c>
      <c r="H2227" t="str">
        <f t="shared" si="136"/>
        <v>08</v>
      </c>
      <c r="I2227" t="str">
        <f t="shared" si="137"/>
        <v>06</v>
      </c>
      <c r="J2227" t="str">
        <f t="shared" si="138"/>
        <v>2023</v>
      </c>
      <c r="K2227" s="1">
        <f t="shared" si="139"/>
        <v>45085</v>
      </c>
    </row>
    <row r="2228" spans="1:11" hidden="1" x14ac:dyDescent="0.55000000000000004">
      <c r="A2228" t="s">
        <v>194</v>
      </c>
      <c r="B2228">
        <v>5</v>
      </c>
      <c r="C2228" t="s">
        <v>75</v>
      </c>
      <c r="D2228">
        <v>229999.5800000001</v>
      </c>
      <c r="E2228">
        <v>46402331.25481201</v>
      </c>
      <c r="F2228">
        <v>201.74963473764601</v>
      </c>
      <c r="G2228">
        <v>4.5191721266307001E-2</v>
      </c>
      <c r="H2228" t="str">
        <f t="shared" si="136"/>
        <v>08</v>
      </c>
      <c r="I2228" t="str">
        <f t="shared" si="137"/>
        <v>06</v>
      </c>
      <c r="J2228" t="str">
        <f t="shared" si="138"/>
        <v>2023</v>
      </c>
      <c r="K2228" s="1">
        <f t="shared" si="139"/>
        <v>45085</v>
      </c>
    </row>
    <row r="2229" spans="1:11" hidden="1" x14ac:dyDescent="0.55000000000000004">
      <c r="A2229" t="s">
        <v>194</v>
      </c>
      <c r="B2229">
        <v>6</v>
      </c>
      <c r="C2229" t="s">
        <v>77</v>
      </c>
      <c r="D2229">
        <v>192497.56999999998</v>
      </c>
      <c r="E2229">
        <v>38725777.77715002</v>
      </c>
      <c r="F2229">
        <v>201.17541108259198</v>
      </c>
      <c r="G2229">
        <v>3.7823097450358022E-2</v>
      </c>
      <c r="H2229" t="str">
        <f t="shared" si="136"/>
        <v>08</v>
      </c>
      <c r="I2229" t="str">
        <f t="shared" si="137"/>
        <v>06</v>
      </c>
      <c r="J2229" t="str">
        <f t="shared" si="138"/>
        <v>2023</v>
      </c>
      <c r="K2229" s="1">
        <f t="shared" si="139"/>
        <v>45085</v>
      </c>
    </row>
    <row r="2230" spans="1:11" hidden="1" x14ac:dyDescent="0.55000000000000004">
      <c r="A2230" t="s">
        <v>194</v>
      </c>
      <c r="B2230">
        <v>7</v>
      </c>
      <c r="C2230" t="s">
        <v>74</v>
      </c>
      <c r="D2230">
        <v>172150.68</v>
      </c>
      <c r="E2230">
        <v>35960565.993150003</v>
      </c>
      <c r="F2230">
        <v>208.89006069072747</v>
      </c>
      <c r="G2230">
        <v>3.3825216317200264E-2</v>
      </c>
      <c r="H2230" t="str">
        <f t="shared" si="136"/>
        <v>08</v>
      </c>
      <c r="I2230" t="str">
        <f t="shared" si="137"/>
        <v>06</v>
      </c>
      <c r="J2230" t="str">
        <f t="shared" si="138"/>
        <v>2023</v>
      </c>
      <c r="K2230" s="1">
        <f t="shared" si="139"/>
        <v>45085</v>
      </c>
    </row>
    <row r="2231" spans="1:11" hidden="1" x14ac:dyDescent="0.55000000000000004">
      <c r="A2231" t="s">
        <v>194</v>
      </c>
      <c r="B2231">
        <v>8</v>
      </c>
      <c r="C2231" t="s">
        <v>79</v>
      </c>
      <c r="D2231">
        <v>159683.60999999999</v>
      </c>
      <c r="E2231">
        <v>31706838.249000002</v>
      </c>
      <c r="F2231">
        <v>198.5603797972754</v>
      </c>
      <c r="G2231">
        <v>3.1375610311626091E-2</v>
      </c>
      <c r="H2231" t="str">
        <f t="shared" si="136"/>
        <v>08</v>
      </c>
      <c r="I2231" t="str">
        <f t="shared" si="137"/>
        <v>06</v>
      </c>
      <c r="J2231" t="str">
        <f t="shared" si="138"/>
        <v>2023</v>
      </c>
      <c r="K2231" s="1">
        <f t="shared" si="139"/>
        <v>45085</v>
      </c>
    </row>
    <row r="2232" spans="1:11" hidden="1" x14ac:dyDescent="0.55000000000000004">
      <c r="A2232" t="s">
        <v>194</v>
      </c>
      <c r="B2232">
        <v>9</v>
      </c>
      <c r="C2232" t="s">
        <v>73</v>
      </c>
      <c r="D2232">
        <v>145736.79999999999</v>
      </c>
      <c r="E2232">
        <v>37895958.824750006</v>
      </c>
      <c r="F2232">
        <v>260.03012845588768</v>
      </c>
      <c r="G2232">
        <v>2.8635255959352304E-2</v>
      </c>
      <c r="H2232" t="str">
        <f t="shared" si="136"/>
        <v>08</v>
      </c>
      <c r="I2232" t="str">
        <f t="shared" si="137"/>
        <v>06</v>
      </c>
      <c r="J2232" t="str">
        <f t="shared" si="138"/>
        <v>2023</v>
      </c>
      <c r="K2232" s="1">
        <f t="shared" si="139"/>
        <v>45085</v>
      </c>
    </row>
    <row r="2233" spans="1:11" hidden="1" x14ac:dyDescent="0.55000000000000004">
      <c r="A2233" t="s">
        <v>194</v>
      </c>
      <c r="B2233">
        <v>10</v>
      </c>
      <c r="C2233" t="s">
        <v>72</v>
      </c>
      <c r="D2233">
        <v>108654.83</v>
      </c>
      <c r="E2233">
        <v>21219786.349400006</v>
      </c>
      <c r="F2233">
        <v>195.29538032869783</v>
      </c>
      <c r="G2233">
        <v>2.1349164166290957E-2</v>
      </c>
      <c r="H2233" t="str">
        <f t="shared" si="136"/>
        <v>08</v>
      </c>
      <c r="I2233" t="str">
        <f t="shared" si="137"/>
        <v>06</v>
      </c>
      <c r="J2233" t="str">
        <f t="shared" si="138"/>
        <v>2023</v>
      </c>
      <c r="K2233" s="1">
        <f t="shared" si="139"/>
        <v>45085</v>
      </c>
    </row>
    <row r="2234" spans="1:11" hidden="1" x14ac:dyDescent="0.55000000000000004">
      <c r="A2234" t="s">
        <v>194</v>
      </c>
      <c r="B2234">
        <v>11</v>
      </c>
      <c r="C2234" t="s">
        <v>81</v>
      </c>
      <c r="D2234">
        <v>102543.81999999996</v>
      </c>
      <c r="E2234">
        <v>20811499.612750001</v>
      </c>
      <c r="F2234">
        <v>202.95225604770729</v>
      </c>
      <c r="G2234">
        <v>2.0148435623327458E-2</v>
      </c>
      <c r="H2234" t="str">
        <f t="shared" si="136"/>
        <v>08</v>
      </c>
      <c r="I2234" t="str">
        <f t="shared" si="137"/>
        <v>06</v>
      </c>
      <c r="J2234" t="str">
        <f t="shared" si="138"/>
        <v>2023</v>
      </c>
      <c r="K2234" s="1">
        <f t="shared" si="139"/>
        <v>45085</v>
      </c>
    </row>
    <row r="2235" spans="1:11" hidden="1" x14ac:dyDescent="0.55000000000000004">
      <c r="A2235" t="s">
        <v>194</v>
      </c>
      <c r="B2235">
        <v>12</v>
      </c>
      <c r="C2235" t="s">
        <v>78</v>
      </c>
      <c r="D2235">
        <v>94230</v>
      </c>
      <c r="E2235">
        <v>20611959.75</v>
      </c>
      <c r="F2235">
        <v>218.74095033428844</v>
      </c>
      <c r="G2235">
        <v>1.8514885526852296E-2</v>
      </c>
      <c r="H2235" t="str">
        <f t="shared" si="136"/>
        <v>08</v>
      </c>
      <c r="I2235" t="str">
        <f t="shared" si="137"/>
        <v>06</v>
      </c>
      <c r="J2235" t="str">
        <f t="shared" si="138"/>
        <v>2023</v>
      </c>
      <c r="K2235" s="1">
        <f t="shared" si="139"/>
        <v>45085</v>
      </c>
    </row>
    <row r="2236" spans="1:11" hidden="1" x14ac:dyDescent="0.55000000000000004">
      <c r="A2236" t="s">
        <v>194</v>
      </c>
      <c r="B2236">
        <v>13</v>
      </c>
      <c r="C2236" t="s">
        <v>80</v>
      </c>
      <c r="D2236">
        <v>91058.409999999989</v>
      </c>
      <c r="E2236">
        <v>17776119.013499998</v>
      </c>
      <c r="F2236">
        <v>195.21666382599915</v>
      </c>
      <c r="G2236">
        <v>1.7891712166053085E-2</v>
      </c>
      <c r="H2236" t="str">
        <f t="shared" si="136"/>
        <v>08</v>
      </c>
      <c r="I2236" t="str">
        <f t="shared" si="137"/>
        <v>06</v>
      </c>
      <c r="J2236" t="str">
        <f t="shared" si="138"/>
        <v>2023</v>
      </c>
      <c r="K2236" s="1">
        <f t="shared" si="139"/>
        <v>45085</v>
      </c>
    </row>
    <row r="2237" spans="1:11" hidden="1" x14ac:dyDescent="0.55000000000000004">
      <c r="A2237" t="s">
        <v>194</v>
      </c>
      <c r="B2237">
        <v>14</v>
      </c>
      <c r="C2237" t="s">
        <v>83</v>
      </c>
      <c r="D2237">
        <v>64986.469999999994</v>
      </c>
      <c r="E2237">
        <v>11969895.7455</v>
      </c>
      <c r="F2237">
        <v>184.19058221657525</v>
      </c>
      <c r="G2237">
        <v>1.2768938266414315E-2</v>
      </c>
      <c r="H2237" t="str">
        <f t="shared" si="136"/>
        <v>08</v>
      </c>
      <c r="I2237" t="str">
        <f t="shared" si="137"/>
        <v>06</v>
      </c>
      <c r="J2237" t="str">
        <f t="shared" si="138"/>
        <v>2023</v>
      </c>
      <c r="K2237" s="1">
        <f t="shared" si="139"/>
        <v>45085</v>
      </c>
    </row>
    <row r="2238" spans="1:11" hidden="1" x14ac:dyDescent="0.55000000000000004">
      <c r="A2238" t="s">
        <v>194</v>
      </c>
      <c r="B2238">
        <v>15</v>
      </c>
      <c r="C2238" t="s">
        <v>76</v>
      </c>
      <c r="D2238">
        <v>54313.82</v>
      </c>
      <c r="E2238">
        <v>11517690.677300001</v>
      </c>
      <c r="F2238">
        <v>212.05819582014303</v>
      </c>
      <c r="G2238">
        <v>1.0671910854569254E-2</v>
      </c>
      <c r="H2238" t="str">
        <f t="shared" si="136"/>
        <v>08</v>
      </c>
      <c r="I2238" t="str">
        <f t="shared" si="137"/>
        <v>06</v>
      </c>
      <c r="J2238" t="str">
        <f t="shared" si="138"/>
        <v>2023</v>
      </c>
      <c r="K2238" s="1">
        <f t="shared" si="139"/>
        <v>45085</v>
      </c>
    </row>
    <row r="2239" spans="1:11" hidden="1" x14ac:dyDescent="0.55000000000000004">
      <c r="A2239" t="s">
        <v>194</v>
      </c>
      <c r="B2239">
        <v>16</v>
      </c>
      <c r="C2239" t="s">
        <v>82</v>
      </c>
      <c r="D2239">
        <v>40318.5</v>
      </c>
      <c r="E2239">
        <v>7447826.835</v>
      </c>
      <c r="F2239">
        <v>184.72479965772536</v>
      </c>
      <c r="G2239">
        <v>7.9220249614177472E-3</v>
      </c>
      <c r="H2239" t="str">
        <f t="shared" si="136"/>
        <v>08</v>
      </c>
      <c r="I2239" t="str">
        <f t="shared" si="137"/>
        <v>06</v>
      </c>
      <c r="J2239" t="str">
        <f t="shared" si="138"/>
        <v>2023</v>
      </c>
      <c r="K2239" s="1">
        <f t="shared" si="139"/>
        <v>45085</v>
      </c>
    </row>
    <row r="2240" spans="1:11" hidden="1" x14ac:dyDescent="0.55000000000000004">
      <c r="A2240" t="s">
        <v>194</v>
      </c>
      <c r="B2240">
        <v>17</v>
      </c>
      <c r="C2240" t="s">
        <v>84</v>
      </c>
      <c r="D2240">
        <v>35577.19</v>
      </c>
      <c r="E2240">
        <v>4594889.0500000007</v>
      </c>
      <c r="F2240">
        <v>129.15266916808216</v>
      </c>
      <c r="G2240">
        <v>6.9904234343316808E-3</v>
      </c>
      <c r="H2240" t="str">
        <f t="shared" si="136"/>
        <v>08</v>
      </c>
      <c r="I2240" t="str">
        <f t="shared" si="137"/>
        <v>06</v>
      </c>
      <c r="J2240" t="str">
        <f t="shared" si="138"/>
        <v>2023</v>
      </c>
      <c r="K2240" s="1">
        <f t="shared" si="139"/>
        <v>45085</v>
      </c>
    </row>
    <row r="2241" spans="1:11" hidden="1" x14ac:dyDescent="0.55000000000000004">
      <c r="A2241" t="s">
        <v>194</v>
      </c>
      <c r="B2241">
        <v>18</v>
      </c>
      <c r="C2241" t="s">
        <v>91</v>
      </c>
      <c r="D2241">
        <v>26482.489999999998</v>
      </c>
      <c r="E2241">
        <v>5051593.7703999998</v>
      </c>
      <c r="F2241">
        <v>190.75222044452769</v>
      </c>
      <c r="G2241">
        <v>5.2034412694047611E-3</v>
      </c>
      <c r="H2241" t="str">
        <f t="shared" si="136"/>
        <v>08</v>
      </c>
      <c r="I2241" t="str">
        <f t="shared" si="137"/>
        <v>06</v>
      </c>
      <c r="J2241" t="str">
        <f t="shared" si="138"/>
        <v>2023</v>
      </c>
      <c r="K2241" s="1">
        <f t="shared" si="139"/>
        <v>45085</v>
      </c>
    </row>
    <row r="2242" spans="1:11" hidden="1" x14ac:dyDescent="0.55000000000000004">
      <c r="A2242" t="s">
        <v>194</v>
      </c>
      <c r="B2242">
        <v>19</v>
      </c>
      <c r="C2242" t="s">
        <v>90</v>
      </c>
      <c r="D2242">
        <v>25792.5</v>
      </c>
      <c r="E2242">
        <v>5424530.1749999998</v>
      </c>
      <c r="F2242">
        <v>210.31424542018027</v>
      </c>
      <c r="G2242">
        <v>5.0678678228943848E-3</v>
      </c>
      <c r="H2242" t="str">
        <f t="shared" ref="H2242:H2305" si="140">LEFT(A2242,2)</f>
        <v>08</v>
      </c>
      <c r="I2242" t="str">
        <f t="shared" ref="I2242:I2305" si="141">MID(A2242,4,2)</f>
        <v>06</v>
      </c>
      <c r="J2242" t="str">
        <f t="shared" ref="J2242:J2305" si="142">MID(A2242,7,4)</f>
        <v>2023</v>
      </c>
      <c r="K2242" s="1">
        <f t="shared" ref="K2242:K2305" si="143">DATE(J2242,I2242,H2242)</f>
        <v>45085</v>
      </c>
    </row>
    <row r="2243" spans="1:11" hidden="1" x14ac:dyDescent="0.55000000000000004">
      <c r="A2243" t="s">
        <v>194</v>
      </c>
      <c r="B2243">
        <v>20</v>
      </c>
      <c r="C2243" t="s">
        <v>89</v>
      </c>
      <c r="D2243">
        <v>24514.059999999998</v>
      </c>
      <c r="E2243">
        <v>3243460.7275</v>
      </c>
      <c r="F2243">
        <v>132.31022227652215</v>
      </c>
      <c r="G2243">
        <v>4.816672128816606E-3</v>
      </c>
      <c r="H2243" t="str">
        <f t="shared" si="140"/>
        <v>08</v>
      </c>
      <c r="I2243" t="str">
        <f t="shared" si="141"/>
        <v>06</v>
      </c>
      <c r="J2243" t="str">
        <f t="shared" si="142"/>
        <v>2023</v>
      </c>
      <c r="K2243" s="1">
        <f t="shared" si="143"/>
        <v>45085</v>
      </c>
    </row>
    <row r="2244" spans="1:11" hidden="1" x14ac:dyDescent="0.55000000000000004">
      <c r="A2244" t="s">
        <v>194</v>
      </c>
      <c r="B2244">
        <v>21</v>
      </c>
      <c r="C2244" t="s">
        <v>87</v>
      </c>
      <c r="D2244">
        <v>22515</v>
      </c>
      <c r="E2244">
        <v>4304337.8550000004</v>
      </c>
      <c r="F2244">
        <v>191.17645369753501</v>
      </c>
      <c r="G2244">
        <v>4.4238846188801809E-3</v>
      </c>
      <c r="H2244" t="str">
        <f t="shared" si="140"/>
        <v>08</v>
      </c>
      <c r="I2244" t="str">
        <f t="shared" si="141"/>
        <v>06</v>
      </c>
      <c r="J2244" t="str">
        <f t="shared" si="142"/>
        <v>2023</v>
      </c>
      <c r="K2244" s="1">
        <f t="shared" si="143"/>
        <v>45085</v>
      </c>
    </row>
    <row r="2245" spans="1:11" hidden="1" x14ac:dyDescent="0.55000000000000004">
      <c r="A2245" t="s">
        <v>194</v>
      </c>
      <c r="B2245">
        <v>22</v>
      </c>
      <c r="C2245" t="s">
        <v>86</v>
      </c>
      <c r="D2245">
        <v>21733.82</v>
      </c>
      <c r="E2245">
        <v>3218349.4449000009</v>
      </c>
      <c r="F2245">
        <v>148.08024750826135</v>
      </c>
      <c r="G2245">
        <v>4.2703936045973999E-3</v>
      </c>
      <c r="H2245" t="str">
        <f t="shared" si="140"/>
        <v>08</v>
      </c>
      <c r="I2245" t="str">
        <f t="shared" si="141"/>
        <v>06</v>
      </c>
      <c r="J2245" t="str">
        <f t="shared" si="142"/>
        <v>2023</v>
      </c>
      <c r="K2245" s="1">
        <f t="shared" si="143"/>
        <v>45085</v>
      </c>
    </row>
    <row r="2246" spans="1:11" hidden="1" x14ac:dyDescent="0.55000000000000004">
      <c r="A2246" t="s">
        <v>194</v>
      </c>
      <c r="B2246">
        <v>23</v>
      </c>
      <c r="C2246" t="s">
        <v>133</v>
      </c>
      <c r="D2246">
        <v>18153.919999999998</v>
      </c>
      <c r="E2246">
        <v>3389382.1245999993</v>
      </c>
      <c r="F2246">
        <v>186.70249315850239</v>
      </c>
      <c r="G2246">
        <v>3.566993002903899E-3</v>
      </c>
      <c r="H2246" t="str">
        <f t="shared" si="140"/>
        <v>08</v>
      </c>
      <c r="I2246" t="str">
        <f t="shared" si="141"/>
        <v>06</v>
      </c>
      <c r="J2246" t="str">
        <f t="shared" si="142"/>
        <v>2023</v>
      </c>
      <c r="K2246" s="1">
        <f t="shared" si="143"/>
        <v>45085</v>
      </c>
    </row>
    <row r="2247" spans="1:11" hidden="1" x14ac:dyDescent="0.55000000000000004">
      <c r="A2247" t="s">
        <v>194</v>
      </c>
      <c r="B2247">
        <v>24</v>
      </c>
      <c r="C2247" t="s">
        <v>98</v>
      </c>
      <c r="D2247">
        <v>16207.06</v>
      </c>
      <c r="E2247">
        <v>3217571.5109999999</v>
      </c>
      <c r="F2247">
        <v>198.52900593938691</v>
      </c>
      <c r="G2247">
        <v>3.1844620675668765E-3</v>
      </c>
      <c r="H2247" t="str">
        <f t="shared" si="140"/>
        <v>08</v>
      </c>
      <c r="I2247" t="str">
        <f t="shared" si="141"/>
        <v>06</v>
      </c>
      <c r="J2247" t="str">
        <f t="shared" si="142"/>
        <v>2023</v>
      </c>
      <c r="K2247" s="1">
        <f t="shared" si="143"/>
        <v>45085</v>
      </c>
    </row>
    <row r="2248" spans="1:11" hidden="1" x14ac:dyDescent="0.55000000000000004">
      <c r="A2248" t="s">
        <v>194</v>
      </c>
      <c r="B2248">
        <v>25</v>
      </c>
      <c r="C2248" t="s">
        <v>99</v>
      </c>
      <c r="D2248">
        <v>16072.5</v>
      </c>
      <c r="E2248">
        <v>3250901.625</v>
      </c>
      <c r="F2248">
        <v>202.26483901073263</v>
      </c>
      <c r="G2248">
        <v>3.1580228974884168E-3</v>
      </c>
      <c r="H2248" t="str">
        <f t="shared" si="140"/>
        <v>08</v>
      </c>
      <c r="I2248" t="str">
        <f t="shared" si="141"/>
        <v>06</v>
      </c>
      <c r="J2248" t="str">
        <f t="shared" si="142"/>
        <v>2023</v>
      </c>
      <c r="K2248" s="1">
        <f t="shared" si="143"/>
        <v>45085</v>
      </c>
    </row>
    <row r="2249" spans="1:11" hidden="1" x14ac:dyDescent="0.55000000000000004">
      <c r="A2249" t="s">
        <v>194</v>
      </c>
      <c r="B2249">
        <v>26</v>
      </c>
      <c r="C2249" t="s">
        <v>93</v>
      </c>
      <c r="D2249">
        <v>15977.01</v>
      </c>
      <c r="E2249">
        <v>3511525.7782999999</v>
      </c>
      <c r="F2249">
        <v>219.78616639158389</v>
      </c>
      <c r="G2249">
        <v>3.1392604394712342E-3</v>
      </c>
      <c r="H2249" t="str">
        <f t="shared" si="140"/>
        <v>08</v>
      </c>
      <c r="I2249" t="str">
        <f t="shared" si="141"/>
        <v>06</v>
      </c>
      <c r="J2249" t="str">
        <f t="shared" si="142"/>
        <v>2023</v>
      </c>
      <c r="K2249" s="1">
        <f t="shared" si="143"/>
        <v>45085</v>
      </c>
    </row>
    <row r="2250" spans="1:11" hidden="1" x14ac:dyDescent="0.55000000000000004">
      <c r="A2250" t="s">
        <v>194</v>
      </c>
      <c r="B2250">
        <v>27</v>
      </c>
      <c r="C2250" t="s">
        <v>96</v>
      </c>
      <c r="D2250">
        <v>13211.96</v>
      </c>
      <c r="E2250">
        <v>3033425.9953999999</v>
      </c>
      <c r="F2250">
        <v>229.59697088092909</v>
      </c>
      <c r="G2250">
        <v>2.5959665391632331E-3</v>
      </c>
      <c r="H2250" t="str">
        <f t="shared" si="140"/>
        <v>08</v>
      </c>
      <c r="I2250" t="str">
        <f t="shared" si="141"/>
        <v>06</v>
      </c>
      <c r="J2250" t="str">
        <f t="shared" si="142"/>
        <v>2023</v>
      </c>
      <c r="K2250" s="1">
        <f t="shared" si="143"/>
        <v>45085</v>
      </c>
    </row>
    <row r="2251" spans="1:11" hidden="1" x14ac:dyDescent="0.55000000000000004">
      <c r="A2251" t="s">
        <v>194</v>
      </c>
      <c r="B2251">
        <v>28</v>
      </c>
      <c r="C2251" t="s">
        <v>103</v>
      </c>
      <c r="D2251">
        <v>11137.5</v>
      </c>
      <c r="E2251">
        <v>2250750.1500000004</v>
      </c>
      <c r="F2251">
        <v>202.08755555555558</v>
      </c>
      <c r="G2251">
        <v>2.188363977027671E-3</v>
      </c>
      <c r="H2251" t="str">
        <f t="shared" si="140"/>
        <v>08</v>
      </c>
      <c r="I2251" t="str">
        <f t="shared" si="141"/>
        <v>06</v>
      </c>
      <c r="J2251" t="str">
        <f t="shared" si="142"/>
        <v>2023</v>
      </c>
      <c r="K2251" s="1">
        <f t="shared" si="143"/>
        <v>45085</v>
      </c>
    </row>
    <row r="2252" spans="1:11" hidden="1" x14ac:dyDescent="0.55000000000000004">
      <c r="A2252" t="s">
        <v>194</v>
      </c>
      <c r="B2252">
        <v>29</v>
      </c>
      <c r="C2252" t="s">
        <v>97</v>
      </c>
      <c r="D2252">
        <v>10485</v>
      </c>
      <c r="E2252">
        <v>2065544.568</v>
      </c>
      <c r="F2252">
        <v>196.99995879828325</v>
      </c>
      <c r="G2252">
        <v>2.0601567945351409E-3</v>
      </c>
      <c r="H2252" t="str">
        <f t="shared" si="140"/>
        <v>08</v>
      </c>
      <c r="I2252" t="str">
        <f t="shared" si="141"/>
        <v>06</v>
      </c>
      <c r="J2252" t="str">
        <f t="shared" si="142"/>
        <v>2023</v>
      </c>
      <c r="K2252" s="1">
        <f t="shared" si="143"/>
        <v>45085</v>
      </c>
    </row>
    <row r="2253" spans="1:11" hidden="1" x14ac:dyDescent="0.55000000000000004">
      <c r="A2253" t="s">
        <v>194</v>
      </c>
      <c r="B2253">
        <v>30</v>
      </c>
      <c r="C2253" t="s">
        <v>102</v>
      </c>
      <c r="D2253">
        <v>9718.5</v>
      </c>
      <c r="E2253">
        <v>1806510.75</v>
      </c>
      <c r="F2253">
        <v>185.88370118845501</v>
      </c>
      <c r="G2253">
        <v>1.9095501962508124E-3</v>
      </c>
      <c r="H2253" t="str">
        <f t="shared" si="140"/>
        <v>08</v>
      </c>
      <c r="I2253" t="str">
        <f t="shared" si="141"/>
        <v>06</v>
      </c>
      <c r="J2253" t="str">
        <f t="shared" si="142"/>
        <v>2023</v>
      </c>
      <c r="K2253" s="1">
        <f t="shared" si="143"/>
        <v>45085</v>
      </c>
    </row>
    <row r="2254" spans="1:11" hidden="1" x14ac:dyDescent="0.55000000000000004">
      <c r="A2254" t="s">
        <v>194</v>
      </c>
      <c r="B2254">
        <v>31</v>
      </c>
      <c r="C2254" t="s">
        <v>85</v>
      </c>
      <c r="D2254">
        <v>5775</v>
      </c>
      <c r="E2254">
        <v>1139606.1254999998</v>
      </c>
      <c r="F2254">
        <v>197.33439402597401</v>
      </c>
      <c r="G2254">
        <v>1.1347072473476814E-3</v>
      </c>
      <c r="H2254" t="str">
        <f t="shared" si="140"/>
        <v>08</v>
      </c>
      <c r="I2254" t="str">
        <f t="shared" si="141"/>
        <v>06</v>
      </c>
      <c r="J2254" t="str">
        <f t="shared" si="142"/>
        <v>2023</v>
      </c>
      <c r="K2254" s="1">
        <f t="shared" si="143"/>
        <v>45085</v>
      </c>
    </row>
    <row r="2255" spans="1:11" hidden="1" x14ac:dyDescent="0.55000000000000004">
      <c r="A2255" t="s">
        <v>194</v>
      </c>
      <c r="B2255">
        <v>32</v>
      </c>
      <c r="C2255" t="s">
        <v>94</v>
      </c>
      <c r="D2255">
        <v>5255.4599999999991</v>
      </c>
      <c r="E2255">
        <v>683367.54249999998</v>
      </c>
      <c r="F2255">
        <v>130.03001497490231</v>
      </c>
      <c r="G2255">
        <v>1.0326248571681117E-3</v>
      </c>
      <c r="H2255" t="str">
        <f t="shared" si="140"/>
        <v>08</v>
      </c>
      <c r="I2255" t="str">
        <f t="shared" si="141"/>
        <v>06</v>
      </c>
      <c r="J2255" t="str">
        <f t="shared" si="142"/>
        <v>2023</v>
      </c>
      <c r="K2255" s="1">
        <f t="shared" si="143"/>
        <v>45085</v>
      </c>
    </row>
    <row r="2256" spans="1:11" hidden="1" x14ac:dyDescent="0.55000000000000004">
      <c r="A2256" t="s">
        <v>194</v>
      </c>
      <c r="B2256">
        <v>33</v>
      </c>
      <c r="C2256" t="s">
        <v>104</v>
      </c>
      <c r="D2256">
        <v>4770</v>
      </c>
      <c r="E2256">
        <v>1138177.6499999999</v>
      </c>
      <c r="F2256">
        <v>238.61166666666665</v>
      </c>
      <c r="G2256">
        <v>9.3723871339366929E-4</v>
      </c>
      <c r="H2256" t="str">
        <f t="shared" si="140"/>
        <v>08</v>
      </c>
      <c r="I2256" t="str">
        <f t="shared" si="141"/>
        <v>06</v>
      </c>
      <c r="J2256" t="str">
        <f t="shared" si="142"/>
        <v>2023</v>
      </c>
      <c r="K2256" s="1">
        <f t="shared" si="143"/>
        <v>45085</v>
      </c>
    </row>
    <row r="2257" spans="1:11" hidden="1" x14ac:dyDescent="0.55000000000000004">
      <c r="A2257" t="s">
        <v>194</v>
      </c>
      <c r="B2257">
        <v>34</v>
      </c>
      <c r="C2257" t="s">
        <v>107</v>
      </c>
      <c r="D2257">
        <v>4503.26</v>
      </c>
      <c r="E2257">
        <v>652320.62520000001</v>
      </c>
      <c r="F2257">
        <v>144.85519938888714</v>
      </c>
      <c r="G2257">
        <v>8.8482801016292979E-4</v>
      </c>
      <c r="H2257" t="str">
        <f t="shared" si="140"/>
        <v>08</v>
      </c>
      <c r="I2257" t="str">
        <f t="shared" si="141"/>
        <v>06</v>
      </c>
      <c r="J2257" t="str">
        <f t="shared" si="142"/>
        <v>2023</v>
      </c>
      <c r="K2257" s="1">
        <f t="shared" si="143"/>
        <v>45085</v>
      </c>
    </row>
    <row r="2258" spans="1:11" hidden="1" x14ac:dyDescent="0.55000000000000004">
      <c r="A2258" t="s">
        <v>194</v>
      </c>
      <c r="B2258">
        <v>35</v>
      </c>
      <c r="C2258" t="s">
        <v>165</v>
      </c>
      <c r="D2258">
        <v>4362</v>
      </c>
      <c r="E2258">
        <v>817749.36930000002</v>
      </c>
      <c r="F2258">
        <v>187.47119883081155</v>
      </c>
      <c r="G2258">
        <v>8.5707238319144348E-4</v>
      </c>
      <c r="H2258" t="str">
        <f t="shared" si="140"/>
        <v>08</v>
      </c>
      <c r="I2258" t="str">
        <f t="shared" si="141"/>
        <v>06</v>
      </c>
      <c r="J2258" t="str">
        <f t="shared" si="142"/>
        <v>2023</v>
      </c>
      <c r="K2258" s="1">
        <f t="shared" si="143"/>
        <v>45085</v>
      </c>
    </row>
    <row r="2259" spans="1:11" hidden="1" x14ac:dyDescent="0.55000000000000004">
      <c r="A2259" t="s">
        <v>194</v>
      </c>
      <c r="B2259">
        <v>36</v>
      </c>
      <c r="C2259" t="s">
        <v>95</v>
      </c>
      <c r="D2259">
        <v>3867.7600000000007</v>
      </c>
      <c r="E2259">
        <v>806740.63319999992</v>
      </c>
      <c r="F2259">
        <v>208.58084090015922</v>
      </c>
      <c r="G2259">
        <v>7.5996109142882574E-4</v>
      </c>
      <c r="H2259" t="str">
        <f t="shared" si="140"/>
        <v>08</v>
      </c>
      <c r="I2259" t="str">
        <f t="shared" si="141"/>
        <v>06</v>
      </c>
      <c r="J2259" t="str">
        <f t="shared" si="142"/>
        <v>2023</v>
      </c>
      <c r="K2259" s="1">
        <f t="shared" si="143"/>
        <v>45085</v>
      </c>
    </row>
    <row r="2260" spans="1:11" hidden="1" x14ac:dyDescent="0.55000000000000004">
      <c r="A2260" t="s">
        <v>194</v>
      </c>
      <c r="B2260">
        <v>37</v>
      </c>
      <c r="C2260" t="s">
        <v>100</v>
      </c>
      <c r="D2260">
        <v>3465.65</v>
      </c>
      <c r="E2260">
        <v>665520.875</v>
      </c>
      <c r="F2260">
        <v>192.03349299554196</v>
      </c>
      <c r="G2260">
        <v>6.8095206437584273E-4</v>
      </c>
      <c r="H2260" t="str">
        <f t="shared" si="140"/>
        <v>08</v>
      </c>
      <c r="I2260" t="str">
        <f t="shared" si="141"/>
        <v>06</v>
      </c>
      <c r="J2260" t="str">
        <f t="shared" si="142"/>
        <v>2023</v>
      </c>
      <c r="K2260" s="1">
        <f t="shared" si="143"/>
        <v>45085</v>
      </c>
    </row>
    <row r="2261" spans="1:11" hidden="1" x14ac:dyDescent="0.55000000000000004">
      <c r="A2261" t="s">
        <v>194</v>
      </c>
      <c r="B2261">
        <v>38</v>
      </c>
      <c r="C2261" t="s">
        <v>122</v>
      </c>
      <c r="D2261">
        <v>3420</v>
      </c>
      <c r="E2261">
        <v>687890.25</v>
      </c>
      <c r="F2261">
        <v>201.13749999999999</v>
      </c>
      <c r="G2261">
        <v>6.7198247375395155E-4</v>
      </c>
      <c r="H2261" t="str">
        <f t="shared" si="140"/>
        <v>08</v>
      </c>
      <c r="I2261" t="str">
        <f t="shared" si="141"/>
        <v>06</v>
      </c>
      <c r="J2261" t="str">
        <f t="shared" si="142"/>
        <v>2023</v>
      </c>
      <c r="K2261" s="1">
        <f t="shared" si="143"/>
        <v>45085</v>
      </c>
    </row>
    <row r="2262" spans="1:11" hidden="1" x14ac:dyDescent="0.55000000000000004">
      <c r="A2262" t="s">
        <v>194</v>
      </c>
      <c r="B2262">
        <v>39</v>
      </c>
      <c r="C2262" t="s">
        <v>155</v>
      </c>
      <c r="D2262">
        <v>2550</v>
      </c>
      <c r="E2262">
        <v>527398.125</v>
      </c>
      <c r="F2262">
        <v>206.82279411764705</v>
      </c>
      <c r="G2262">
        <v>5.010395637639112E-4</v>
      </c>
      <c r="H2262" t="str">
        <f t="shared" si="140"/>
        <v>08</v>
      </c>
      <c r="I2262" t="str">
        <f t="shared" si="141"/>
        <v>06</v>
      </c>
      <c r="J2262" t="str">
        <f t="shared" si="142"/>
        <v>2023</v>
      </c>
      <c r="K2262" s="1">
        <f t="shared" si="143"/>
        <v>45085</v>
      </c>
    </row>
    <row r="2263" spans="1:11" hidden="1" x14ac:dyDescent="0.55000000000000004">
      <c r="A2263" t="s">
        <v>194</v>
      </c>
      <c r="B2263">
        <v>40</v>
      </c>
      <c r="C2263" t="s">
        <v>134</v>
      </c>
      <c r="D2263">
        <v>1901.74</v>
      </c>
      <c r="E2263">
        <v>416644.30180000002</v>
      </c>
      <c r="F2263">
        <v>219.08583812718879</v>
      </c>
      <c r="G2263">
        <v>3.7366548234995319E-4</v>
      </c>
      <c r="H2263" t="str">
        <f t="shared" si="140"/>
        <v>08</v>
      </c>
      <c r="I2263" t="str">
        <f t="shared" si="141"/>
        <v>06</v>
      </c>
      <c r="J2263" t="str">
        <f t="shared" si="142"/>
        <v>2023</v>
      </c>
      <c r="K2263" s="1">
        <f t="shared" si="143"/>
        <v>45085</v>
      </c>
    </row>
    <row r="2264" spans="1:11" hidden="1" x14ac:dyDescent="0.55000000000000004">
      <c r="A2264" t="s">
        <v>194</v>
      </c>
      <c r="B2264">
        <v>41</v>
      </c>
      <c r="C2264" t="s">
        <v>110</v>
      </c>
      <c r="D2264">
        <v>1710.6599999999999</v>
      </c>
      <c r="E2264">
        <v>386999.68869999994</v>
      </c>
      <c r="F2264">
        <v>226.22829124431505</v>
      </c>
      <c r="G2264">
        <v>3.3612091770524407E-4</v>
      </c>
      <c r="H2264" t="str">
        <f t="shared" si="140"/>
        <v>08</v>
      </c>
      <c r="I2264" t="str">
        <f t="shared" si="141"/>
        <v>06</v>
      </c>
      <c r="J2264" t="str">
        <f t="shared" si="142"/>
        <v>2023</v>
      </c>
      <c r="K2264" s="1">
        <f t="shared" si="143"/>
        <v>45085</v>
      </c>
    </row>
    <row r="2265" spans="1:11" hidden="1" x14ac:dyDescent="0.55000000000000004">
      <c r="A2265" t="s">
        <v>194</v>
      </c>
      <c r="B2265">
        <v>42</v>
      </c>
      <c r="C2265" t="s">
        <v>101</v>
      </c>
      <c r="D2265">
        <v>1665</v>
      </c>
      <c r="E2265">
        <v>302919.375</v>
      </c>
      <c r="F2265">
        <v>181.93355855855856</v>
      </c>
      <c r="G2265">
        <v>3.2714936222231854E-4</v>
      </c>
      <c r="H2265" t="str">
        <f t="shared" si="140"/>
        <v>08</v>
      </c>
      <c r="I2265" t="str">
        <f t="shared" si="141"/>
        <v>06</v>
      </c>
      <c r="J2265" t="str">
        <f t="shared" si="142"/>
        <v>2023</v>
      </c>
      <c r="K2265" s="1">
        <f t="shared" si="143"/>
        <v>45085</v>
      </c>
    </row>
    <row r="2266" spans="1:11" hidden="1" x14ac:dyDescent="0.55000000000000004">
      <c r="A2266" t="s">
        <v>194</v>
      </c>
      <c r="B2266">
        <v>43</v>
      </c>
      <c r="C2266" t="s">
        <v>119</v>
      </c>
      <c r="D2266">
        <v>1398.9099999999999</v>
      </c>
      <c r="E2266">
        <v>286359.09999999998</v>
      </c>
      <c r="F2266">
        <v>204.70158909436634</v>
      </c>
      <c r="G2266">
        <v>2.7486637495881293E-4</v>
      </c>
      <c r="H2266" t="str">
        <f t="shared" si="140"/>
        <v>08</v>
      </c>
      <c r="I2266" t="str">
        <f t="shared" si="141"/>
        <v>06</v>
      </c>
      <c r="J2266" t="str">
        <f t="shared" si="142"/>
        <v>2023</v>
      </c>
      <c r="K2266" s="1">
        <f t="shared" si="143"/>
        <v>45085</v>
      </c>
    </row>
    <row r="2267" spans="1:11" hidden="1" x14ac:dyDescent="0.55000000000000004">
      <c r="A2267" t="s">
        <v>194</v>
      </c>
      <c r="B2267">
        <v>44</v>
      </c>
      <c r="C2267" t="s">
        <v>109</v>
      </c>
      <c r="D2267">
        <v>1259.8800000000001</v>
      </c>
      <c r="E2267">
        <v>174160.495</v>
      </c>
      <c r="F2267">
        <v>138.23578039178332</v>
      </c>
      <c r="G2267">
        <v>2.4754891199799079E-4</v>
      </c>
      <c r="H2267" t="str">
        <f t="shared" si="140"/>
        <v>08</v>
      </c>
      <c r="I2267" t="str">
        <f t="shared" si="141"/>
        <v>06</v>
      </c>
      <c r="J2267" t="str">
        <f t="shared" si="142"/>
        <v>2023</v>
      </c>
      <c r="K2267" s="1">
        <f t="shared" si="143"/>
        <v>45085</v>
      </c>
    </row>
    <row r="2268" spans="1:11" hidden="1" x14ac:dyDescent="0.55000000000000004">
      <c r="A2268" t="s">
        <v>194</v>
      </c>
      <c r="B2268">
        <v>45</v>
      </c>
      <c r="C2268" t="s">
        <v>181</v>
      </c>
      <c r="D2268">
        <v>869.56</v>
      </c>
      <c r="E2268">
        <v>178042.40999999997</v>
      </c>
      <c r="F2268">
        <v>204.74999999999997</v>
      </c>
      <c r="G2268">
        <v>1.7085645610452808E-4</v>
      </c>
      <c r="H2268" t="str">
        <f t="shared" si="140"/>
        <v>08</v>
      </c>
      <c r="I2268" t="str">
        <f t="shared" si="141"/>
        <v>06</v>
      </c>
      <c r="J2268" t="str">
        <f t="shared" si="142"/>
        <v>2023</v>
      </c>
      <c r="K2268" s="1">
        <f t="shared" si="143"/>
        <v>45085</v>
      </c>
    </row>
    <row r="2269" spans="1:11" hidden="1" x14ac:dyDescent="0.55000000000000004">
      <c r="A2269" t="s">
        <v>194</v>
      </c>
      <c r="B2269">
        <v>46</v>
      </c>
      <c r="C2269" t="s">
        <v>169</v>
      </c>
      <c r="D2269">
        <v>855</v>
      </c>
      <c r="E2269">
        <v>108627.75</v>
      </c>
      <c r="F2269">
        <v>127.05</v>
      </c>
      <c r="G2269">
        <v>1.6799561843848789E-4</v>
      </c>
      <c r="H2269" t="str">
        <f t="shared" si="140"/>
        <v>08</v>
      </c>
      <c r="I2269" t="str">
        <f t="shared" si="141"/>
        <v>06</v>
      </c>
      <c r="J2269" t="str">
        <f t="shared" si="142"/>
        <v>2023</v>
      </c>
      <c r="K2269" s="1">
        <f t="shared" si="143"/>
        <v>45085</v>
      </c>
    </row>
    <row r="2270" spans="1:11" hidden="1" x14ac:dyDescent="0.55000000000000004">
      <c r="A2270" t="s">
        <v>194</v>
      </c>
      <c r="B2270">
        <v>47</v>
      </c>
      <c r="C2270" t="s">
        <v>113</v>
      </c>
      <c r="D2270">
        <v>825</v>
      </c>
      <c r="E2270">
        <v>210759.98625000002</v>
      </c>
      <c r="F2270">
        <v>255.46665000000002</v>
      </c>
      <c r="G2270">
        <v>1.6210103533538306E-4</v>
      </c>
      <c r="H2270" t="str">
        <f t="shared" si="140"/>
        <v>08</v>
      </c>
      <c r="I2270" t="str">
        <f t="shared" si="141"/>
        <v>06</v>
      </c>
      <c r="J2270" t="str">
        <f t="shared" si="142"/>
        <v>2023</v>
      </c>
      <c r="K2270" s="1">
        <f t="shared" si="143"/>
        <v>45085</v>
      </c>
    </row>
    <row r="2271" spans="1:11" hidden="1" x14ac:dyDescent="0.55000000000000004">
      <c r="A2271" t="s">
        <v>194</v>
      </c>
      <c r="B2271">
        <v>48</v>
      </c>
      <c r="C2271" t="s">
        <v>115</v>
      </c>
      <c r="D2271">
        <v>557.63</v>
      </c>
      <c r="E2271">
        <v>134950.38122499999</v>
      </c>
      <c r="F2271">
        <v>242.00703194770725</v>
      </c>
      <c r="G2271">
        <v>1.0956654585947836E-4</v>
      </c>
      <c r="H2271" t="str">
        <f t="shared" si="140"/>
        <v>08</v>
      </c>
      <c r="I2271" t="str">
        <f t="shared" si="141"/>
        <v>06</v>
      </c>
      <c r="J2271" t="str">
        <f t="shared" si="142"/>
        <v>2023</v>
      </c>
      <c r="K2271" s="1">
        <f t="shared" si="143"/>
        <v>45085</v>
      </c>
    </row>
    <row r="2272" spans="1:11" hidden="1" x14ac:dyDescent="0.55000000000000004">
      <c r="A2272" t="s">
        <v>194</v>
      </c>
      <c r="B2272">
        <v>49</v>
      </c>
      <c r="C2272" t="s">
        <v>112</v>
      </c>
      <c r="D2272">
        <v>516</v>
      </c>
      <c r="E2272">
        <v>137461.42499999999</v>
      </c>
      <c r="F2272">
        <v>266.39811046511625</v>
      </c>
      <c r="G2272">
        <v>1.0138682937340322E-4</v>
      </c>
      <c r="H2272" t="str">
        <f t="shared" si="140"/>
        <v>08</v>
      </c>
      <c r="I2272" t="str">
        <f t="shared" si="141"/>
        <v>06</v>
      </c>
      <c r="J2272" t="str">
        <f t="shared" si="142"/>
        <v>2023</v>
      </c>
      <c r="K2272" s="1">
        <f t="shared" si="143"/>
        <v>45085</v>
      </c>
    </row>
    <row r="2273" spans="1:11" hidden="1" x14ac:dyDescent="0.55000000000000004">
      <c r="A2273" t="s">
        <v>194</v>
      </c>
      <c r="B2273">
        <v>50</v>
      </c>
      <c r="C2273" t="s">
        <v>193</v>
      </c>
      <c r="D2273">
        <v>450</v>
      </c>
      <c r="E2273">
        <v>82777.5</v>
      </c>
      <c r="F2273">
        <v>183.95</v>
      </c>
      <c r="G2273">
        <v>8.8418746546572573E-5</v>
      </c>
      <c r="H2273" t="str">
        <f t="shared" si="140"/>
        <v>08</v>
      </c>
      <c r="I2273" t="str">
        <f t="shared" si="141"/>
        <v>06</v>
      </c>
      <c r="J2273" t="str">
        <f t="shared" si="142"/>
        <v>2023</v>
      </c>
      <c r="K2273" s="1">
        <f t="shared" si="143"/>
        <v>45085</v>
      </c>
    </row>
    <row r="2274" spans="1:11" hidden="1" x14ac:dyDescent="0.55000000000000004">
      <c r="A2274" t="s">
        <v>194</v>
      </c>
      <c r="B2274">
        <v>51</v>
      </c>
      <c r="C2274" t="s">
        <v>111</v>
      </c>
      <c r="D2274">
        <v>412.5</v>
      </c>
      <c r="E2274">
        <v>66000</v>
      </c>
      <c r="F2274">
        <v>160</v>
      </c>
      <c r="G2274">
        <v>8.1050517667691528E-5</v>
      </c>
      <c r="H2274" t="str">
        <f t="shared" si="140"/>
        <v>08</v>
      </c>
      <c r="I2274" t="str">
        <f t="shared" si="141"/>
        <v>06</v>
      </c>
      <c r="J2274" t="str">
        <f t="shared" si="142"/>
        <v>2023</v>
      </c>
      <c r="K2274" s="1">
        <f t="shared" si="143"/>
        <v>45085</v>
      </c>
    </row>
    <row r="2275" spans="1:11" hidden="1" x14ac:dyDescent="0.55000000000000004">
      <c r="A2275" t="s">
        <v>194</v>
      </c>
      <c r="B2275">
        <v>52</v>
      </c>
      <c r="C2275" t="s">
        <v>138</v>
      </c>
      <c r="D2275">
        <v>412.5</v>
      </c>
      <c r="E2275">
        <v>81196.5</v>
      </c>
      <c r="F2275">
        <v>196.84</v>
      </c>
      <c r="G2275">
        <v>8.1050517667691528E-5</v>
      </c>
      <c r="H2275" t="str">
        <f t="shared" si="140"/>
        <v>08</v>
      </c>
      <c r="I2275" t="str">
        <f t="shared" si="141"/>
        <v>06</v>
      </c>
      <c r="J2275" t="str">
        <f t="shared" si="142"/>
        <v>2023</v>
      </c>
      <c r="K2275" s="1">
        <f t="shared" si="143"/>
        <v>45085</v>
      </c>
    </row>
    <row r="2276" spans="1:11" hidden="1" x14ac:dyDescent="0.55000000000000004">
      <c r="A2276" t="s">
        <v>194</v>
      </c>
      <c r="B2276">
        <v>53</v>
      </c>
      <c r="C2276" t="s">
        <v>105</v>
      </c>
      <c r="D2276">
        <v>412.5</v>
      </c>
      <c r="E2276">
        <v>54841.875</v>
      </c>
      <c r="F2276">
        <v>132.94999999999999</v>
      </c>
      <c r="G2276">
        <v>8.1050517667691528E-5</v>
      </c>
      <c r="H2276" t="str">
        <f t="shared" si="140"/>
        <v>08</v>
      </c>
      <c r="I2276" t="str">
        <f t="shared" si="141"/>
        <v>06</v>
      </c>
      <c r="J2276" t="str">
        <f t="shared" si="142"/>
        <v>2023</v>
      </c>
      <c r="K2276" s="1">
        <f t="shared" si="143"/>
        <v>45085</v>
      </c>
    </row>
    <row r="2277" spans="1:11" hidden="1" x14ac:dyDescent="0.55000000000000004">
      <c r="A2277" t="s">
        <v>194</v>
      </c>
      <c r="B2277">
        <v>54</v>
      </c>
      <c r="C2277" t="s">
        <v>191</v>
      </c>
      <c r="D2277">
        <v>412.5</v>
      </c>
      <c r="E2277">
        <v>84273.75</v>
      </c>
      <c r="F2277">
        <v>204.3</v>
      </c>
      <c r="G2277">
        <v>8.1050517667691528E-5</v>
      </c>
      <c r="H2277" t="str">
        <f t="shared" si="140"/>
        <v>08</v>
      </c>
      <c r="I2277" t="str">
        <f t="shared" si="141"/>
        <v>06</v>
      </c>
      <c r="J2277" t="str">
        <f t="shared" si="142"/>
        <v>2023</v>
      </c>
      <c r="K2277" s="1">
        <f t="shared" si="143"/>
        <v>45085</v>
      </c>
    </row>
    <row r="2278" spans="1:11" hidden="1" x14ac:dyDescent="0.55000000000000004">
      <c r="A2278" t="s">
        <v>194</v>
      </c>
      <c r="B2278">
        <v>55</v>
      </c>
      <c r="C2278" t="s">
        <v>149</v>
      </c>
      <c r="D2278">
        <v>412.5</v>
      </c>
      <c r="E2278">
        <v>101062.5</v>
      </c>
      <c r="F2278">
        <v>245</v>
      </c>
      <c r="G2278">
        <v>8.1050517667691528E-5</v>
      </c>
      <c r="H2278" t="str">
        <f t="shared" si="140"/>
        <v>08</v>
      </c>
      <c r="I2278" t="str">
        <f t="shared" si="141"/>
        <v>06</v>
      </c>
      <c r="J2278" t="str">
        <f t="shared" si="142"/>
        <v>2023</v>
      </c>
      <c r="K2278" s="1">
        <f t="shared" si="143"/>
        <v>45085</v>
      </c>
    </row>
    <row r="2279" spans="1:11" hidden="1" x14ac:dyDescent="0.55000000000000004">
      <c r="A2279" t="s">
        <v>194</v>
      </c>
      <c r="B2279">
        <v>56</v>
      </c>
      <c r="C2279" t="s">
        <v>108</v>
      </c>
      <c r="D2279">
        <v>412.5</v>
      </c>
      <c r="E2279">
        <v>80482.875</v>
      </c>
      <c r="F2279">
        <v>195.11</v>
      </c>
      <c r="G2279">
        <v>8.1050517667691528E-5</v>
      </c>
      <c r="H2279" t="str">
        <f t="shared" si="140"/>
        <v>08</v>
      </c>
      <c r="I2279" t="str">
        <f t="shared" si="141"/>
        <v>06</v>
      </c>
      <c r="J2279" t="str">
        <f t="shared" si="142"/>
        <v>2023</v>
      </c>
      <c r="K2279" s="1">
        <f t="shared" si="143"/>
        <v>45085</v>
      </c>
    </row>
    <row r="2280" spans="1:11" hidden="1" x14ac:dyDescent="0.55000000000000004">
      <c r="A2280" t="s">
        <v>194</v>
      </c>
      <c r="B2280">
        <v>57</v>
      </c>
      <c r="C2280" t="s">
        <v>88</v>
      </c>
      <c r="D2280">
        <v>375</v>
      </c>
      <c r="E2280">
        <v>79938.487500000003</v>
      </c>
      <c r="F2280">
        <v>213.16930000000002</v>
      </c>
      <c r="G2280">
        <v>7.3682288788810482E-5</v>
      </c>
      <c r="H2280" t="str">
        <f t="shared" si="140"/>
        <v>08</v>
      </c>
      <c r="I2280" t="str">
        <f t="shared" si="141"/>
        <v>06</v>
      </c>
      <c r="J2280" t="str">
        <f t="shared" si="142"/>
        <v>2023</v>
      </c>
      <c r="K2280" s="1">
        <f t="shared" si="143"/>
        <v>45085</v>
      </c>
    </row>
    <row r="2281" spans="1:11" hidden="1" x14ac:dyDescent="0.55000000000000004">
      <c r="A2281" t="s">
        <v>194</v>
      </c>
      <c r="B2281">
        <v>58</v>
      </c>
      <c r="C2281" t="s">
        <v>114</v>
      </c>
      <c r="D2281">
        <v>374.01</v>
      </c>
      <c r="E2281">
        <v>182697.52682999999</v>
      </c>
      <c r="F2281">
        <v>488.483</v>
      </c>
      <c r="G2281">
        <v>7.3487767546408019E-5</v>
      </c>
      <c r="H2281" t="str">
        <f t="shared" si="140"/>
        <v>08</v>
      </c>
      <c r="I2281" t="str">
        <f t="shared" si="141"/>
        <v>06</v>
      </c>
      <c r="J2281" t="str">
        <f t="shared" si="142"/>
        <v>2023</v>
      </c>
      <c r="K2281" s="1">
        <f t="shared" si="143"/>
        <v>45085</v>
      </c>
    </row>
    <row r="2282" spans="1:11" hidden="1" x14ac:dyDescent="0.55000000000000004">
      <c r="A2282" t="s">
        <v>194</v>
      </c>
      <c r="B2282">
        <v>59</v>
      </c>
      <c r="C2282" t="s">
        <v>150</v>
      </c>
      <c r="D2282">
        <v>44.129999999999995</v>
      </c>
      <c r="E2282">
        <v>7165.8854999999994</v>
      </c>
      <c r="F2282">
        <v>162.38127124405167</v>
      </c>
      <c r="G2282">
        <v>8.6709317446672166E-6</v>
      </c>
      <c r="H2282" t="str">
        <f t="shared" si="140"/>
        <v>08</v>
      </c>
      <c r="I2282" t="str">
        <f t="shared" si="141"/>
        <v>06</v>
      </c>
      <c r="J2282" t="str">
        <f t="shared" si="142"/>
        <v>2023</v>
      </c>
      <c r="K2282" s="1">
        <f t="shared" si="143"/>
        <v>45085</v>
      </c>
    </row>
    <row r="2283" spans="1:11" hidden="1" x14ac:dyDescent="0.55000000000000004">
      <c r="A2283" t="s">
        <v>194</v>
      </c>
      <c r="C2283" t="s">
        <v>117</v>
      </c>
      <c r="D2283">
        <v>5089418.4499999974</v>
      </c>
      <c r="E2283">
        <v>1034960833.9078647</v>
      </c>
      <c r="F2283">
        <v>203.35542146428639</v>
      </c>
      <c r="G2283">
        <v>1.0000000000000004</v>
      </c>
      <c r="H2283" t="str">
        <f t="shared" si="140"/>
        <v>08</v>
      </c>
      <c r="I2283" t="str">
        <f t="shared" si="141"/>
        <v>06</v>
      </c>
      <c r="J2283" t="str">
        <f t="shared" si="142"/>
        <v>2023</v>
      </c>
      <c r="K2283" s="1">
        <f t="shared" si="143"/>
        <v>45085</v>
      </c>
    </row>
    <row r="2284" spans="1:11" hidden="1" x14ac:dyDescent="0.55000000000000004">
      <c r="A2284" t="s">
        <v>195</v>
      </c>
      <c r="B2284">
        <v>1</v>
      </c>
      <c r="C2284" t="s">
        <v>69</v>
      </c>
      <c r="D2284">
        <v>1500727.4899999956</v>
      </c>
      <c r="E2284">
        <v>311132704.12707055</v>
      </c>
      <c r="F2284">
        <v>207.32125332565971</v>
      </c>
      <c r="G2284">
        <v>0.27491566589298999</v>
      </c>
      <c r="H2284" t="str">
        <f t="shared" si="140"/>
        <v>22</v>
      </c>
      <c r="I2284" t="str">
        <f t="shared" si="141"/>
        <v>06</v>
      </c>
      <c r="J2284" t="str">
        <f t="shared" si="142"/>
        <v>2023</v>
      </c>
      <c r="K2284" s="1">
        <f t="shared" si="143"/>
        <v>45099</v>
      </c>
    </row>
    <row r="2285" spans="1:11" hidden="1" x14ac:dyDescent="0.55000000000000004">
      <c r="A2285" t="s">
        <v>195</v>
      </c>
      <c r="B2285">
        <v>2</v>
      </c>
      <c r="C2285" t="s">
        <v>68</v>
      </c>
      <c r="D2285">
        <v>1232703.8</v>
      </c>
      <c r="E2285">
        <v>251401451.25625017</v>
      </c>
      <c r="F2285">
        <v>203.94311371170443</v>
      </c>
      <c r="G2285">
        <v>0.2258168710068876</v>
      </c>
      <c r="H2285" t="str">
        <f t="shared" si="140"/>
        <v>22</v>
      </c>
      <c r="I2285" t="str">
        <f t="shared" si="141"/>
        <v>06</v>
      </c>
      <c r="J2285" t="str">
        <f t="shared" si="142"/>
        <v>2023</v>
      </c>
      <c r="K2285" s="1">
        <f t="shared" si="143"/>
        <v>45099</v>
      </c>
    </row>
    <row r="2286" spans="1:11" x14ac:dyDescent="0.55000000000000004">
      <c r="A2286" t="s">
        <v>195</v>
      </c>
      <c r="B2286">
        <v>3</v>
      </c>
      <c r="C2286" t="s">
        <v>70</v>
      </c>
      <c r="D2286">
        <v>508547.44999999984</v>
      </c>
      <c r="E2286">
        <v>99452956.868000001</v>
      </c>
      <c r="F2286">
        <v>195.56278744097534</v>
      </c>
      <c r="G2286">
        <v>9.3159925293920226E-2</v>
      </c>
      <c r="H2286" t="str">
        <f t="shared" si="140"/>
        <v>22</v>
      </c>
      <c r="I2286" t="str">
        <f t="shared" si="141"/>
        <v>06</v>
      </c>
      <c r="J2286" t="str">
        <f t="shared" si="142"/>
        <v>2023</v>
      </c>
      <c r="K2286" s="1">
        <f t="shared" si="143"/>
        <v>45099</v>
      </c>
    </row>
    <row r="2287" spans="1:11" hidden="1" x14ac:dyDescent="0.55000000000000004">
      <c r="A2287" t="s">
        <v>195</v>
      </c>
      <c r="B2287">
        <v>4</v>
      </c>
      <c r="C2287" t="s">
        <v>71</v>
      </c>
      <c r="D2287">
        <v>287951.56999999995</v>
      </c>
      <c r="E2287">
        <v>58387843.363376975</v>
      </c>
      <c r="F2287">
        <v>202.76966492447667</v>
      </c>
      <c r="G2287">
        <v>5.2749348658551028E-2</v>
      </c>
      <c r="H2287" t="str">
        <f t="shared" si="140"/>
        <v>22</v>
      </c>
      <c r="I2287" t="str">
        <f t="shared" si="141"/>
        <v>06</v>
      </c>
      <c r="J2287" t="str">
        <f t="shared" si="142"/>
        <v>2023</v>
      </c>
      <c r="K2287" s="1">
        <f t="shared" si="143"/>
        <v>45099</v>
      </c>
    </row>
    <row r="2288" spans="1:11" hidden="1" x14ac:dyDescent="0.55000000000000004">
      <c r="A2288" t="s">
        <v>195</v>
      </c>
      <c r="B2288">
        <v>5</v>
      </c>
      <c r="C2288" t="s">
        <v>75</v>
      </c>
      <c r="D2288">
        <v>261582.54000000007</v>
      </c>
      <c r="E2288">
        <v>52791736.550412022</v>
      </c>
      <c r="F2288">
        <v>201.81674415430024</v>
      </c>
      <c r="G2288">
        <v>4.7918851789727615E-2</v>
      </c>
      <c r="H2288" t="str">
        <f t="shared" si="140"/>
        <v>22</v>
      </c>
      <c r="I2288" t="str">
        <f t="shared" si="141"/>
        <v>06</v>
      </c>
      <c r="J2288" t="str">
        <f t="shared" si="142"/>
        <v>2023</v>
      </c>
      <c r="K2288" s="1">
        <f t="shared" si="143"/>
        <v>45099</v>
      </c>
    </row>
    <row r="2289" spans="1:11" hidden="1" x14ac:dyDescent="0.55000000000000004">
      <c r="A2289" t="s">
        <v>195</v>
      </c>
      <c r="B2289">
        <v>6</v>
      </c>
      <c r="C2289" t="s">
        <v>77</v>
      </c>
      <c r="D2289">
        <v>198723.48999999996</v>
      </c>
      <c r="E2289">
        <v>40040744.38365002</v>
      </c>
      <c r="F2289">
        <v>201.48974025994625</v>
      </c>
      <c r="G2289">
        <v>3.6403811448758823E-2</v>
      </c>
      <c r="H2289" t="str">
        <f t="shared" si="140"/>
        <v>22</v>
      </c>
      <c r="I2289" t="str">
        <f t="shared" si="141"/>
        <v>06</v>
      </c>
      <c r="J2289" t="str">
        <f t="shared" si="142"/>
        <v>2023</v>
      </c>
      <c r="K2289" s="1">
        <f t="shared" si="143"/>
        <v>45099</v>
      </c>
    </row>
    <row r="2290" spans="1:11" hidden="1" x14ac:dyDescent="0.55000000000000004">
      <c r="A2290" t="s">
        <v>195</v>
      </c>
      <c r="B2290">
        <v>7</v>
      </c>
      <c r="C2290" t="s">
        <v>74</v>
      </c>
      <c r="D2290">
        <v>191068.68</v>
      </c>
      <c r="E2290">
        <v>39917279.463150002</v>
      </c>
      <c r="F2290">
        <v>208.9158697445861</v>
      </c>
      <c r="G2290">
        <v>3.5001540082066983E-2</v>
      </c>
      <c r="H2290" t="str">
        <f t="shared" si="140"/>
        <v>22</v>
      </c>
      <c r="I2290" t="str">
        <f t="shared" si="141"/>
        <v>06</v>
      </c>
      <c r="J2290" t="str">
        <f t="shared" si="142"/>
        <v>2023</v>
      </c>
      <c r="K2290" s="1">
        <f t="shared" si="143"/>
        <v>45099</v>
      </c>
    </row>
    <row r="2291" spans="1:11" hidden="1" x14ac:dyDescent="0.55000000000000004">
      <c r="A2291" t="s">
        <v>195</v>
      </c>
      <c r="B2291">
        <v>8</v>
      </c>
      <c r="C2291" t="s">
        <v>79</v>
      </c>
      <c r="D2291">
        <v>177946.11</v>
      </c>
      <c r="E2291">
        <v>35722954.569000006</v>
      </c>
      <c r="F2291">
        <v>200.75153409647453</v>
      </c>
      <c r="G2291">
        <v>3.2597639244762146E-2</v>
      </c>
      <c r="H2291" t="str">
        <f t="shared" si="140"/>
        <v>22</v>
      </c>
      <c r="I2291" t="str">
        <f t="shared" si="141"/>
        <v>06</v>
      </c>
      <c r="J2291" t="str">
        <f t="shared" si="142"/>
        <v>2023</v>
      </c>
      <c r="K2291" s="1">
        <f t="shared" si="143"/>
        <v>45099</v>
      </c>
    </row>
    <row r="2292" spans="1:11" hidden="1" x14ac:dyDescent="0.55000000000000004">
      <c r="A2292" t="s">
        <v>195</v>
      </c>
      <c r="B2292">
        <v>9</v>
      </c>
      <c r="C2292" t="s">
        <v>73</v>
      </c>
      <c r="D2292">
        <v>159353.75999999998</v>
      </c>
      <c r="E2292">
        <v>40840899.890150003</v>
      </c>
      <c r="F2292">
        <v>256.29078278510661</v>
      </c>
      <c r="G2292">
        <v>2.9191738896547994E-2</v>
      </c>
      <c r="H2292" t="str">
        <f t="shared" si="140"/>
        <v>22</v>
      </c>
      <c r="I2292" t="str">
        <f t="shared" si="141"/>
        <v>06</v>
      </c>
      <c r="J2292" t="str">
        <f t="shared" si="142"/>
        <v>2023</v>
      </c>
      <c r="K2292" s="1">
        <f t="shared" si="143"/>
        <v>45099</v>
      </c>
    </row>
    <row r="2293" spans="1:11" hidden="1" x14ac:dyDescent="0.55000000000000004">
      <c r="A2293" t="s">
        <v>195</v>
      </c>
      <c r="B2293">
        <v>10</v>
      </c>
      <c r="C2293" t="s">
        <v>72</v>
      </c>
      <c r="D2293">
        <v>119228.76000000001</v>
      </c>
      <c r="E2293">
        <v>23367764.084400009</v>
      </c>
      <c r="F2293">
        <v>195.99100153687758</v>
      </c>
      <c r="G2293">
        <v>2.1841309743047082E-2</v>
      </c>
      <c r="H2293" t="str">
        <f t="shared" si="140"/>
        <v>22</v>
      </c>
      <c r="I2293" t="str">
        <f t="shared" si="141"/>
        <v>06</v>
      </c>
      <c r="J2293" t="str">
        <f t="shared" si="142"/>
        <v>2023</v>
      </c>
      <c r="K2293" s="1">
        <f t="shared" si="143"/>
        <v>45099</v>
      </c>
    </row>
    <row r="2294" spans="1:11" hidden="1" x14ac:dyDescent="0.55000000000000004">
      <c r="A2294" t="s">
        <v>195</v>
      </c>
      <c r="B2294">
        <v>11</v>
      </c>
      <c r="C2294" t="s">
        <v>81</v>
      </c>
      <c r="D2294">
        <v>108699.47999999997</v>
      </c>
      <c r="E2294">
        <v>22166521.782650009</v>
      </c>
      <c r="F2294">
        <v>203.92481898395479</v>
      </c>
      <c r="G2294">
        <v>1.991246920280099E-2</v>
      </c>
      <c r="H2294" t="str">
        <f t="shared" si="140"/>
        <v>22</v>
      </c>
      <c r="I2294" t="str">
        <f t="shared" si="141"/>
        <v>06</v>
      </c>
      <c r="J2294" t="str">
        <f t="shared" si="142"/>
        <v>2023</v>
      </c>
      <c r="K2294" s="1">
        <f t="shared" si="143"/>
        <v>45099</v>
      </c>
    </row>
    <row r="2295" spans="1:11" hidden="1" x14ac:dyDescent="0.55000000000000004">
      <c r="A2295" t="s">
        <v>195</v>
      </c>
      <c r="B2295">
        <v>12</v>
      </c>
      <c r="C2295" t="s">
        <v>80</v>
      </c>
      <c r="D2295">
        <v>99505.229999999967</v>
      </c>
      <c r="E2295">
        <v>19318090.963499993</v>
      </c>
      <c r="F2295">
        <v>194.14146335323278</v>
      </c>
      <c r="G2295">
        <v>1.8228190492655796E-2</v>
      </c>
      <c r="H2295" t="str">
        <f t="shared" si="140"/>
        <v>22</v>
      </c>
      <c r="I2295" t="str">
        <f t="shared" si="141"/>
        <v>06</v>
      </c>
      <c r="J2295" t="str">
        <f t="shared" si="142"/>
        <v>2023</v>
      </c>
      <c r="K2295" s="1">
        <f t="shared" si="143"/>
        <v>45099</v>
      </c>
    </row>
    <row r="2296" spans="1:11" hidden="1" x14ac:dyDescent="0.55000000000000004">
      <c r="A2296" t="s">
        <v>195</v>
      </c>
      <c r="B2296">
        <v>13</v>
      </c>
      <c r="C2296" t="s">
        <v>78</v>
      </c>
      <c r="D2296">
        <v>97530</v>
      </c>
      <c r="E2296">
        <v>21403060.5</v>
      </c>
      <c r="F2296">
        <v>219.45104583205168</v>
      </c>
      <c r="G2296">
        <v>1.7866351534976808E-2</v>
      </c>
      <c r="H2296" t="str">
        <f t="shared" si="140"/>
        <v>22</v>
      </c>
      <c r="I2296" t="str">
        <f t="shared" si="141"/>
        <v>06</v>
      </c>
      <c r="J2296" t="str">
        <f t="shared" si="142"/>
        <v>2023</v>
      </c>
      <c r="K2296" s="1">
        <f t="shared" si="143"/>
        <v>45099</v>
      </c>
    </row>
    <row r="2297" spans="1:11" hidden="1" x14ac:dyDescent="0.55000000000000004">
      <c r="A2297" t="s">
        <v>195</v>
      </c>
      <c r="B2297">
        <v>14</v>
      </c>
      <c r="C2297" t="s">
        <v>83</v>
      </c>
      <c r="D2297">
        <v>71367.490000000005</v>
      </c>
      <c r="E2297">
        <v>12996887.100500003</v>
      </c>
      <c r="F2297">
        <v>182.11215079162798</v>
      </c>
      <c r="G2297">
        <v>1.307368670674605E-2</v>
      </c>
      <c r="H2297" t="str">
        <f t="shared" si="140"/>
        <v>22</v>
      </c>
      <c r="I2297" t="str">
        <f t="shared" si="141"/>
        <v>06</v>
      </c>
      <c r="J2297" t="str">
        <f t="shared" si="142"/>
        <v>2023</v>
      </c>
      <c r="K2297" s="1">
        <f t="shared" si="143"/>
        <v>45099</v>
      </c>
    </row>
    <row r="2298" spans="1:11" hidden="1" x14ac:dyDescent="0.55000000000000004">
      <c r="A2298" t="s">
        <v>195</v>
      </c>
      <c r="B2298">
        <v>15</v>
      </c>
      <c r="C2298" t="s">
        <v>76</v>
      </c>
      <c r="D2298">
        <v>58922.080000000002</v>
      </c>
      <c r="E2298">
        <v>12480491.9023</v>
      </c>
      <c r="F2298">
        <v>211.81349847629275</v>
      </c>
      <c r="G2298">
        <v>1.0793833635312482E-2</v>
      </c>
      <c r="H2298" t="str">
        <f t="shared" si="140"/>
        <v>22</v>
      </c>
      <c r="I2298" t="str">
        <f t="shared" si="141"/>
        <v>06</v>
      </c>
      <c r="J2298" t="str">
        <f t="shared" si="142"/>
        <v>2023</v>
      </c>
      <c r="K2298" s="1">
        <f t="shared" si="143"/>
        <v>45099</v>
      </c>
    </row>
    <row r="2299" spans="1:11" hidden="1" x14ac:dyDescent="0.55000000000000004">
      <c r="A2299" t="s">
        <v>195</v>
      </c>
      <c r="B2299">
        <v>16</v>
      </c>
      <c r="C2299" t="s">
        <v>82</v>
      </c>
      <c r="D2299">
        <v>40318.5</v>
      </c>
      <c r="E2299">
        <v>7447826.835</v>
      </c>
      <c r="F2299">
        <v>184.72479965772536</v>
      </c>
      <c r="G2299">
        <v>7.385876082876679E-3</v>
      </c>
      <c r="H2299" t="str">
        <f t="shared" si="140"/>
        <v>22</v>
      </c>
      <c r="I2299" t="str">
        <f t="shared" si="141"/>
        <v>06</v>
      </c>
      <c r="J2299" t="str">
        <f t="shared" si="142"/>
        <v>2023</v>
      </c>
      <c r="K2299" s="1">
        <f t="shared" si="143"/>
        <v>45099</v>
      </c>
    </row>
    <row r="2300" spans="1:11" hidden="1" x14ac:dyDescent="0.55000000000000004">
      <c r="A2300" t="s">
        <v>195</v>
      </c>
      <c r="B2300">
        <v>17</v>
      </c>
      <c r="C2300" t="s">
        <v>84</v>
      </c>
      <c r="D2300">
        <v>39357.19</v>
      </c>
      <c r="E2300">
        <v>5134373.8000000007</v>
      </c>
      <c r="F2300">
        <v>130.45580235784109</v>
      </c>
      <c r="G2300">
        <v>7.209775371361366E-3</v>
      </c>
      <c r="H2300" t="str">
        <f t="shared" si="140"/>
        <v>22</v>
      </c>
      <c r="I2300" t="str">
        <f t="shared" si="141"/>
        <v>06</v>
      </c>
      <c r="J2300" t="str">
        <f t="shared" si="142"/>
        <v>2023</v>
      </c>
      <c r="K2300" s="1">
        <f t="shared" si="143"/>
        <v>45099</v>
      </c>
    </row>
    <row r="2301" spans="1:11" hidden="1" x14ac:dyDescent="0.55000000000000004">
      <c r="A2301" t="s">
        <v>195</v>
      </c>
      <c r="B2301">
        <v>18</v>
      </c>
      <c r="C2301" t="s">
        <v>89</v>
      </c>
      <c r="D2301">
        <v>27514.059999999998</v>
      </c>
      <c r="E2301">
        <v>3655960.7275</v>
      </c>
      <c r="F2301">
        <v>132.87609053334916</v>
      </c>
      <c r="G2301">
        <v>5.0402529284778426E-3</v>
      </c>
      <c r="H2301" t="str">
        <f t="shared" si="140"/>
        <v>22</v>
      </c>
      <c r="I2301" t="str">
        <f t="shared" si="141"/>
        <v>06</v>
      </c>
      <c r="J2301" t="str">
        <f t="shared" si="142"/>
        <v>2023</v>
      </c>
      <c r="K2301" s="1">
        <f t="shared" si="143"/>
        <v>45099</v>
      </c>
    </row>
    <row r="2302" spans="1:11" hidden="1" x14ac:dyDescent="0.55000000000000004">
      <c r="A2302" t="s">
        <v>195</v>
      </c>
      <c r="B2302">
        <v>19</v>
      </c>
      <c r="C2302" t="s">
        <v>91</v>
      </c>
      <c r="D2302">
        <v>26932.489999999998</v>
      </c>
      <c r="E2302">
        <v>5128881.2703999998</v>
      </c>
      <c r="F2302">
        <v>190.43472290902179</v>
      </c>
      <c r="G2302">
        <v>4.9337161289064648E-3</v>
      </c>
      <c r="H2302" t="str">
        <f t="shared" si="140"/>
        <v>22</v>
      </c>
      <c r="I2302" t="str">
        <f t="shared" si="141"/>
        <v>06</v>
      </c>
      <c r="J2302" t="str">
        <f t="shared" si="142"/>
        <v>2023</v>
      </c>
      <c r="K2302" s="1">
        <f t="shared" si="143"/>
        <v>45099</v>
      </c>
    </row>
    <row r="2303" spans="1:11" hidden="1" x14ac:dyDescent="0.55000000000000004">
      <c r="A2303" t="s">
        <v>195</v>
      </c>
      <c r="B2303">
        <v>20</v>
      </c>
      <c r="C2303" t="s">
        <v>90</v>
      </c>
      <c r="D2303">
        <v>25792.5</v>
      </c>
      <c r="E2303">
        <v>5424530.1749999998</v>
      </c>
      <c r="F2303">
        <v>210.31424542018027</v>
      </c>
      <c r="G2303">
        <v>4.7248833381102161E-3</v>
      </c>
      <c r="H2303" t="str">
        <f t="shared" si="140"/>
        <v>22</v>
      </c>
      <c r="I2303" t="str">
        <f t="shared" si="141"/>
        <v>06</v>
      </c>
      <c r="J2303" t="str">
        <f t="shared" si="142"/>
        <v>2023</v>
      </c>
      <c r="K2303" s="1">
        <f t="shared" si="143"/>
        <v>45099</v>
      </c>
    </row>
    <row r="2304" spans="1:11" hidden="1" x14ac:dyDescent="0.55000000000000004">
      <c r="A2304" t="s">
        <v>195</v>
      </c>
      <c r="B2304">
        <v>21</v>
      </c>
      <c r="C2304" t="s">
        <v>86</v>
      </c>
      <c r="D2304">
        <v>23691.32</v>
      </c>
      <c r="E2304">
        <v>3454326.0699000019</v>
      </c>
      <c r="F2304">
        <v>145.80555536373666</v>
      </c>
      <c r="G2304">
        <v>4.339971818390514E-3</v>
      </c>
      <c r="H2304" t="str">
        <f t="shared" si="140"/>
        <v>22</v>
      </c>
      <c r="I2304" t="str">
        <f t="shared" si="141"/>
        <v>06</v>
      </c>
      <c r="J2304" t="str">
        <f t="shared" si="142"/>
        <v>2023</v>
      </c>
      <c r="K2304" s="1">
        <f t="shared" si="143"/>
        <v>45099</v>
      </c>
    </row>
    <row r="2305" spans="1:11" hidden="1" x14ac:dyDescent="0.55000000000000004">
      <c r="A2305" t="s">
        <v>195</v>
      </c>
      <c r="B2305">
        <v>22</v>
      </c>
      <c r="C2305" t="s">
        <v>87</v>
      </c>
      <c r="D2305">
        <v>23340</v>
      </c>
      <c r="E2305">
        <v>4464057.8550000004</v>
      </c>
      <c r="F2305">
        <v>191.26211889460157</v>
      </c>
      <c r="G2305">
        <v>4.2756141169523094E-3</v>
      </c>
      <c r="H2305" t="str">
        <f t="shared" si="140"/>
        <v>22</v>
      </c>
      <c r="I2305" t="str">
        <f t="shared" si="141"/>
        <v>06</v>
      </c>
      <c r="J2305" t="str">
        <f t="shared" si="142"/>
        <v>2023</v>
      </c>
      <c r="K2305" s="1">
        <f t="shared" si="143"/>
        <v>45099</v>
      </c>
    </row>
    <row r="2306" spans="1:11" hidden="1" x14ac:dyDescent="0.55000000000000004">
      <c r="A2306" t="s">
        <v>195</v>
      </c>
      <c r="B2306">
        <v>23</v>
      </c>
      <c r="C2306" t="s">
        <v>99</v>
      </c>
      <c r="D2306">
        <v>20092.5</v>
      </c>
      <c r="E2306">
        <v>4073069.9249999998</v>
      </c>
      <c r="F2306">
        <v>202.71593505039192</v>
      </c>
      <c r="G2306">
        <v>3.6807102247156933E-3</v>
      </c>
      <c r="H2306" t="str">
        <f t="shared" ref="H2306:H2369" si="144">LEFT(A2306,2)</f>
        <v>22</v>
      </c>
      <c r="I2306" t="str">
        <f t="shared" ref="I2306:I2369" si="145">MID(A2306,4,2)</f>
        <v>06</v>
      </c>
      <c r="J2306" t="str">
        <f t="shared" ref="J2306:J2369" si="146">MID(A2306,7,4)</f>
        <v>2023</v>
      </c>
      <c r="K2306" s="1">
        <f t="shared" ref="K2306:K2369" si="147">DATE(J2306,I2306,H2306)</f>
        <v>45099</v>
      </c>
    </row>
    <row r="2307" spans="1:11" hidden="1" x14ac:dyDescent="0.55000000000000004">
      <c r="A2307" t="s">
        <v>195</v>
      </c>
      <c r="B2307">
        <v>24</v>
      </c>
      <c r="C2307" t="s">
        <v>93</v>
      </c>
      <c r="D2307">
        <v>19577.010000000002</v>
      </c>
      <c r="E2307">
        <v>4168296.3232999998</v>
      </c>
      <c r="F2307">
        <v>212.91792379428725</v>
      </c>
      <c r="G2307">
        <v>3.5862785057290719E-3</v>
      </c>
      <c r="H2307" t="str">
        <f t="shared" si="144"/>
        <v>22</v>
      </c>
      <c r="I2307" t="str">
        <f t="shared" si="145"/>
        <v>06</v>
      </c>
      <c r="J2307" t="str">
        <f t="shared" si="146"/>
        <v>2023</v>
      </c>
      <c r="K2307" s="1">
        <f t="shared" si="147"/>
        <v>45099</v>
      </c>
    </row>
    <row r="2308" spans="1:11" hidden="1" x14ac:dyDescent="0.55000000000000004">
      <c r="A2308" t="s">
        <v>195</v>
      </c>
      <c r="B2308">
        <v>25</v>
      </c>
      <c r="C2308" t="s">
        <v>133</v>
      </c>
      <c r="D2308">
        <v>18153.919999999998</v>
      </c>
      <c r="E2308">
        <v>3389382.1245999993</v>
      </c>
      <c r="F2308">
        <v>186.70249315850239</v>
      </c>
      <c r="G2308">
        <v>3.3255851169675605E-3</v>
      </c>
      <c r="H2308" t="str">
        <f t="shared" si="144"/>
        <v>22</v>
      </c>
      <c r="I2308" t="str">
        <f t="shared" si="145"/>
        <v>06</v>
      </c>
      <c r="J2308" t="str">
        <f t="shared" si="146"/>
        <v>2023</v>
      </c>
      <c r="K2308" s="1">
        <f t="shared" si="147"/>
        <v>45099</v>
      </c>
    </row>
    <row r="2309" spans="1:11" hidden="1" x14ac:dyDescent="0.55000000000000004">
      <c r="A2309" t="s">
        <v>195</v>
      </c>
      <c r="B2309">
        <v>26</v>
      </c>
      <c r="C2309" t="s">
        <v>98</v>
      </c>
      <c r="D2309">
        <v>17787.089999999997</v>
      </c>
      <c r="E2309">
        <v>3522982.7901999997</v>
      </c>
      <c r="F2309">
        <v>198.06403353218545</v>
      </c>
      <c r="G2309">
        <v>3.2583861655313298E-3</v>
      </c>
      <c r="H2309" t="str">
        <f t="shared" si="144"/>
        <v>22</v>
      </c>
      <c r="I2309" t="str">
        <f t="shared" si="145"/>
        <v>06</v>
      </c>
      <c r="J2309" t="str">
        <f t="shared" si="146"/>
        <v>2023</v>
      </c>
      <c r="K2309" s="1">
        <f t="shared" si="147"/>
        <v>45099</v>
      </c>
    </row>
    <row r="2310" spans="1:11" hidden="1" x14ac:dyDescent="0.55000000000000004">
      <c r="A2310" t="s">
        <v>195</v>
      </c>
      <c r="B2310">
        <v>27</v>
      </c>
      <c r="C2310" t="s">
        <v>96</v>
      </c>
      <c r="D2310">
        <v>13211.96</v>
      </c>
      <c r="E2310">
        <v>3033425.9953999999</v>
      </c>
      <c r="F2310">
        <v>229.59697088092909</v>
      </c>
      <c r="G2310">
        <v>2.4202760363585788E-3</v>
      </c>
      <c r="H2310" t="str">
        <f t="shared" si="144"/>
        <v>22</v>
      </c>
      <c r="I2310" t="str">
        <f t="shared" si="145"/>
        <v>06</v>
      </c>
      <c r="J2310" t="str">
        <f t="shared" si="146"/>
        <v>2023</v>
      </c>
      <c r="K2310" s="1">
        <f t="shared" si="147"/>
        <v>45099</v>
      </c>
    </row>
    <row r="2311" spans="1:11" hidden="1" x14ac:dyDescent="0.55000000000000004">
      <c r="A2311" t="s">
        <v>195</v>
      </c>
      <c r="B2311">
        <v>28</v>
      </c>
      <c r="C2311" t="s">
        <v>103</v>
      </c>
      <c r="D2311">
        <v>11958</v>
      </c>
      <c r="E2311">
        <v>2444619.9000000004</v>
      </c>
      <c r="F2311">
        <v>204.43384345208233</v>
      </c>
      <c r="G2311">
        <v>2.1905652789424046E-3</v>
      </c>
      <c r="H2311" t="str">
        <f t="shared" si="144"/>
        <v>22</v>
      </c>
      <c r="I2311" t="str">
        <f t="shared" si="145"/>
        <v>06</v>
      </c>
      <c r="J2311" t="str">
        <f t="shared" si="146"/>
        <v>2023</v>
      </c>
      <c r="K2311" s="1">
        <f t="shared" si="147"/>
        <v>45099</v>
      </c>
    </row>
    <row r="2312" spans="1:11" hidden="1" x14ac:dyDescent="0.55000000000000004">
      <c r="A2312" t="s">
        <v>195</v>
      </c>
      <c r="B2312">
        <v>29</v>
      </c>
      <c r="C2312" t="s">
        <v>97</v>
      </c>
      <c r="D2312">
        <v>10912.5</v>
      </c>
      <c r="E2312">
        <v>2145337.443</v>
      </c>
      <c r="F2312">
        <v>196.59449649484534</v>
      </c>
      <c r="G2312">
        <v>1.9990419473539878E-3</v>
      </c>
      <c r="H2312" t="str">
        <f t="shared" si="144"/>
        <v>22</v>
      </c>
      <c r="I2312" t="str">
        <f t="shared" si="145"/>
        <v>06</v>
      </c>
      <c r="J2312" t="str">
        <f t="shared" si="146"/>
        <v>2023</v>
      </c>
      <c r="K2312" s="1">
        <f t="shared" si="147"/>
        <v>45099</v>
      </c>
    </row>
    <row r="2313" spans="1:11" hidden="1" x14ac:dyDescent="0.55000000000000004">
      <c r="A2313" t="s">
        <v>195</v>
      </c>
      <c r="B2313">
        <v>30</v>
      </c>
      <c r="C2313" t="s">
        <v>102</v>
      </c>
      <c r="D2313">
        <v>9718.5</v>
      </c>
      <c r="E2313">
        <v>1806510.75</v>
      </c>
      <c r="F2313">
        <v>185.88370118845501</v>
      </c>
      <c r="G2313">
        <v>1.7803151583376615E-3</v>
      </c>
      <c r="H2313" t="str">
        <f t="shared" si="144"/>
        <v>22</v>
      </c>
      <c r="I2313" t="str">
        <f t="shared" si="145"/>
        <v>06</v>
      </c>
      <c r="J2313" t="str">
        <f t="shared" si="146"/>
        <v>2023</v>
      </c>
      <c r="K2313" s="1">
        <f t="shared" si="147"/>
        <v>45099</v>
      </c>
    </row>
    <row r="2314" spans="1:11" hidden="1" x14ac:dyDescent="0.55000000000000004">
      <c r="A2314" t="s">
        <v>195</v>
      </c>
      <c r="B2314">
        <v>31</v>
      </c>
      <c r="C2314" t="s">
        <v>85</v>
      </c>
      <c r="D2314">
        <v>5775</v>
      </c>
      <c r="E2314">
        <v>1139606.1254999998</v>
      </c>
      <c r="F2314">
        <v>197.33439402597401</v>
      </c>
      <c r="G2314">
        <v>1.0579122333076087E-3</v>
      </c>
      <c r="H2314" t="str">
        <f t="shared" si="144"/>
        <v>22</v>
      </c>
      <c r="I2314" t="str">
        <f t="shared" si="145"/>
        <v>06</v>
      </c>
      <c r="J2314" t="str">
        <f t="shared" si="146"/>
        <v>2023</v>
      </c>
      <c r="K2314" s="1">
        <f t="shared" si="147"/>
        <v>45099</v>
      </c>
    </row>
    <row r="2315" spans="1:11" hidden="1" x14ac:dyDescent="0.55000000000000004">
      <c r="A2315" t="s">
        <v>195</v>
      </c>
      <c r="B2315">
        <v>32</v>
      </c>
      <c r="C2315" t="s">
        <v>104</v>
      </c>
      <c r="D2315">
        <v>5595</v>
      </c>
      <c r="E2315">
        <v>1287296.3999999999</v>
      </c>
      <c r="F2315">
        <v>230.0797855227882</v>
      </c>
      <c r="G2315">
        <v>1.0249383455162026E-3</v>
      </c>
      <c r="H2315" t="str">
        <f t="shared" si="144"/>
        <v>22</v>
      </c>
      <c r="I2315" t="str">
        <f t="shared" si="145"/>
        <v>06</v>
      </c>
      <c r="J2315" t="str">
        <f t="shared" si="146"/>
        <v>2023</v>
      </c>
      <c r="K2315" s="1">
        <f t="shared" si="147"/>
        <v>45099</v>
      </c>
    </row>
    <row r="2316" spans="1:11" hidden="1" x14ac:dyDescent="0.55000000000000004">
      <c r="A2316" t="s">
        <v>195</v>
      </c>
      <c r="B2316">
        <v>33</v>
      </c>
      <c r="C2316" t="s">
        <v>94</v>
      </c>
      <c r="D2316">
        <v>5255.4599999999991</v>
      </c>
      <c r="E2316">
        <v>683367.54249999998</v>
      </c>
      <c r="F2316">
        <v>130.03001497490231</v>
      </c>
      <c r="G2316">
        <v>9.6273860184568037E-4</v>
      </c>
      <c r="H2316" t="str">
        <f t="shared" si="144"/>
        <v>22</v>
      </c>
      <c r="I2316" t="str">
        <f t="shared" si="145"/>
        <v>06</v>
      </c>
      <c r="J2316" t="str">
        <f t="shared" si="146"/>
        <v>2023</v>
      </c>
      <c r="K2316" s="1">
        <f t="shared" si="147"/>
        <v>45099</v>
      </c>
    </row>
    <row r="2317" spans="1:11" hidden="1" x14ac:dyDescent="0.55000000000000004">
      <c r="A2317" t="s">
        <v>195</v>
      </c>
      <c r="B2317">
        <v>34</v>
      </c>
      <c r="C2317" t="s">
        <v>95</v>
      </c>
      <c r="D2317">
        <v>4681.01</v>
      </c>
      <c r="E2317">
        <v>953369.95519999962</v>
      </c>
      <c r="F2317">
        <v>203.66757498915823</v>
      </c>
      <c r="G2317">
        <v>8.5750610272471856E-4</v>
      </c>
      <c r="H2317" t="str">
        <f t="shared" si="144"/>
        <v>22</v>
      </c>
      <c r="I2317" t="str">
        <f t="shared" si="145"/>
        <v>06</v>
      </c>
      <c r="J2317" t="str">
        <f t="shared" si="146"/>
        <v>2023</v>
      </c>
      <c r="K2317" s="1">
        <f t="shared" si="147"/>
        <v>45099</v>
      </c>
    </row>
    <row r="2318" spans="1:11" hidden="1" x14ac:dyDescent="0.55000000000000004">
      <c r="A2318" t="s">
        <v>195</v>
      </c>
      <c r="B2318">
        <v>35</v>
      </c>
      <c r="C2318" t="s">
        <v>107</v>
      </c>
      <c r="D2318">
        <v>4503.26</v>
      </c>
      <c r="E2318">
        <v>652320.62520000001</v>
      </c>
      <c r="F2318">
        <v>144.85519938888714</v>
      </c>
      <c r="G2318">
        <v>8.249443885307052E-4</v>
      </c>
      <c r="H2318" t="str">
        <f t="shared" si="144"/>
        <v>22</v>
      </c>
      <c r="I2318" t="str">
        <f t="shared" si="145"/>
        <v>06</v>
      </c>
      <c r="J2318" t="str">
        <f t="shared" si="146"/>
        <v>2023</v>
      </c>
      <c r="K2318" s="1">
        <f t="shared" si="147"/>
        <v>45099</v>
      </c>
    </row>
    <row r="2319" spans="1:11" hidden="1" x14ac:dyDescent="0.55000000000000004">
      <c r="A2319" t="s">
        <v>195</v>
      </c>
      <c r="B2319">
        <v>36</v>
      </c>
      <c r="C2319" t="s">
        <v>165</v>
      </c>
      <c r="D2319">
        <v>4362</v>
      </c>
      <c r="E2319">
        <v>817749.36930000002</v>
      </c>
      <c r="F2319">
        <v>187.47119883081155</v>
      </c>
      <c r="G2319">
        <v>7.9906721414507178E-4</v>
      </c>
      <c r="H2319" t="str">
        <f t="shared" si="144"/>
        <v>22</v>
      </c>
      <c r="I2319" t="str">
        <f t="shared" si="145"/>
        <v>06</v>
      </c>
      <c r="J2319" t="str">
        <f t="shared" si="146"/>
        <v>2023</v>
      </c>
      <c r="K2319" s="1">
        <f t="shared" si="147"/>
        <v>45099</v>
      </c>
    </row>
    <row r="2320" spans="1:11" hidden="1" x14ac:dyDescent="0.55000000000000004">
      <c r="A2320" t="s">
        <v>195</v>
      </c>
      <c r="B2320">
        <v>37</v>
      </c>
      <c r="C2320" t="s">
        <v>100</v>
      </c>
      <c r="D2320">
        <v>3465.65</v>
      </c>
      <c r="E2320">
        <v>665520.875</v>
      </c>
      <c r="F2320">
        <v>192.03349299554196</v>
      </c>
      <c r="G2320">
        <v>6.3486641235714527E-4</v>
      </c>
      <c r="H2320" t="str">
        <f t="shared" si="144"/>
        <v>22</v>
      </c>
      <c r="I2320" t="str">
        <f t="shared" si="145"/>
        <v>06</v>
      </c>
      <c r="J2320" t="str">
        <f t="shared" si="146"/>
        <v>2023</v>
      </c>
      <c r="K2320" s="1">
        <f t="shared" si="147"/>
        <v>45099</v>
      </c>
    </row>
    <row r="2321" spans="1:11" hidden="1" x14ac:dyDescent="0.55000000000000004">
      <c r="A2321" t="s">
        <v>195</v>
      </c>
      <c r="B2321">
        <v>38</v>
      </c>
      <c r="C2321" t="s">
        <v>122</v>
      </c>
      <c r="D2321">
        <v>3420</v>
      </c>
      <c r="E2321">
        <v>687890.25</v>
      </c>
      <c r="F2321">
        <v>201.13749999999999</v>
      </c>
      <c r="G2321">
        <v>6.2650386803671373E-4</v>
      </c>
      <c r="H2321" t="str">
        <f t="shared" si="144"/>
        <v>22</v>
      </c>
      <c r="I2321" t="str">
        <f t="shared" si="145"/>
        <v>06</v>
      </c>
      <c r="J2321" t="str">
        <f t="shared" si="146"/>
        <v>2023</v>
      </c>
      <c r="K2321" s="1">
        <f t="shared" si="147"/>
        <v>45099</v>
      </c>
    </row>
    <row r="2322" spans="1:11" hidden="1" x14ac:dyDescent="0.55000000000000004">
      <c r="A2322" t="s">
        <v>195</v>
      </c>
      <c r="B2322">
        <v>39</v>
      </c>
      <c r="C2322" t="s">
        <v>155</v>
      </c>
      <c r="D2322">
        <v>2550</v>
      </c>
      <c r="E2322">
        <v>527398.125</v>
      </c>
      <c r="F2322">
        <v>206.82279411764705</v>
      </c>
      <c r="G2322">
        <v>4.6713007704491814E-4</v>
      </c>
      <c r="H2322" t="str">
        <f t="shared" si="144"/>
        <v>22</v>
      </c>
      <c r="I2322" t="str">
        <f t="shared" si="145"/>
        <v>06</v>
      </c>
      <c r="J2322" t="str">
        <f t="shared" si="146"/>
        <v>2023</v>
      </c>
      <c r="K2322" s="1">
        <f t="shared" si="147"/>
        <v>45099</v>
      </c>
    </row>
    <row r="2323" spans="1:11" hidden="1" x14ac:dyDescent="0.55000000000000004">
      <c r="A2323" t="s">
        <v>195</v>
      </c>
      <c r="B2323">
        <v>40</v>
      </c>
      <c r="C2323" t="s">
        <v>101</v>
      </c>
      <c r="D2323">
        <v>2292</v>
      </c>
      <c r="E2323">
        <v>432960</v>
      </c>
      <c r="F2323">
        <v>188.90052356020942</v>
      </c>
      <c r="G2323">
        <v>4.198675045439029E-4</v>
      </c>
      <c r="H2323" t="str">
        <f t="shared" si="144"/>
        <v>22</v>
      </c>
      <c r="I2323" t="str">
        <f t="shared" si="145"/>
        <v>06</v>
      </c>
      <c r="J2323" t="str">
        <f t="shared" si="146"/>
        <v>2023</v>
      </c>
      <c r="K2323" s="1">
        <f t="shared" si="147"/>
        <v>45099</v>
      </c>
    </row>
    <row r="2324" spans="1:11" hidden="1" x14ac:dyDescent="0.55000000000000004">
      <c r="A2324" t="s">
        <v>195</v>
      </c>
      <c r="B2324">
        <v>41</v>
      </c>
      <c r="C2324" t="s">
        <v>134</v>
      </c>
      <c r="D2324">
        <v>1901.74</v>
      </c>
      <c r="E2324">
        <v>416644.30180000002</v>
      </c>
      <c r="F2324">
        <v>219.08583812718879</v>
      </c>
      <c r="G2324">
        <v>3.4837645204682457E-4</v>
      </c>
      <c r="H2324" t="str">
        <f t="shared" si="144"/>
        <v>22</v>
      </c>
      <c r="I2324" t="str">
        <f t="shared" si="145"/>
        <v>06</v>
      </c>
      <c r="J2324" t="str">
        <f t="shared" si="146"/>
        <v>2023</v>
      </c>
      <c r="K2324" s="1">
        <f t="shared" si="147"/>
        <v>45099</v>
      </c>
    </row>
    <row r="2325" spans="1:11" hidden="1" x14ac:dyDescent="0.55000000000000004">
      <c r="A2325" t="s">
        <v>195</v>
      </c>
      <c r="B2325">
        <v>42</v>
      </c>
      <c r="C2325" t="s">
        <v>110</v>
      </c>
      <c r="D2325">
        <v>1710.6599999999999</v>
      </c>
      <c r="E2325">
        <v>386999.68869999994</v>
      </c>
      <c r="F2325">
        <v>226.22829124431505</v>
      </c>
      <c r="G2325">
        <v>3.13372838273592E-4</v>
      </c>
      <c r="H2325" t="str">
        <f t="shared" si="144"/>
        <v>22</v>
      </c>
      <c r="I2325" t="str">
        <f t="shared" si="145"/>
        <v>06</v>
      </c>
      <c r="J2325" t="str">
        <f t="shared" si="146"/>
        <v>2023</v>
      </c>
      <c r="K2325" s="1">
        <f t="shared" si="147"/>
        <v>45099</v>
      </c>
    </row>
    <row r="2326" spans="1:11" hidden="1" x14ac:dyDescent="0.55000000000000004">
      <c r="A2326" t="s">
        <v>195</v>
      </c>
      <c r="B2326">
        <v>43</v>
      </c>
      <c r="C2326" t="s">
        <v>119</v>
      </c>
      <c r="D2326">
        <v>1398.9099999999999</v>
      </c>
      <c r="E2326">
        <v>286359.09999999998</v>
      </c>
      <c r="F2326">
        <v>204.70158909436634</v>
      </c>
      <c r="G2326">
        <v>2.5626389650153193E-4</v>
      </c>
      <c r="H2326" t="str">
        <f t="shared" si="144"/>
        <v>22</v>
      </c>
      <c r="I2326" t="str">
        <f t="shared" si="145"/>
        <v>06</v>
      </c>
      <c r="J2326" t="str">
        <f t="shared" si="146"/>
        <v>2023</v>
      </c>
      <c r="K2326" s="1">
        <f t="shared" si="147"/>
        <v>45099</v>
      </c>
    </row>
    <row r="2327" spans="1:11" hidden="1" x14ac:dyDescent="0.55000000000000004">
      <c r="A2327" t="s">
        <v>195</v>
      </c>
      <c r="B2327">
        <v>44</v>
      </c>
      <c r="C2327" t="s">
        <v>109</v>
      </c>
      <c r="D2327">
        <v>1259.8800000000001</v>
      </c>
      <c r="E2327">
        <v>174160.495</v>
      </c>
      <c r="F2327">
        <v>138.23578039178332</v>
      </c>
      <c r="G2327">
        <v>2.3079523194798098E-4</v>
      </c>
      <c r="H2327" t="str">
        <f t="shared" si="144"/>
        <v>22</v>
      </c>
      <c r="I2327" t="str">
        <f t="shared" si="145"/>
        <v>06</v>
      </c>
      <c r="J2327" t="str">
        <f t="shared" si="146"/>
        <v>2023</v>
      </c>
      <c r="K2327" s="1">
        <f t="shared" si="147"/>
        <v>45099</v>
      </c>
    </row>
    <row r="2328" spans="1:11" hidden="1" x14ac:dyDescent="0.55000000000000004">
      <c r="A2328" t="s">
        <v>195</v>
      </c>
      <c r="B2328">
        <v>45</v>
      </c>
      <c r="C2328" t="s">
        <v>92</v>
      </c>
      <c r="D2328">
        <v>1081.5</v>
      </c>
      <c r="E2328">
        <v>196071.22500000001</v>
      </c>
      <c r="F2328">
        <v>181.29563106796118</v>
      </c>
      <c r="G2328">
        <v>1.9811810914669762E-4</v>
      </c>
      <c r="H2328" t="str">
        <f t="shared" si="144"/>
        <v>22</v>
      </c>
      <c r="I2328" t="str">
        <f t="shared" si="145"/>
        <v>06</v>
      </c>
      <c r="J2328" t="str">
        <f t="shared" si="146"/>
        <v>2023</v>
      </c>
      <c r="K2328" s="1">
        <f t="shared" si="147"/>
        <v>45099</v>
      </c>
    </row>
    <row r="2329" spans="1:11" hidden="1" x14ac:dyDescent="0.55000000000000004">
      <c r="A2329" t="s">
        <v>195</v>
      </c>
      <c r="B2329">
        <v>46</v>
      </c>
      <c r="C2329" t="s">
        <v>181</v>
      </c>
      <c r="D2329">
        <v>869.56</v>
      </c>
      <c r="E2329">
        <v>178042.40999999997</v>
      </c>
      <c r="F2329">
        <v>204.74999999999997</v>
      </c>
      <c r="G2329">
        <v>1.5929318815497215E-4</v>
      </c>
      <c r="H2329" t="str">
        <f t="shared" si="144"/>
        <v>22</v>
      </c>
      <c r="I2329" t="str">
        <f t="shared" si="145"/>
        <v>06</v>
      </c>
      <c r="J2329" t="str">
        <f t="shared" si="146"/>
        <v>2023</v>
      </c>
      <c r="K2329" s="1">
        <f t="shared" si="147"/>
        <v>45099</v>
      </c>
    </row>
    <row r="2330" spans="1:11" hidden="1" x14ac:dyDescent="0.55000000000000004">
      <c r="A2330" t="s">
        <v>195</v>
      </c>
      <c r="B2330">
        <v>47</v>
      </c>
      <c r="C2330" t="s">
        <v>169</v>
      </c>
      <c r="D2330">
        <v>855</v>
      </c>
      <c r="E2330">
        <v>108627.75</v>
      </c>
      <c r="F2330">
        <v>127.05</v>
      </c>
      <c r="G2330">
        <v>1.5662596700917843E-4</v>
      </c>
      <c r="H2330" t="str">
        <f t="shared" si="144"/>
        <v>22</v>
      </c>
      <c r="I2330" t="str">
        <f t="shared" si="145"/>
        <v>06</v>
      </c>
      <c r="J2330" t="str">
        <f t="shared" si="146"/>
        <v>2023</v>
      </c>
      <c r="K2330" s="1">
        <f t="shared" si="147"/>
        <v>45099</v>
      </c>
    </row>
    <row r="2331" spans="1:11" hidden="1" x14ac:dyDescent="0.55000000000000004">
      <c r="A2331" t="s">
        <v>195</v>
      </c>
      <c r="B2331">
        <v>48</v>
      </c>
      <c r="C2331" t="s">
        <v>113</v>
      </c>
      <c r="D2331">
        <v>825</v>
      </c>
      <c r="E2331">
        <v>210759.98625000002</v>
      </c>
      <c r="F2331">
        <v>255.46665000000002</v>
      </c>
      <c r="G2331">
        <v>1.5113031904394409E-4</v>
      </c>
      <c r="H2331" t="str">
        <f t="shared" si="144"/>
        <v>22</v>
      </c>
      <c r="I2331" t="str">
        <f t="shared" si="145"/>
        <v>06</v>
      </c>
      <c r="J2331" t="str">
        <f t="shared" si="146"/>
        <v>2023</v>
      </c>
      <c r="K2331" s="1">
        <f t="shared" si="147"/>
        <v>45099</v>
      </c>
    </row>
    <row r="2332" spans="1:11" hidden="1" x14ac:dyDescent="0.55000000000000004">
      <c r="A2332" t="s">
        <v>195</v>
      </c>
      <c r="B2332">
        <v>49</v>
      </c>
      <c r="C2332" t="s">
        <v>115</v>
      </c>
      <c r="D2332">
        <v>613.70000000000005</v>
      </c>
      <c r="E2332">
        <v>145354.16972499999</v>
      </c>
      <c r="F2332">
        <v>236.84889966596052</v>
      </c>
      <c r="G2332">
        <v>1.1242263854214364E-4</v>
      </c>
      <c r="H2332" t="str">
        <f t="shared" si="144"/>
        <v>22</v>
      </c>
      <c r="I2332" t="str">
        <f t="shared" si="145"/>
        <v>06</v>
      </c>
      <c r="J2332" t="str">
        <f t="shared" si="146"/>
        <v>2023</v>
      </c>
      <c r="K2332" s="1">
        <f t="shared" si="147"/>
        <v>45099</v>
      </c>
    </row>
    <row r="2333" spans="1:11" hidden="1" x14ac:dyDescent="0.55000000000000004">
      <c r="A2333" t="s">
        <v>195</v>
      </c>
      <c r="B2333">
        <v>50</v>
      </c>
      <c r="C2333" t="s">
        <v>112</v>
      </c>
      <c r="D2333">
        <v>516</v>
      </c>
      <c r="E2333">
        <v>137461.42499999999</v>
      </c>
      <c r="F2333">
        <v>266.39811046511625</v>
      </c>
      <c r="G2333">
        <v>9.4525145002030491E-5</v>
      </c>
      <c r="H2333" t="str">
        <f t="shared" si="144"/>
        <v>22</v>
      </c>
      <c r="I2333" t="str">
        <f t="shared" si="145"/>
        <v>06</v>
      </c>
      <c r="J2333" t="str">
        <f t="shared" si="146"/>
        <v>2023</v>
      </c>
      <c r="K2333" s="1">
        <f t="shared" si="147"/>
        <v>45099</v>
      </c>
    </row>
    <row r="2334" spans="1:11" hidden="1" x14ac:dyDescent="0.55000000000000004">
      <c r="A2334" t="s">
        <v>195</v>
      </c>
      <c r="B2334">
        <v>51</v>
      </c>
      <c r="C2334" t="s">
        <v>193</v>
      </c>
      <c r="D2334">
        <v>450</v>
      </c>
      <c r="E2334">
        <v>82777.5</v>
      </c>
      <c r="F2334">
        <v>183.95</v>
      </c>
      <c r="G2334">
        <v>8.2434719478514964E-5</v>
      </c>
      <c r="H2334" t="str">
        <f t="shared" si="144"/>
        <v>22</v>
      </c>
      <c r="I2334" t="str">
        <f t="shared" si="145"/>
        <v>06</v>
      </c>
      <c r="J2334" t="str">
        <f t="shared" si="146"/>
        <v>2023</v>
      </c>
      <c r="K2334" s="1">
        <f t="shared" si="147"/>
        <v>45099</v>
      </c>
    </row>
    <row r="2335" spans="1:11" hidden="1" x14ac:dyDescent="0.55000000000000004">
      <c r="A2335" t="s">
        <v>195</v>
      </c>
      <c r="B2335">
        <v>52</v>
      </c>
      <c r="C2335" t="s">
        <v>138</v>
      </c>
      <c r="D2335">
        <v>412.5</v>
      </c>
      <c r="E2335">
        <v>81196.5</v>
      </c>
      <c r="F2335">
        <v>196.84</v>
      </c>
      <c r="G2335">
        <v>7.5565159521972047E-5</v>
      </c>
      <c r="H2335" t="str">
        <f t="shared" si="144"/>
        <v>22</v>
      </c>
      <c r="I2335" t="str">
        <f t="shared" si="145"/>
        <v>06</v>
      </c>
      <c r="J2335" t="str">
        <f t="shared" si="146"/>
        <v>2023</v>
      </c>
      <c r="K2335" s="1">
        <f t="shared" si="147"/>
        <v>45099</v>
      </c>
    </row>
    <row r="2336" spans="1:11" hidden="1" x14ac:dyDescent="0.55000000000000004">
      <c r="A2336" t="s">
        <v>195</v>
      </c>
      <c r="B2336">
        <v>53</v>
      </c>
      <c r="C2336" t="s">
        <v>105</v>
      </c>
      <c r="D2336">
        <v>412.5</v>
      </c>
      <c r="E2336">
        <v>54841.875</v>
      </c>
      <c r="F2336">
        <v>132.94999999999999</v>
      </c>
      <c r="G2336">
        <v>7.5565159521972047E-5</v>
      </c>
      <c r="H2336" t="str">
        <f t="shared" si="144"/>
        <v>22</v>
      </c>
      <c r="I2336" t="str">
        <f t="shared" si="145"/>
        <v>06</v>
      </c>
      <c r="J2336" t="str">
        <f t="shared" si="146"/>
        <v>2023</v>
      </c>
      <c r="K2336" s="1">
        <f t="shared" si="147"/>
        <v>45099</v>
      </c>
    </row>
    <row r="2337" spans="1:11" hidden="1" x14ac:dyDescent="0.55000000000000004">
      <c r="A2337" t="s">
        <v>195</v>
      </c>
      <c r="B2337">
        <v>54</v>
      </c>
      <c r="C2337" t="s">
        <v>111</v>
      </c>
      <c r="D2337">
        <v>412.5</v>
      </c>
      <c r="E2337">
        <v>66000</v>
      </c>
      <c r="F2337">
        <v>160</v>
      </c>
      <c r="G2337">
        <v>7.5565159521972047E-5</v>
      </c>
      <c r="H2337" t="str">
        <f t="shared" si="144"/>
        <v>22</v>
      </c>
      <c r="I2337" t="str">
        <f t="shared" si="145"/>
        <v>06</v>
      </c>
      <c r="J2337" t="str">
        <f t="shared" si="146"/>
        <v>2023</v>
      </c>
      <c r="K2337" s="1">
        <f t="shared" si="147"/>
        <v>45099</v>
      </c>
    </row>
    <row r="2338" spans="1:11" hidden="1" x14ac:dyDescent="0.55000000000000004">
      <c r="A2338" t="s">
        <v>195</v>
      </c>
      <c r="B2338">
        <v>55</v>
      </c>
      <c r="C2338" t="s">
        <v>191</v>
      </c>
      <c r="D2338">
        <v>412.5</v>
      </c>
      <c r="E2338">
        <v>84273.75</v>
      </c>
      <c r="F2338">
        <v>204.3</v>
      </c>
      <c r="G2338">
        <v>7.5565159521972047E-5</v>
      </c>
      <c r="H2338" t="str">
        <f t="shared" si="144"/>
        <v>22</v>
      </c>
      <c r="I2338" t="str">
        <f t="shared" si="145"/>
        <v>06</v>
      </c>
      <c r="J2338" t="str">
        <f t="shared" si="146"/>
        <v>2023</v>
      </c>
      <c r="K2338" s="1">
        <f t="shared" si="147"/>
        <v>45099</v>
      </c>
    </row>
    <row r="2339" spans="1:11" hidden="1" x14ac:dyDescent="0.55000000000000004">
      <c r="A2339" t="s">
        <v>195</v>
      </c>
      <c r="B2339">
        <v>56</v>
      </c>
      <c r="C2339" t="s">
        <v>149</v>
      </c>
      <c r="D2339">
        <v>412.5</v>
      </c>
      <c r="E2339">
        <v>101062.5</v>
      </c>
      <c r="F2339">
        <v>245</v>
      </c>
      <c r="G2339">
        <v>7.5565159521972047E-5</v>
      </c>
      <c r="H2339" t="str">
        <f t="shared" si="144"/>
        <v>22</v>
      </c>
      <c r="I2339" t="str">
        <f t="shared" si="145"/>
        <v>06</v>
      </c>
      <c r="J2339" t="str">
        <f t="shared" si="146"/>
        <v>2023</v>
      </c>
      <c r="K2339" s="1">
        <f t="shared" si="147"/>
        <v>45099</v>
      </c>
    </row>
    <row r="2340" spans="1:11" hidden="1" x14ac:dyDescent="0.55000000000000004">
      <c r="A2340" t="s">
        <v>195</v>
      </c>
      <c r="B2340">
        <v>57</v>
      </c>
      <c r="C2340" t="s">
        <v>108</v>
      </c>
      <c r="D2340">
        <v>412.5</v>
      </c>
      <c r="E2340">
        <v>80482.875</v>
      </c>
      <c r="F2340">
        <v>195.11</v>
      </c>
      <c r="G2340">
        <v>7.5565159521972047E-5</v>
      </c>
      <c r="H2340" t="str">
        <f t="shared" si="144"/>
        <v>22</v>
      </c>
      <c r="I2340" t="str">
        <f t="shared" si="145"/>
        <v>06</v>
      </c>
      <c r="J2340" t="str">
        <f t="shared" si="146"/>
        <v>2023</v>
      </c>
      <c r="K2340" s="1">
        <f t="shared" si="147"/>
        <v>45099</v>
      </c>
    </row>
    <row r="2341" spans="1:11" hidden="1" x14ac:dyDescent="0.55000000000000004">
      <c r="A2341" t="s">
        <v>195</v>
      </c>
      <c r="B2341">
        <v>58</v>
      </c>
      <c r="C2341" t="s">
        <v>88</v>
      </c>
      <c r="D2341">
        <v>375</v>
      </c>
      <c r="E2341">
        <v>79938.487500000003</v>
      </c>
      <c r="F2341">
        <v>213.16930000000002</v>
      </c>
      <c r="G2341">
        <v>6.8695599565429143E-5</v>
      </c>
      <c r="H2341" t="str">
        <f t="shared" si="144"/>
        <v>22</v>
      </c>
      <c r="I2341" t="str">
        <f t="shared" si="145"/>
        <v>06</v>
      </c>
      <c r="J2341" t="str">
        <f t="shared" si="146"/>
        <v>2023</v>
      </c>
      <c r="K2341" s="1">
        <f t="shared" si="147"/>
        <v>45099</v>
      </c>
    </row>
    <row r="2342" spans="1:11" hidden="1" x14ac:dyDescent="0.55000000000000004">
      <c r="A2342" t="s">
        <v>195</v>
      </c>
      <c r="B2342">
        <v>59</v>
      </c>
      <c r="C2342" t="s">
        <v>114</v>
      </c>
      <c r="D2342">
        <v>374.01</v>
      </c>
      <c r="E2342">
        <v>182697.52682999999</v>
      </c>
      <c r="F2342">
        <v>488.483</v>
      </c>
      <c r="G2342">
        <v>6.85142431825764E-5</v>
      </c>
      <c r="H2342" t="str">
        <f t="shared" si="144"/>
        <v>22</v>
      </c>
      <c r="I2342" t="str">
        <f t="shared" si="145"/>
        <v>06</v>
      </c>
      <c r="J2342" t="str">
        <f t="shared" si="146"/>
        <v>2023</v>
      </c>
      <c r="K2342" s="1">
        <f t="shared" si="147"/>
        <v>45099</v>
      </c>
    </row>
    <row r="2343" spans="1:11" hidden="1" x14ac:dyDescent="0.55000000000000004">
      <c r="A2343" t="s">
        <v>195</v>
      </c>
      <c r="B2343">
        <v>60</v>
      </c>
      <c r="C2343" t="s">
        <v>150</v>
      </c>
      <c r="D2343">
        <v>44.129999999999995</v>
      </c>
      <c r="E2343">
        <v>7165.8854999999994</v>
      </c>
      <c r="F2343">
        <v>162.38127124405167</v>
      </c>
      <c r="G2343">
        <v>8.0840981568596994E-6</v>
      </c>
      <c r="H2343" t="str">
        <f t="shared" si="144"/>
        <v>22</v>
      </c>
      <c r="I2343" t="str">
        <f t="shared" si="145"/>
        <v>06</v>
      </c>
      <c r="J2343" t="str">
        <f t="shared" si="146"/>
        <v>2023</v>
      </c>
      <c r="K2343" s="1">
        <f t="shared" si="147"/>
        <v>45099</v>
      </c>
    </row>
    <row r="2344" spans="1:11" hidden="1" x14ac:dyDescent="0.55000000000000004">
      <c r="A2344" t="s">
        <v>195</v>
      </c>
      <c r="C2344" t="s">
        <v>117</v>
      </c>
      <c r="D2344">
        <v>5458864.9399999948</v>
      </c>
      <c r="E2344">
        <v>1111623365.5077147</v>
      </c>
      <c r="F2344">
        <v>203.63635622531373</v>
      </c>
      <c r="G2344">
        <v>1</v>
      </c>
      <c r="H2344" t="str">
        <f t="shared" si="144"/>
        <v>22</v>
      </c>
      <c r="I2344" t="str">
        <f t="shared" si="145"/>
        <v>06</v>
      </c>
      <c r="J2344" t="str">
        <f t="shared" si="146"/>
        <v>2023</v>
      </c>
      <c r="K2344" s="1">
        <f t="shared" si="147"/>
        <v>45099</v>
      </c>
    </row>
    <row r="2345" spans="1:11" hidden="1" x14ac:dyDescent="0.55000000000000004">
      <c r="A2345" t="s">
        <v>196</v>
      </c>
      <c r="B2345">
        <v>1</v>
      </c>
      <c r="C2345" t="s">
        <v>69</v>
      </c>
      <c r="D2345">
        <v>1589492.5199999949</v>
      </c>
      <c r="E2345">
        <v>328574714.99802035</v>
      </c>
      <c r="F2345">
        <v>206.71674189320589</v>
      </c>
      <c r="G2345">
        <v>0.27330719629608025</v>
      </c>
      <c r="H2345" t="str">
        <f t="shared" si="144"/>
        <v>06</v>
      </c>
      <c r="I2345" t="str">
        <f t="shared" si="145"/>
        <v>07</v>
      </c>
      <c r="J2345" t="str">
        <f t="shared" si="146"/>
        <v>2023</v>
      </c>
      <c r="K2345" s="1">
        <f t="shared" si="147"/>
        <v>45113</v>
      </c>
    </row>
    <row r="2346" spans="1:11" hidden="1" x14ac:dyDescent="0.55000000000000004">
      <c r="A2346" t="s">
        <v>196</v>
      </c>
      <c r="B2346">
        <v>2</v>
      </c>
      <c r="C2346" t="s">
        <v>68</v>
      </c>
      <c r="D2346">
        <v>1276724.5</v>
      </c>
      <c r="E2346">
        <v>260438247.23125014</v>
      </c>
      <c r="F2346">
        <v>203.98938630162587</v>
      </c>
      <c r="G2346">
        <v>0.21952792425692955</v>
      </c>
      <c r="H2346" t="str">
        <f t="shared" si="144"/>
        <v>06</v>
      </c>
      <c r="I2346" t="str">
        <f t="shared" si="145"/>
        <v>07</v>
      </c>
      <c r="J2346" t="str">
        <f t="shared" si="146"/>
        <v>2023</v>
      </c>
      <c r="K2346" s="1">
        <f t="shared" si="147"/>
        <v>45113</v>
      </c>
    </row>
    <row r="2347" spans="1:11" x14ac:dyDescent="0.55000000000000004">
      <c r="A2347" t="s">
        <v>196</v>
      </c>
      <c r="B2347">
        <v>3</v>
      </c>
      <c r="C2347" t="s">
        <v>70</v>
      </c>
      <c r="D2347">
        <v>552446.94999999995</v>
      </c>
      <c r="E2347">
        <v>108005091.31900002</v>
      </c>
      <c r="F2347">
        <v>195.50310001530468</v>
      </c>
      <c r="G2347">
        <v>9.4991152903834558E-2</v>
      </c>
      <c r="H2347" t="str">
        <f t="shared" si="144"/>
        <v>06</v>
      </c>
      <c r="I2347" t="str">
        <f t="shared" si="145"/>
        <v>07</v>
      </c>
      <c r="J2347" t="str">
        <f t="shared" si="146"/>
        <v>2023</v>
      </c>
      <c r="K2347" s="1">
        <f t="shared" si="147"/>
        <v>45113</v>
      </c>
    </row>
    <row r="2348" spans="1:11" hidden="1" x14ac:dyDescent="0.55000000000000004">
      <c r="A2348" t="s">
        <v>196</v>
      </c>
      <c r="B2348">
        <v>4</v>
      </c>
      <c r="C2348" t="s">
        <v>71</v>
      </c>
      <c r="D2348">
        <v>313050.66999999981</v>
      </c>
      <c r="E2348">
        <v>63130657.291076966</v>
      </c>
      <c r="F2348">
        <v>201.66274453613852</v>
      </c>
      <c r="G2348">
        <v>5.3827872632146563E-2</v>
      </c>
      <c r="H2348" t="str">
        <f t="shared" si="144"/>
        <v>06</v>
      </c>
      <c r="I2348" t="str">
        <f t="shared" si="145"/>
        <v>07</v>
      </c>
      <c r="J2348" t="str">
        <f t="shared" si="146"/>
        <v>2023</v>
      </c>
      <c r="K2348" s="1">
        <f t="shared" si="147"/>
        <v>45113</v>
      </c>
    </row>
    <row r="2349" spans="1:11" hidden="1" x14ac:dyDescent="0.55000000000000004">
      <c r="A2349" t="s">
        <v>196</v>
      </c>
      <c r="B2349">
        <v>5</v>
      </c>
      <c r="C2349" t="s">
        <v>75</v>
      </c>
      <c r="D2349">
        <v>280911.10000000003</v>
      </c>
      <c r="E2349">
        <v>56815650.870612025</v>
      </c>
      <c r="F2349">
        <v>202.25491577446394</v>
      </c>
      <c r="G2349">
        <v>4.8301595750477697E-2</v>
      </c>
      <c r="H2349" t="str">
        <f t="shared" si="144"/>
        <v>06</v>
      </c>
      <c r="I2349" t="str">
        <f t="shared" si="145"/>
        <v>07</v>
      </c>
      <c r="J2349" t="str">
        <f t="shared" si="146"/>
        <v>2023</v>
      </c>
      <c r="K2349" s="1">
        <f t="shared" si="147"/>
        <v>45113</v>
      </c>
    </row>
    <row r="2350" spans="1:11" hidden="1" x14ac:dyDescent="0.55000000000000004">
      <c r="A2350" t="s">
        <v>196</v>
      </c>
      <c r="B2350">
        <v>6</v>
      </c>
      <c r="C2350" t="s">
        <v>77</v>
      </c>
      <c r="D2350">
        <v>221770.01999999993</v>
      </c>
      <c r="E2350">
        <v>44926209.175150037</v>
      </c>
      <c r="F2350">
        <v>202.58017370945834</v>
      </c>
      <c r="G2350">
        <v>3.813251187160404E-2</v>
      </c>
      <c r="H2350" t="str">
        <f t="shared" si="144"/>
        <v>06</v>
      </c>
      <c r="I2350" t="str">
        <f t="shared" si="145"/>
        <v>07</v>
      </c>
      <c r="J2350" t="str">
        <f t="shared" si="146"/>
        <v>2023</v>
      </c>
      <c r="K2350" s="1">
        <f t="shared" si="147"/>
        <v>45113</v>
      </c>
    </row>
    <row r="2351" spans="1:11" hidden="1" x14ac:dyDescent="0.55000000000000004">
      <c r="A2351" t="s">
        <v>196</v>
      </c>
      <c r="B2351">
        <v>7</v>
      </c>
      <c r="C2351" t="s">
        <v>74</v>
      </c>
      <c r="D2351">
        <v>207231.18</v>
      </c>
      <c r="E2351">
        <v>43476432.453150004</v>
      </c>
      <c r="F2351">
        <v>209.79677118641126</v>
      </c>
      <c r="G2351">
        <v>3.5632613603572366E-2</v>
      </c>
      <c r="H2351" t="str">
        <f t="shared" si="144"/>
        <v>06</v>
      </c>
      <c r="I2351" t="str">
        <f t="shared" si="145"/>
        <v>07</v>
      </c>
      <c r="J2351" t="str">
        <f t="shared" si="146"/>
        <v>2023</v>
      </c>
      <c r="K2351" s="1">
        <f t="shared" si="147"/>
        <v>45113</v>
      </c>
    </row>
    <row r="2352" spans="1:11" hidden="1" x14ac:dyDescent="0.55000000000000004">
      <c r="A2352" t="s">
        <v>196</v>
      </c>
      <c r="B2352">
        <v>8</v>
      </c>
      <c r="C2352" t="s">
        <v>79</v>
      </c>
      <c r="D2352">
        <v>189494.61</v>
      </c>
      <c r="E2352">
        <v>38350241.769000009</v>
      </c>
      <c r="F2352">
        <v>202.38170240831658</v>
      </c>
      <c r="G2352">
        <v>3.2582877818336221E-2</v>
      </c>
      <c r="H2352" t="str">
        <f t="shared" si="144"/>
        <v>06</v>
      </c>
      <c r="I2352" t="str">
        <f t="shared" si="145"/>
        <v>07</v>
      </c>
      <c r="J2352" t="str">
        <f t="shared" si="146"/>
        <v>2023</v>
      </c>
      <c r="K2352" s="1">
        <f t="shared" si="147"/>
        <v>45113</v>
      </c>
    </row>
    <row r="2353" spans="1:11" hidden="1" x14ac:dyDescent="0.55000000000000004">
      <c r="A2353" t="s">
        <v>196</v>
      </c>
      <c r="B2353">
        <v>9</v>
      </c>
      <c r="C2353" t="s">
        <v>73</v>
      </c>
      <c r="D2353">
        <v>166958.75999999998</v>
      </c>
      <c r="E2353">
        <v>42452070.905150011</v>
      </c>
      <c r="F2353">
        <v>254.26680759458213</v>
      </c>
      <c r="G2353">
        <v>2.8707924081750505E-2</v>
      </c>
      <c r="H2353" t="str">
        <f t="shared" si="144"/>
        <v>06</v>
      </c>
      <c r="I2353" t="str">
        <f t="shared" si="145"/>
        <v>07</v>
      </c>
      <c r="J2353" t="str">
        <f t="shared" si="146"/>
        <v>2023</v>
      </c>
      <c r="K2353" s="1">
        <f t="shared" si="147"/>
        <v>45113</v>
      </c>
    </row>
    <row r="2354" spans="1:11" hidden="1" x14ac:dyDescent="0.55000000000000004">
      <c r="A2354" t="s">
        <v>196</v>
      </c>
      <c r="B2354">
        <v>10</v>
      </c>
      <c r="C2354" t="s">
        <v>72</v>
      </c>
      <c r="D2354">
        <v>128888.55</v>
      </c>
      <c r="E2354">
        <v>25266393.074400011</v>
      </c>
      <c r="F2354">
        <v>196.03287549126753</v>
      </c>
      <c r="G2354">
        <v>2.2161896197641289E-2</v>
      </c>
      <c r="H2354" t="str">
        <f t="shared" si="144"/>
        <v>06</v>
      </c>
      <c r="I2354" t="str">
        <f t="shared" si="145"/>
        <v>07</v>
      </c>
      <c r="J2354" t="str">
        <f t="shared" si="146"/>
        <v>2023</v>
      </c>
      <c r="K2354" s="1">
        <f t="shared" si="147"/>
        <v>45113</v>
      </c>
    </row>
    <row r="2355" spans="1:11" hidden="1" x14ac:dyDescent="0.55000000000000004">
      <c r="A2355" t="s">
        <v>196</v>
      </c>
      <c r="B2355">
        <v>11</v>
      </c>
      <c r="C2355" t="s">
        <v>81</v>
      </c>
      <c r="D2355">
        <v>120210.91999999994</v>
      </c>
      <c r="E2355">
        <v>24607260.316750012</v>
      </c>
      <c r="F2355">
        <v>204.70070703019346</v>
      </c>
      <c r="G2355">
        <v>2.0669810707490771E-2</v>
      </c>
      <c r="H2355" t="str">
        <f t="shared" si="144"/>
        <v>06</v>
      </c>
      <c r="I2355" t="str">
        <f t="shared" si="145"/>
        <v>07</v>
      </c>
      <c r="J2355" t="str">
        <f t="shared" si="146"/>
        <v>2023</v>
      </c>
      <c r="K2355" s="1">
        <f t="shared" si="147"/>
        <v>45113</v>
      </c>
    </row>
    <row r="2356" spans="1:11" hidden="1" x14ac:dyDescent="0.55000000000000004">
      <c r="A2356" t="s">
        <v>196</v>
      </c>
      <c r="B2356">
        <v>12</v>
      </c>
      <c r="C2356" t="s">
        <v>80</v>
      </c>
      <c r="D2356">
        <v>103747.39999999997</v>
      </c>
      <c r="E2356">
        <v>20160672.797999997</v>
      </c>
      <c r="F2356">
        <v>194.32460763354072</v>
      </c>
      <c r="G2356">
        <v>1.7838971030205313E-2</v>
      </c>
      <c r="H2356" t="str">
        <f t="shared" si="144"/>
        <v>06</v>
      </c>
      <c r="I2356" t="str">
        <f t="shared" si="145"/>
        <v>07</v>
      </c>
      <c r="J2356" t="str">
        <f t="shared" si="146"/>
        <v>2023</v>
      </c>
      <c r="K2356" s="1">
        <f t="shared" si="147"/>
        <v>45113</v>
      </c>
    </row>
    <row r="2357" spans="1:11" hidden="1" x14ac:dyDescent="0.55000000000000004">
      <c r="A2357" t="s">
        <v>196</v>
      </c>
      <c r="B2357">
        <v>13</v>
      </c>
      <c r="C2357" t="s">
        <v>78</v>
      </c>
      <c r="D2357">
        <v>102142.5</v>
      </c>
      <c r="E2357">
        <v>22511245.5</v>
      </c>
      <c r="F2357">
        <v>220.39058668037302</v>
      </c>
      <c r="G2357">
        <v>1.7563014576295374E-2</v>
      </c>
      <c r="H2357" t="str">
        <f t="shared" si="144"/>
        <v>06</v>
      </c>
      <c r="I2357" t="str">
        <f t="shared" si="145"/>
        <v>07</v>
      </c>
      <c r="J2357" t="str">
        <f t="shared" si="146"/>
        <v>2023</v>
      </c>
      <c r="K2357" s="1">
        <f t="shared" si="147"/>
        <v>45113</v>
      </c>
    </row>
    <row r="2358" spans="1:11" hidden="1" x14ac:dyDescent="0.55000000000000004">
      <c r="A2358" t="s">
        <v>196</v>
      </c>
      <c r="B2358">
        <v>14</v>
      </c>
      <c r="C2358" t="s">
        <v>83</v>
      </c>
      <c r="D2358">
        <v>73127.28</v>
      </c>
      <c r="E2358">
        <v>13261475.460500002</v>
      </c>
      <c r="F2358">
        <v>181.3478562377816</v>
      </c>
      <c r="G2358">
        <v>1.2573957799787877E-2</v>
      </c>
      <c r="H2358" t="str">
        <f t="shared" si="144"/>
        <v>06</v>
      </c>
      <c r="I2358" t="str">
        <f t="shared" si="145"/>
        <v>07</v>
      </c>
      <c r="J2358" t="str">
        <f t="shared" si="146"/>
        <v>2023</v>
      </c>
      <c r="K2358" s="1">
        <f t="shared" si="147"/>
        <v>45113</v>
      </c>
    </row>
    <row r="2359" spans="1:11" hidden="1" x14ac:dyDescent="0.55000000000000004">
      <c r="A2359" t="s">
        <v>196</v>
      </c>
      <c r="B2359">
        <v>15</v>
      </c>
      <c r="C2359" t="s">
        <v>76</v>
      </c>
      <c r="D2359">
        <v>72762.58</v>
      </c>
      <c r="E2359">
        <v>14969704.2523</v>
      </c>
      <c r="F2359">
        <v>205.73355497152519</v>
      </c>
      <c r="G2359">
        <v>1.2511249021209177E-2</v>
      </c>
      <c r="H2359" t="str">
        <f t="shared" si="144"/>
        <v>06</v>
      </c>
      <c r="I2359" t="str">
        <f t="shared" si="145"/>
        <v>07</v>
      </c>
      <c r="J2359" t="str">
        <f t="shared" si="146"/>
        <v>2023</v>
      </c>
      <c r="K2359" s="1">
        <f t="shared" si="147"/>
        <v>45113</v>
      </c>
    </row>
    <row r="2360" spans="1:11" hidden="1" x14ac:dyDescent="0.55000000000000004">
      <c r="A2360" t="s">
        <v>196</v>
      </c>
      <c r="B2360">
        <v>16</v>
      </c>
      <c r="C2360" t="s">
        <v>84</v>
      </c>
      <c r="D2360">
        <v>44922.19</v>
      </c>
      <c r="E2360">
        <v>5921243.8000000007</v>
      </c>
      <c r="F2360">
        <v>131.81111161321388</v>
      </c>
      <c r="G2360">
        <v>7.7241997970395318E-3</v>
      </c>
      <c r="H2360" t="str">
        <f t="shared" si="144"/>
        <v>06</v>
      </c>
      <c r="I2360" t="str">
        <f t="shared" si="145"/>
        <v>07</v>
      </c>
      <c r="J2360" t="str">
        <f t="shared" si="146"/>
        <v>2023</v>
      </c>
      <c r="K2360" s="1">
        <f t="shared" si="147"/>
        <v>45113</v>
      </c>
    </row>
    <row r="2361" spans="1:11" hidden="1" x14ac:dyDescent="0.55000000000000004">
      <c r="A2361" t="s">
        <v>196</v>
      </c>
      <c r="B2361">
        <v>17</v>
      </c>
      <c r="C2361" t="s">
        <v>82</v>
      </c>
      <c r="D2361">
        <v>40318.5</v>
      </c>
      <c r="E2361">
        <v>7447826.835</v>
      </c>
      <c r="F2361">
        <v>184.72479965772536</v>
      </c>
      <c r="G2361">
        <v>6.9326128026469406E-3</v>
      </c>
      <c r="H2361" t="str">
        <f t="shared" si="144"/>
        <v>06</v>
      </c>
      <c r="I2361" t="str">
        <f t="shared" si="145"/>
        <v>07</v>
      </c>
      <c r="J2361" t="str">
        <f t="shared" si="146"/>
        <v>2023</v>
      </c>
      <c r="K2361" s="1">
        <f t="shared" si="147"/>
        <v>45113</v>
      </c>
    </row>
    <row r="2362" spans="1:11" hidden="1" x14ac:dyDescent="0.55000000000000004">
      <c r="A2362" t="s">
        <v>196</v>
      </c>
      <c r="B2362">
        <v>18</v>
      </c>
      <c r="C2362" t="s">
        <v>89</v>
      </c>
      <c r="D2362">
        <v>29689.059999999998</v>
      </c>
      <c r="E2362">
        <v>3943169.4775</v>
      </c>
      <c r="F2362">
        <v>132.81557171227382</v>
      </c>
      <c r="G2362">
        <v>5.1049210028784094E-3</v>
      </c>
      <c r="H2362" t="str">
        <f t="shared" si="144"/>
        <v>06</v>
      </c>
      <c r="I2362" t="str">
        <f t="shared" si="145"/>
        <v>07</v>
      </c>
      <c r="J2362" t="str">
        <f t="shared" si="146"/>
        <v>2023</v>
      </c>
      <c r="K2362" s="1">
        <f t="shared" si="147"/>
        <v>45113</v>
      </c>
    </row>
    <row r="2363" spans="1:11" hidden="1" x14ac:dyDescent="0.55000000000000004">
      <c r="A2363" t="s">
        <v>196</v>
      </c>
      <c r="B2363">
        <v>19</v>
      </c>
      <c r="C2363" t="s">
        <v>91</v>
      </c>
      <c r="D2363">
        <v>27757.489999999998</v>
      </c>
      <c r="E2363">
        <v>5292540.6453999998</v>
      </c>
      <c r="F2363">
        <v>190.6707215025566</v>
      </c>
      <c r="G2363">
        <v>4.7727948843172344E-3</v>
      </c>
      <c r="H2363" t="str">
        <f t="shared" si="144"/>
        <v>06</v>
      </c>
      <c r="I2363" t="str">
        <f t="shared" si="145"/>
        <v>07</v>
      </c>
      <c r="J2363" t="str">
        <f t="shared" si="146"/>
        <v>2023</v>
      </c>
      <c r="K2363" s="1">
        <f t="shared" si="147"/>
        <v>45113</v>
      </c>
    </row>
    <row r="2364" spans="1:11" hidden="1" x14ac:dyDescent="0.55000000000000004">
      <c r="A2364" t="s">
        <v>196</v>
      </c>
      <c r="B2364">
        <v>20</v>
      </c>
      <c r="C2364" t="s">
        <v>90</v>
      </c>
      <c r="D2364">
        <v>27442.5</v>
      </c>
      <c r="E2364">
        <v>5795252.1749999998</v>
      </c>
      <c r="F2364">
        <v>211.17799672041539</v>
      </c>
      <c r="G2364">
        <v>4.7186335512640265E-3</v>
      </c>
      <c r="H2364" t="str">
        <f t="shared" si="144"/>
        <v>06</v>
      </c>
      <c r="I2364" t="str">
        <f t="shared" si="145"/>
        <v>07</v>
      </c>
      <c r="J2364" t="str">
        <f t="shared" si="146"/>
        <v>2023</v>
      </c>
      <c r="K2364" s="1">
        <f t="shared" si="147"/>
        <v>45113</v>
      </c>
    </row>
    <row r="2365" spans="1:11" hidden="1" x14ac:dyDescent="0.55000000000000004">
      <c r="A2365" t="s">
        <v>196</v>
      </c>
      <c r="B2365">
        <v>21</v>
      </c>
      <c r="C2365" t="s">
        <v>87</v>
      </c>
      <c r="D2365">
        <v>27090</v>
      </c>
      <c r="E2365">
        <v>5238530.4000000004</v>
      </c>
      <c r="F2365">
        <v>193.37506090808418</v>
      </c>
      <c r="G2365">
        <v>4.6580225163065491E-3</v>
      </c>
      <c r="H2365" t="str">
        <f t="shared" si="144"/>
        <v>06</v>
      </c>
      <c r="I2365" t="str">
        <f t="shared" si="145"/>
        <v>07</v>
      </c>
      <c r="J2365" t="str">
        <f t="shared" si="146"/>
        <v>2023</v>
      </c>
      <c r="K2365" s="1">
        <f t="shared" si="147"/>
        <v>45113</v>
      </c>
    </row>
    <row r="2366" spans="1:11" hidden="1" x14ac:dyDescent="0.55000000000000004">
      <c r="A2366" t="s">
        <v>196</v>
      </c>
      <c r="B2366">
        <v>22</v>
      </c>
      <c r="C2366" t="s">
        <v>86</v>
      </c>
      <c r="D2366">
        <v>26023.82</v>
      </c>
      <c r="E2366">
        <v>3742751.6949000019</v>
      </c>
      <c r="F2366">
        <v>143.82022681143667</v>
      </c>
      <c r="G2366">
        <v>4.4746969184314769E-3</v>
      </c>
      <c r="H2366" t="str">
        <f t="shared" si="144"/>
        <v>06</v>
      </c>
      <c r="I2366" t="str">
        <f t="shared" si="145"/>
        <v>07</v>
      </c>
      <c r="J2366" t="str">
        <f t="shared" si="146"/>
        <v>2023</v>
      </c>
      <c r="K2366" s="1">
        <f t="shared" si="147"/>
        <v>45113</v>
      </c>
    </row>
    <row r="2367" spans="1:11" hidden="1" x14ac:dyDescent="0.55000000000000004">
      <c r="A2367" t="s">
        <v>196</v>
      </c>
      <c r="B2367">
        <v>23</v>
      </c>
      <c r="C2367" t="s">
        <v>99</v>
      </c>
      <c r="D2367">
        <v>23242.5</v>
      </c>
      <c r="E2367">
        <v>4756300.4249999998</v>
      </c>
      <c r="F2367">
        <v>204.63807357212002</v>
      </c>
      <c r="G2367">
        <v>3.9964595177281277E-3</v>
      </c>
      <c r="H2367" t="str">
        <f t="shared" si="144"/>
        <v>06</v>
      </c>
      <c r="I2367" t="str">
        <f t="shared" si="145"/>
        <v>07</v>
      </c>
      <c r="J2367" t="str">
        <f t="shared" si="146"/>
        <v>2023</v>
      </c>
      <c r="K2367" s="1">
        <f t="shared" si="147"/>
        <v>45113</v>
      </c>
    </row>
    <row r="2368" spans="1:11" hidden="1" x14ac:dyDescent="0.55000000000000004">
      <c r="A2368" t="s">
        <v>196</v>
      </c>
      <c r="B2368">
        <v>24</v>
      </c>
      <c r="C2368" t="s">
        <v>98</v>
      </c>
      <c r="D2368">
        <v>19842.089999999997</v>
      </c>
      <c r="E2368">
        <v>3922197.2901999997</v>
      </c>
      <c r="F2368">
        <v>197.67057251529454</v>
      </c>
      <c r="G2368">
        <v>3.4117719450196013E-3</v>
      </c>
      <c r="H2368" t="str">
        <f t="shared" si="144"/>
        <v>06</v>
      </c>
      <c r="I2368" t="str">
        <f t="shared" si="145"/>
        <v>07</v>
      </c>
      <c r="J2368" t="str">
        <f t="shared" si="146"/>
        <v>2023</v>
      </c>
      <c r="K2368" s="1">
        <f t="shared" si="147"/>
        <v>45113</v>
      </c>
    </row>
    <row r="2369" spans="1:11" hidden="1" x14ac:dyDescent="0.55000000000000004">
      <c r="A2369" t="s">
        <v>196</v>
      </c>
      <c r="B2369">
        <v>25</v>
      </c>
      <c r="C2369" t="s">
        <v>93</v>
      </c>
      <c r="D2369">
        <v>19577.010000000002</v>
      </c>
      <c r="E2369">
        <v>4168296.3232999998</v>
      </c>
      <c r="F2369">
        <v>212.91792379428725</v>
      </c>
      <c r="G2369">
        <v>3.3661924467315797E-3</v>
      </c>
      <c r="H2369" t="str">
        <f t="shared" si="144"/>
        <v>06</v>
      </c>
      <c r="I2369" t="str">
        <f t="shared" si="145"/>
        <v>07</v>
      </c>
      <c r="J2369" t="str">
        <f t="shared" si="146"/>
        <v>2023</v>
      </c>
      <c r="K2369" s="1">
        <f t="shared" si="147"/>
        <v>45113</v>
      </c>
    </row>
    <row r="2370" spans="1:11" hidden="1" x14ac:dyDescent="0.55000000000000004">
      <c r="A2370" t="s">
        <v>196</v>
      </c>
      <c r="B2370">
        <v>26</v>
      </c>
      <c r="C2370" t="s">
        <v>133</v>
      </c>
      <c r="D2370">
        <v>18558.919999999998</v>
      </c>
      <c r="E2370">
        <v>3534656.3745999997</v>
      </c>
      <c r="F2370">
        <v>190.45593033430825</v>
      </c>
      <c r="G2370">
        <v>3.1911357415404925E-3</v>
      </c>
      <c r="H2370" t="str">
        <f t="shared" ref="H2370:H2433" si="148">LEFT(A2370,2)</f>
        <v>06</v>
      </c>
      <c r="I2370" t="str">
        <f t="shared" ref="I2370:I2433" si="149">MID(A2370,4,2)</f>
        <v>07</v>
      </c>
      <c r="J2370" t="str">
        <f t="shared" ref="J2370:J2433" si="150">MID(A2370,7,4)</f>
        <v>2023</v>
      </c>
      <c r="K2370" s="1">
        <f t="shared" ref="K2370:K2433" si="151">DATE(J2370,I2370,H2370)</f>
        <v>45113</v>
      </c>
    </row>
    <row r="2371" spans="1:11" hidden="1" x14ac:dyDescent="0.55000000000000004">
      <c r="A2371" t="s">
        <v>196</v>
      </c>
      <c r="B2371">
        <v>27</v>
      </c>
      <c r="C2371" t="s">
        <v>96</v>
      </c>
      <c r="D2371">
        <v>14449.46</v>
      </c>
      <c r="E2371">
        <v>3285380.9953999999</v>
      </c>
      <c r="F2371">
        <v>227.37050349286409</v>
      </c>
      <c r="G2371">
        <v>2.484529716813246E-3</v>
      </c>
      <c r="H2371" t="str">
        <f t="shared" si="148"/>
        <v>06</v>
      </c>
      <c r="I2371" t="str">
        <f t="shared" si="149"/>
        <v>07</v>
      </c>
      <c r="J2371" t="str">
        <f t="shared" si="150"/>
        <v>2023</v>
      </c>
      <c r="K2371" s="1">
        <f t="shared" si="151"/>
        <v>45113</v>
      </c>
    </row>
    <row r="2372" spans="1:11" hidden="1" x14ac:dyDescent="0.55000000000000004">
      <c r="A2372" t="s">
        <v>196</v>
      </c>
      <c r="B2372">
        <v>28</v>
      </c>
      <c r="C2372" t="s">
        <v>103</v>
      </c>
      <c r="D2372">
        <v>13195.5</v>
      </c>
      <c r="E2372">
        <v>2682492.1500000004</v>
      </c>
      <c r="F2372">
        <v>203.28840513811531</v>
      </c>
      <c r="G2372">
        <v>2.2689160617911804E-3</v>
      </c>
      <c r="H2372" t="str">
        <f t="shared" si="148"/>
        <v>06</v>
      </c>
      <c r="I2372" t="str">
        <f t="shared" si="149"/>
        <v>07</v>
      </c>
      <c r="J2372" t="str">
        <f t="shared" si="150"/>
        <v>2023</v>
      </c>
      <c r="K2372" s="1">
        <f t="shared" si="151"/>
        <v>45113</v>
      </c>
    </row>
    <row r="2373" spans="1:11" hidden="1" x14ac:dyDescent="0.55000000000000004">
      <c r="A2373" t="s">
        <v>196</v>
      </c>
      <c r="B2373">
        <v>29</v>
      </c>
      <c r="C2373" t="s">
        <v>97</v>
      </c>
      <c r="D2373">
        <v>11760</v>
      </c>
      <c r="E2373">
        <v>2299295.1554999999</v>
      </c>
      <c r="F2373">
        <v>195.51829553571429</v>
      </c>
      <c r="G2373">
        <v>2.0220872939005177E-3</v>
      </c>
      <c r="H2373" t="str">
        <f t="shared" si="148"/>
        <v>06</v>
      </c>
      <c r="I2373" t="str">
        <f t="shared" si="149"/>
        <v>07</v>
      </c>
      <c r="J2373" t="str">
        <f t="shared" si="150"/>
        <v>2023</v>
      </c>
      <c r="K2373" s="1">
        <f t="shared" si="151"/>
        <v>45113</v>
      </c>
    </row>
    <row r="2374" spans="1:11" hidden="1" x14ac:dyDescent="0.55000000000000004">
      <c r="A2374" t="s">
        <v>196</v>
      </c>
      <c r="B2374">
        <v>30</v>
      </c>
      <c r="C2374" t="s">
        <v>102</v>
      </c>
      <c r="D2374">
        <v>10138.5</v>
      </c>
      <c r="E2374">
        <v>1879367.25</v>
      </c>
      <c r="F2374">
        <v>185.36935937268828</v>
      </c>
      <c r="G2374">
        <v>1.7432765330961221E-3</v>
      </c>
      <c r="H2374" t="str">
        <f t="shared" si="148"/>
        <v>06</v>
      </c>
      <c r="I2374" t="str">
        <f t="shared" si="149"/>
        <v>07</v>
      </c>
      <c r="J2374" t="str">
        <f t="shared" si="150"/>
        <v>2023</v>
      </c>
      <c r="K2374" s="1">
        <f t="shared" si="151"/>
        <v>45113</v>
      </c>
    </row>
    <row r="2375" spans="1:11" hidden="1" x14ac:dyDescent="0.55000000000000004">
      <c r="A2375" t="s">
        <v>196</v>
      </c>
      <c r="B2375">
        <v>31</v>
      </c>
      <c r="C2375" t="s">
        <v>85</v>
      </c>
      <c r="D2375">
        <v>5775</v>
      </c>
      <c r="E2375">
        <v>1139606.1254999998</v>
      </c>
      <c r="F2375">
        <v>197.33439402597401</v>
      </c>
      <c r="G2375">
        <v>9.9298929611186127E-4</v>
      </c>
      <c r="H2375" t="str">
        <f t="shared" si="148"/>
        <v>06</v>
      </c>
      <c r="I2375" t="str">
        <f t="shared" si="149"/>
        <v>07</v>
      </c>
      <c r="J2375" t="str">
        <f t="shared" si="150"/>
        <v>2023</v>
      </c>
      <c r="K2375" s="1">
        <f t="shared" si="151"/>
        <v>45113</v>
      </c>
    </row>
    <row r="2376" spans="1:11" hidden="1" x14ac:dyDescent="0.55000000000000004">
      <c r="A2376" t="s">
        <v>196</v>
      </c>
      <c r="B2376">
        <v>32</v>
      </c>
      <c r="C2376" t="s">
        <v>104</v>
      </c>
      <c r="D2376">
        <v>5595</v>
      </c>
      <c r="E2376">
        <v>1287296.3999999999</v>
      </c>
      <c r="F2376">
        <v>230.0797855227882</v>
      </c>
      <c r="G2376">
        <v>9.6203898038889422E-4</v>
      </c>
      <c r="H2376" t="str">
        <f t="shared" si="148"/>
        <v>06</v>
      </c>
      <c r="I2376" t="str">
        <f t="shared" si="149"/>
        <v>07</v>
      </c>
      <c r="J2376" t="str">
        <f t="shared" si="150"/>
        <v>2023</v>
      </c>
      <c r="K2376" s="1">
        <f t="shared" si="151"/>
        <v>45113</v>
      </c>
    </row>
    <row r="2377" spans="1:11" hidden="1" x14ac:dyDescent="0.55000000000000004">
      <c r="A2377" t="s">
        <v>196</v>
      </c>
      <c r="B2377">
        <v>33</v>
      </c>
      <c r="C2377" t="s">
        <v>107</v>
      </c>
      <c r="D2377">
        <v>5592.39</v>
      </c>
      <c r="E2377">
        <v>795004.28749999998</v>
      </c>
      <c r="F2377">
        <v>142.15823422543849</v>
      </c>
      <c r="G2377">
        <v>9.6159020081091121E-4</v>
      </c>
      <c r="H2377" t="str">
        <f t="shared" si="148"/>
        <v>06</v>
      </c>
      <c r="I2377" t="str">
        <f t="shared" si="149"/>
        <v>07</v>
      </c>
      <c r="J2377" t="str">
        <f t="shared" si="150"/>
        <v>2023</v>
      </c>
      <c r="K2377" s="1">
        <f t="shared" si="151"/>
        <v>45113</v>
      </c>
    </row>
    <row r="2378" spans="1:11" hidden="1" x14ac:dyDescent="0.55000000000000004">
      <c r="A2378" t="s">
        <v>196</v>
      </c>
      <c r="B2378">
        <v>34</v>
      </c>
      <c r="C2378" t="s">
        <v>95</v>
      </c>
      <c r="D2378">
        <v>5378.3700000000026</v>
      </c>
      <c r="E2378">
        <v>1071504.372</v>
      </c>
      <c r="F2378">
        <v>199.22474132497382</v>
      </c>
      <c r="G2378">
        <v>9.2479027541630368E-4</v>
      </c>
      <c r="H2378" t="str">
        <f t="shared" si="148"/>
        <v>06</v>
      </c>
      <c r="I2378" t="str">
        <f t="shared" si="149"/>
        <v>07</v>
      </c>
      <c r="J2378" t="str">
        <f t="shared" si="150"/>
        <v>2023</v>
      </c>
      <c r="K2378" s="1">
        <f t="shared" si="151"/>
        <v>45113</v>
      </c>
    </row>
    <row r="2379" spans="1:11" hidden="1" x14ac:dyDescent="0.55000000000000004">
      <c r="A2379" t="s">
        <v>196</v>
      </c>
      <c r="B2379">
        <v>35</v>
      </c>
      <c r="C2379" t="s">
        <v>94</v>
      </c>
      <c r="D2379">
        <v>5255.4599999999991</v>
      </c>
      <c r="E2379">
        <v>683367.54249999998</v>
      </c>
      <c r="F2379">
        <v>130.03001497490231</v>
      </c>
      <c r="G2379">
        <v>9.0365636816347038E-4</v>
      </c>
      <c r="H2379" t="str">
        <f t="shared" si="148"/>
        <v>06</v>
      </c>
      <c r="I2379" t="str">
        <f t="shared" si="149"/>
        <v>07</v>
      </c>
      <c r="J2379" t="str">
        <f t="shared" si="150"/>
        <v>2023</v>
      </c>
      <c r="K2379" s="1">
        <f t="shared" si="151"/>
        <v>45113</v>
      </c>
    </row>
    <row r="2380" spans="1:11" hidden="1" x14ac:dyDescent="0.55000000000000004">
      <c r="A2380" t="s">
        <v>196</v>
      </c>
      <c r="B2380">
        <v>36</v>
      </c>
      <c r="C2380" t="s">
        <v>134</v>
      </c>
      <c r="D2380">
        <v>4511.74</v>
      </c>
      <c r="E2380">
        <v>948267.89379999996</v>
      </c>
      <c r="F2380">
        <v>210.17786791792079</v>
      </c>
      <c r="G2380">
        <v>7.7577654144410889E-4</v>
      </c>
      <c r="H2380" t="str">
        <f t="shared" si="148"/>
        <v>06</v>
      </c>
      <c r="I2380" t="str">
        <f t="shared" si="149"/>
        <v>07</v>
      </c>
      <c r="J2380" t="str">
        <f t="shared" si="150"/>
        <v>2023</v>
      </c>
      <c r="K2380" s="1">
        <f t="shared" si="151"/>
        <v>45113</v>
      </c>
    </row>
    <row r="2381" spans="1:11" hidden="1" x14ac:dyDescent="0.55000000000000004">
      <c r="A2381" t="s">
        <v>196</v>
      </c>
      <c r="B2381">
        <v>37</v>
      </c>
      <c r="C2381" t="s">
        <v>165</v>
      </c>
      <c r="D2381">
        <v>4362</v>
      </c>
      <c r="E2381">
        <v>817749.36930000002</v>
      </c>
      <c r="F2381">
        <v>187.47119883081155</v>
      </c>
      <c r="G2381">
        <v>7.5002931768656947E-4</v>
      </c>
      <c r="H2381" t="str">
        <f t="shared" si="148"/>
        <v>06</v>
      </c>
      <c r="I2381" t="str">
        <f t="shared" si="149"/>
        <v>07</v>
      </c>
      <c r="J2381" t="str">
        <f t="shared" si="150"/>
        <v>2023</v>
      </c>
      <c r="K2381" s="1">
        <f t="shared" si="151"/>
        <v>45113</v>
      </c>
    </row>
    <row r="2382" spans="1:11" hidden="1" x14ac:dyDescent="0.55000000000000004">
      <c r="A2382" t="s">
        <v>196</v>
      </c>
      <c r="B2382">
        <v>38</v>
      </c>
      <c r="C2382" t="s">
        <v>100</v>
      </c>
      <c r="D2382">
        <v>3465.65</v>
      </c>
      <c r="E2382">
        <v>665520.875</v>
      </c>
      <c r="F2382">
        <v>192.03349299554196</v>
      </c>
      <c r="G2382">
        <v>5.9590534269611637E-4</v>
      </c>
      <c r="H2382" t="str">
        <f t="shared" si="148"/>
        <v>06</v>
      </c>
      <c r="I2382" t="str">
        <f t="shared" si="149"/>
        <v>07</v>
      </c>
      <c r="J2382" t="str">
        <f t="shared" si="150"/>
        <v>2023</v>
      </c>
      <c r="K2382" s="1">
        <f t="shared" si="151"/>
        <v>45113</v>
      </c>
    </row>
    <row r="2383" spans="1:11" hidden="1" x14ac:dyDescent="0.55000000000000004">
      <c r="A2383" t="s">
        <v>196</v>
      </c>
      <c r="B2383">
        <v>39</v>
      </c>
      <c r="C2383" t="s">
        <v>122</v>
      </c>
      <c r="D2383">
        <v>3420</v>
      </c>
      <c r="E2383">
        <v>687890.25</v>
      </c>
      <c r="F2383">
        <v>201.13749999999999</v>
      </c>
      <c r="G2383">
        <v>5.8805599873637505E-4</v>
      </c>
      <c r="H2383" t="str">
        <f t="shared" si="148"/>
        <v>06</v>
      </c>
      <c r="I2383" t="str">
        <f t="shared" si="149"/>
        <v>07</v>
      </c>
      <c r="J2383" t="str">
        <f t="shared" si="150"/>
        <v>2023</v>
      </c>
      <c r="K2383" s="1">
        <f t="shared" si="151"/>
        <v>45113</v>
      </c>
    </row>
    <row r="2384" spans="1:11" hidden="1" x14ac:dyDescent="0.55000000000000004">
      <c r="A2384" t="s">
        <v>196</v>
      </c>
      <c r="B2384">
        <v>40</v>
      </c>
      <c r="C2384" t="s">
        <v>155</v>
      </c>
      <c r="D2384">
        <v>2977.5</v>
      </c>
      <c r="E2384">
        <v>606229.125</v>
      </c>
      <c r="F2384">
        <v>203.60340050377835</v>
      </c>
      <c r="G2384">
        <v>5.1196980591741421E-4</v>
      </c>
      <c r="H2384" t="str">
        <f t="shared" si="148"/>
        <v>06</v>
      </c>
      <c r="I2384" t="str">
        <f t="shared" si="149"/>
        <v>07</v>
      </c>
      <c r="J2384" t="str">
        <f t="shared" si="150"/>
        <v>2023</v>
      </c>
      <c r="K2384" s="1">
        <f t="shared" si="151"/>
        <v>45113</v>
      </c>
    </row>
    <row r="2385" spans="1:11" hidden="1" x14ac:dyDescent="0.55000000000000004">
      <c r="A2385" t="s">
        <v>196</v>
      </c>
      <c r="B2385">
        <v>41</v>
      </c>
      <c r="C2385" t="s">
        <v>119</v>
      </c>
      <c r="D2385">
        <v>2645.41</v>
      </c>
      <c r="E2385">
        <v>511486.8249999999</v>
      </c>
      <c r="F2385">
        <v>193.34879092465815</v>
      </c>
      <c r="G2385">
        <v>4.5486819287052449E-4</v>
      </c>
      <c r="H2385" t="str">
        <f t="shared" si="148"/>
        <v>06</v>
      </c>
      <c r="I2385" t="str">
        <f t="shared" si="149"/>
        <v>07</v>
      </c>
      <c r="J2385" t="str">
        <f t="shared" si="150"/>
        <v>2023</v>
      </c>
      <c r="K2385" s="1">
        <f t="shared" si="151"/>
        <v>45113</v>
      </c>
    </row>
    <row r="2386" spans="1:11" hidden="1" x14ac:dyDescent="0.55000000000000004">
      <c r="A2386" t="s">
        <v>196</v>
      </c>
      <c r="B2386">
        <v>42</v>
      </c>
      <c r="C2386" t="s">
        <v>101</v>
      </c>
      <c r="D2386">
        <v>2292</v>
      </c>
      <c r="E2386">
        <v>432960</v>
      </c>
      <c r="F2386">
        <v>188.90052356020942</v>
      </c>
      <c r="G2386">
        <v>3.9410068687244779E-4</v>
      </c>
      <c r="H2386" t="str">
        <f t="shared" si="148"/>
        <v>06</v>
      </c>
      <c r="I2386" t="str">
        <f t="shared" si="149"/>
        <v>07</v>
      </c>
      <c r="J2386" t="str">
        <f t="shared" si="150"/>
        <v>2023</v>
      </c>
      <c r="K2386" s="1">
        <f t="shared" si="151"/>
        <v>45113</v>
      </c>
    </row>
    <row r="2387" spans="1:11" hidden="1" x14ac:dyDescent="0.55000000000000004">
      <c r="A2387" t="s">
        <v>196</v>
      </c>
      <c r="B2387">
        <v>43</v>
      </c>
      <c r="C2387" t="s">
        <v>110</v>
      </c>
      <c r="D2387">
        <v>1710.6599999999999</v>
      </c>
      <c r="E2387">
        <v>386999.68869999994</v>
      </c>
      <c r="F2387">
        <v>226.22829124431505</v>
      </c>
      <c r="G2387">
        <v>2.9414148385917168E-4</v>
      </c>
      <c r="H2387" t="str">
        <f t="shared" si="148"/>
        <v>06</v>
      </c>
      <c r="I2387" t="str">
        <f t="shared" si="149"/>
        <v>07</v>
      </c>
      <c r="J2387" t="str">
        <f t="shared" si="150"/>
        <v>2023</v>
      </c>
      <c r="K2387" s="1">
        <f t="shared" si="151"/>
        <v>45113</v>
      </c>
    </row>
    <row r="2388" spans="1:11" hidden="1" x14ac:dyDescent="0.55000000000000004">
      <c r="A2388" t="s">
        <v>196</v>
      </c>
      <c r="B2388">
        <v>44</v>
      </c>
      <c r="C2388" t="s">
        <v>109</v>
      </c>
      <c r="D2388">
        <v>1679.88</v>
      </c>
      <c r="E2388">
        <v>229075.495</v>
      </c>
      <c r="F2388">
        <v>136.36420160963877</v>
      </c>
      <c r="G2388">
        <v>2.8884897987054437E-4</v>
      </c>
      <c r="H2388" t="str">
        <f t="shared" si="148"/>
        <v>06</v>
      </c>
      <c r="I2388" t="str">
        <f t="shared" si="149"/>
        <v>07</v>
      </c>
      <c r="J2388" t="str">
        <f t="shared" si="150"/>
        <v>2023</v>
      </c>
      <c r="K2388" s="1">
        <f t="shared" si="151"/>
        <v>45113</v>
      </c>
    </row>
    <row r="2389" spans="1:11" hidden="1" x14ac:dyDescent="0.55000000000000004">
      <c r="A2389" t="s">
        <v>196</v>
      </c>
      <c r="B2389">
        <v>45</v>
      </c>
      <c r="C2389" t="s">
        <v>115</v>
      </c>
      <c r="D2389">
        <v>940.81999999999994</v>
      </c>
      <c r="E2389">
        <v>221538.50012499999</v>
      </c>
      <c r="F2389">
        <v>235.47384210050808</v>
      </c>
      <c r="G2389">
        <v>1.6177042243601062E-4</v>
      </c>
      <c r="H2389" t="str">
        <f t="shared" si="148"/>
        <v>06</v>
      </c>
      <c r="I2389" t="str">
        <f t="shared" si="149"/>
        <v>07</v>
      </c>
      <c r="J2389" t="str">
        <f t="shared" si="150"/>
        <v>2023</v>
      </c>
      <c r="K2389" s="1">
        <f t="shared" si="151"/>
        <v>45113</v>
      </c>
    </row>
    <row r="2390" spans="1:11" hidden="1" x14ac:dyDescent="0.55000000000000004">
      <c r="A2390" t="s">
        <v>196</v>
      </c>
      <c r="B2390">
        <v>46</v>
      </c>
      <c r="C2390" t="s">
        <v>112</v>
      </c>
      <c r="D2390">
        <v>936</v>
      </c>
      <c r="E2390">
        <v>209041.42499999999</v>
      </c>
      <c r="F2390">
        <v>223.33485576923076</v>
      </c>
      <c r="G2390">
        <v>1.6094164175942894E-4</v>
      </c>
      <c r="H2390" t="str">
        <f t="shared" si="148"/>
        <v>06</v>
      </c>
      <c r="I2390" t="str">
        <f t="shared" si="149"/>
        <v>07</v>
      </c>
      <c r="J2390" t="str">
        <f t="shared" si="150"/>
        <v>2023</v>
      </c>
      <c r="K2390" s="1">
        <f t="shared" si="151"/>
        <v>45113</v>
      </c>
    </row>
    <row r="2391" spans="1:11" hidden="1" x14ac:dyDescent="0.55000000000000004">
      <c r="A2391" t="s">
        <v>196</v>
      </c>
      <c r="B2391">
        <v>47</v>
      </c>
      <c r="C2391" t="s">
        <v>181</v>
      </c>
      <c r="D2391">
        <v>869.56</v>
      </c>
      <c r="E2391">
        <v>178042.40999999997</v>
      </c>
      <c r="F2391">
        <v>204.74999999999997</v>
      </c>
      <c r="G2391">
        <v>1.4951753633368485E-4</v>
      </c>
      <c r="H2391" t="str">
        <f t="shared" si="148"/>
        <v>06</v>
      </c>
      <c r="I2391" t="str">
        <f t="shared" si="149"/>
        <v>07</v>
      </c>
      <c r="J2391" t="str">
        <f t="shared" si="150"/>
        <v>2023</v>
      </c>
      <c r="K2391" s="1">
        <f t="shared" si="151"/>
        <v>45113</v>
      </c>
    </row>
    <row r="2392" spans="1:11" hidden="1" x14ac:dyDescent="0.55000000000000004">
      <c r="A2392" t="s">
        <v>196</v>
      </c>
      <c r="B2392">
        <v>48</v>
      </c>
      <c r="C2392" t="s">
        <v>169</v>
      </c>
      <c r="D2392">
        <v>855</v>
      </c>
      <c r="E2392">
        <v>108627.75</v>
      </c>
      <c r="F2392">
        <v>127.05</v>
      </c>
      <c r="G2392">
        <v>1.4701399968409376E-4</v>
      </c>
      <c r="H2392" t="str">
        <f t="shared" si="148"/>
        <v>06</v>
      </c>
      <c r="I2392" t="str">
        <f t="shared" si="149"/>
        <v>07</v>
      </c>
      <c r="J2392" t="str">
        <f t="shared" si="150"/>
        <v>2023</v>
      </c>
      <c r="K2392" s="1">
        <f t="shared" si="151"/>
        <v>45113</v>
      </c>
    </row>
    <row r="2393" spans="1:11" hidden="1" x14ac:dyDescent="0.55000000000000004">
      <c r="A2393" t="s">
        <v>196</v>
      </c>
      <c r="B2393">
        <v>49</v>
      </c>
      <c r="C2393" t="s">
        <v>113</v>
      </c>
      <c r="D2393">
        <v>825</v>
      </c>
      <c r="E2393">
        <v>210759.98625000002</v>
      </c>
      <c r="F2393">
        <v>255.46665000000002</v>
      </c>
      <c r="G2393">
        <v>1.4185561373026591E-4</v>
      </c>
      <c r="H2393" t="str">
        <f t="shared" si="148"/>
        <v>06</v>
      </c>
      <c r="I2393" t="str">
        <f t="shared" si="149"/>
        <v>07</v>
      </c>
      <c r="J2393" t="str">
        <f t="shared" si="150"/>
        <v>2023</v>
      </c>
      <c r="K2393" s="1">
        <f t="shared" si="151"/>
        <v>45113</v>
      </c>
    </row>
    <row r="2394" spans="1:11" hidden="1" x14ac:dyDescent="0.55000000000000004">
      <c r="A2394" t="s">
        <v>196</v>
      </c>
      <c r="B2394">
        <v>50</v>
      </c>
      <c r="C2394" t="s">
        <v>193</v>
      </c>
      <c r="D2394">
        <v>450</v>
      </c>
      <c r="E2394">
        <v>82777.5</v>
      </c>
      <c r="F2394">
        <v>183.95</v>
      </c>
      <c r="G2394">
        <v>7.7375789307417762E-5</v>
      </c>
      <c r="H2394" t="str">
        <f t="shared" si="148"/>
        <v>06</v>
      </c>
      <c r="I2394" t="str">
        <f t="shared" si="149"/>
        <v>07</v>
      </c>
      <c r="J2394" t="str">
        <f t="shared" si="150"/>
        <v>2023</v>
      </c>
      <c r="K2394" s="1">
        <f t="shared" si="151"/>
        <v>45113</v>
      </c>
    </row>
    <row r="2395" spans="1:11" hidden="1" x14ac:dyDescent="0.55000000000000004">
      <c r="A2395" t="s">
        <v>196</v>
      </c>
      <c r="B2395">
        <v>51</v>
      </c>
      <c r="C2395" t="s">
        <v>138</v>
      </c>
      <c r="D2395">
        <v>412.5</v>
      </c>
      <c r="E2395">
        <v>81196.5</v>
      </c>
      <c r="F2395">
        <v>196.84</v>
      </c>
      <c r="G2395">
        <v>7.0927806865132956E-5</v>
      </c>
      <c r="H2395" t="str">
        <f t="shared" si="148"/>
        <v>06</v>
      </c>
      <c r="I2395" t="str">
        <f t="shared" si="149"/>
        <v>07</v>
      </c>
      <c r="J2395" t="str">
        <f t="shared" si="150"/>
        <v>2023</v>
      </c>
      <c r="K2395" s="1">
        <f t="shared" si="151"/>
        <v>45113</v>
      </c>
    </row>
    <row r="2396" spans="1:11" hidden="1" x14ac:dyDescent="0.55000000000000004">
      <c r="A2396" t="s">
        <v>196</v>
      </c>
      <c r="B2396">
        <v>52</v>
      </c>
      <c r="C2396" t="s">
        <v>108</v>
      </c>
      <c r="D2396">
        <v>412.5</v>
      </c>
      <c r="E2396">
        <v>80482.875</v>
      </c>
      <c r="F2396">
        <v>195.11</v>
      </c>
      <c r="G2396">
        <v>7.0927806865132956E-5</v>
      </c>
      <c r="H2396" t="str">
        <f t="shared" si="148"/>
        <v>06</v>
      </c>
      <c r="I2396" t="str">
        <f t="shared" si="149"/>
        <v>07</v>
      </c>
      <c r="J2396" t="str">
        <f t="shared" si="150"/>
        <v>2023</v>
      </c>
      <c r="K2396" s="1">
        <f t="shared" si="151"/>
        <v>45113</v>
      </c>
    </row>
    <row r="2397" spans="1:11" hidden="1" x14ac:dyDescent="0.55000000000000004">
      <c r="A2397" t="s">
        <v>196</v>
      </c>
      <c r="B2397">
        <v>53</v>
      </c>
      <c r="C2397" t="s">
        <v>149</v>
      </c>
      <c r="D2397">
        <v>412.5</v>
      </c>
      <c r="E2397">
        <v>101062.5</v>
      </c>
      <c r="F2397">
        <v>245</v>
      </c>
      <c r="G2397">
        <v>7.0927806865132956E-5</v>
      </c>
      <c r="H2397" t="str">
        <f t="shared" si="148"/>
        <v>06</v>
      </c>
      <c r="I2397" t="str">
        <f t="shared" si="149"/>
        <v>07</v>
      </c>
      <c r="J2397" t="str">
        <f t="shared" si="150"/>
        <v>2023</v>
      </c>
      <c r="K2397" s="1">
        <f t="shared" si="151"/>
        <v>45113</v>
      </c>
    </row>
    <row r="2398" spans="1:11" hidden="1" x14ac:dyDescent="0.55000000000000004">
      <c r="A2398" t="s">
        <v>196</v>
      </c>
      <c r="B2398">
        <v>54</v>
      </c>
      <c r="C2398" t="s">
        <v>105</v>
      </c>
      <c r="D2398">
        <v>412.5</v>
      </c>
      <c r="E2398">
        <v>54841.875</v>
      </c>
      <c r="F2398">
        <v>132.94999999999999</v>
      </c>
      <c r="G2398">
        <v>7.0927806865132956E-5</v>
      </c>
      <c r="H2398" t="str">
        <f t="shared" si="148"/>
        <v>06</v>
      </c>
      <c r="I2398" t="str">
        <f t="shared" si="149"/>
        <v>07</v>
      </c>
      <c r="J2398" t="str">
        <f t="shared" si="150"/>
        <v>2023</v>
      </c>
      <c r="K2398" s="1">
        <f t="shared" si="151"/>
        <v>45113</v>
      </c>
    </row>
    <row r="2399" spans="1:11" hidden="1" x14ac:dyDescent="0.55000000000000004">
      <c r="A2399" t="s">
        <v>196</v>
      </c>
      <c r="B2399">
        <v>55</v>
      </c>
      <c r="C2399" t="s">
        <v>191</v>
      </c>
      <c r="D2399">
        <v>412.5</v>
      </c>
      <c r="E2399">
        <v>84273.75</v>
      </c>
      <c r="F2399">
        <v>204.3</v>
      </c>
      <c r="G2399">
        <v>7.0927806865132956E-5</v>
      </c>
      <c r="H2399" t="str">
        <f t="shared" si="148"/>
        <v>06</v>
      </c>
      <c r="I2399" t="str">
        <f t="shared" si="149"/>
        <v>07</v>
      </c>
      <c r="J2399" t="str">
        <f t="shared" si="150"/>
        <v>2023</v>
      </c>
      <c r="K2399" s="1">
        <f t="shared" si="151"/>
        <v>45113</v>
      </c>
    </row>
    <row r="2400" spans="1:11" hidden="1" x14ac:dyDescent="0.55000000000000004">
      <c r="A2400" t="s">
        <v>196</v>
      </c>
      <c r="B2400">
        <v>56</v>
      </c>
      <c r="C2400" t="s">
        <v>111</v>
      </c>
      <c r="D2400">
        <v>412.5</v>
      </c>
      <c r="E2400">
        <v>66000</v>
      </c>
      <c r="F2400">
        <v>160</v>
      </c>
      <c r="G2400">
        <v>7.0927806865132956E-5</v>
      </c>
      <c r="H2400" t="str">
        <f t="shared" si="148"/>
        <v>06</v>
      </c>
      <c r="I2400" t="str">
        <f t="shared" si="149"/>
        <v>07</v>
      </c>
      <c r="J2400" t="str">
        <f t="shared" si="150"/>
        <v>2023</v>
      </c>
      <c r="K2400" s="1">
        <f t="shared" si="151"/>
        <v>45113</v>
      </c>
    </row>
    <row r="2401" spans="1:11" hidden="1" x14ac:dyDescent="0.55000000000000004">
      <c r="A2401" t="s">
        <v>196</v>
      </c>
      <c r="B2401">
        <v>57</v>
      </c>
      <c r="C2401" t="s">
        <v>88</v>
      </c>
      <c r="D2401">
        <v>375</v>
      </c>
      <c r="E2401">
        <v>79938.487500000003</v>
      </c>
      <c r="F2401">
        <v>213.16930000000002</v>
      </c>
      <c r="G2401">
        <v>6.4479824422848135E-5</v>
      </c>
      <c r="H2401" t="str">
        <f t="shared" si="148"/>
        <v>06</v>
      </c>
      <c r="I2401" t="str">
        <f t="shared" si="149"/>
        <v>07</v>
      </c>
      <c r="J2401" t="str">
        <f t="shared" si="150"/>
        <v>2023</v>
      </c>
      <c r="K2401" s="1">
        <f t="shared" si="151"/>
        <v>45113</v>
      </c>
    </row>
    <row r="2402" spans="1:11" hidden="1" x14ac:dyDescent="0.55000000000000004">
      <c r="A2402" t="s">
        <v>196</v>
      </c>
      <c r="B2402">
        <v>58</v>
      </c>
      <c r="C2402" t="s">
        <v>114</v>
      </c>
      <c r="D2402">
        <v>374.01</v>
      </c>
      <c r="E2402">
        <v>182697.52682999999</v>
      </c>
      <c r="F2402">
        <v>488.483</v>
      </c>
      <c r="G2402">
        <v>6.4309597686371814E-5</v>
      </c>
      <c r="H2402" t="str">
        <f t="shared" si="148"/>
        <v>06</v>
      </c>
      <c r="I2402" t="str">
        <f t="shared" si="149"/>
        <v>07</v>
      </c>
      <c r="J2402" t="str">
        <f t="shared" si="150"/>
        <v>2023</v>
      </c>
      <c r="K2402" s="1">
        <f t="shared" si="151"/>
        <v>45113</v>
      </c>
    </row>
    <row r="2403" spans="1:11" hidden="1" x14ac:dyDescent="0.55000000000000004">
      <c r="A2403" t="s">
        <v>196</v>
      </c>
      <c r="B2403">
        <v>59</v>
      </c>
      <c r="C2403" t="s">
        <v>150</v>
      </c>
      <c r="D2403">
        <v>44.129999999999995</v>
      </c>
      <c r="E2403">
        <v>7165.8854999999994</v>
      </c>
      <c r="F2403">
        <v>162.38127124405167</v>
      </c>
      <c r="G2403">
        <v>7.5879857380807677E-6</v>
      </c>
      <c r="H2403" t="str">
        <f t="shared" si="148"/>
        <v>06</v>
      </c>
      <c r="I2403" t="str">
        <f t="shared" si="149"/>
        <v>07</v>
      </c>
      <c r="J2403" t="str">
        <f t="shared" si="150"/>
        <v>2023</v>
      </c>
      <c r="K2403" s="1">
        <f t="shared" si="151"/>
        <v>45113</v>
      </c>
    </row>
    <row r="2404" spans="1:11" hidden="1" x14ac:dyDescent="0.55000000000000004">
      <c r="A2404" t="s">
        <v>196</v>
      </c>
      <c r="C2404" t="s">
        <v>117</v>
      </c>
      <c r="D2404">
        <v>5815772.6599999927</v>
      </c>
      <c r="E2404">
        <v>1182866773.6266644</v>
      </c>
      <c r="F2404">
        <v>203.38944501084845</v>
      </c>
      <c r="G2404">
        <v>1</v>
      </c>
      <c r="H2404" t="str">
        <f t="shared" si="148"/>
        <v>06</v>
      </c>
      <c r="I2404" t="str">
        <f t="shared" si="149"/>
        <v>07</v>
      </c>
      <c r="J2404" t="str">
        <f t="shared" si="150"/>
        <v>2023</v>
      </c>
      <c r="K2404" s="1">
        <f t="shared" si="151"/>
        <v>45113</v>
      </c>
    </row>
    <row r="2405" spans="1:11" hidden="1" x14ac:dyDescent="0.55000000000000004">
      <c r="A2405" t="s">
        <v>197</v>
      </c>
      <c r="B2405">
        <v>1</v>
      </c>
      <c r="C2405" t="s">
        <v>69</v>
      </c>
      <c r="D2405">
        <v>1787816.8099999903</v>
      </c>
      <c r="E2405">
        <v>368292114.04991049</v>
      </c>
      <c r="F2405">
        <v>206.00103544720139</v>
      </c>
      <c r="G2405">
        <v>0.27443458916601027</v>
      </c>
      <c r="H2405" t="str">
        <f t="shared" si="148"/>
        <v>10</v>
      </c>
      <c r="I2405" t="str">
        <f t="shared" si="149"/>
        <v>08</v>
      </c>
      <c r="J2405" t="str">
        <f t="shared" si="150"/>
        <v>2023</v>
      </c>
      <c r="K2405" s="1">
        <f t="shared" si="151"/>
        <v>45148</v>
      </c>
    </row>
    <row r="2406" spans="1:11" hidden="1" x14ac:dyDescent="0.55000000000000004">
      <c r="A2406" t="s">
        <v>197</v>
      </c>
      <c r="B2406">
        <v>2</v>
      </c>
      <c r="C2406" t="s">
        <v>68</v>
      </c>
      <c r="D2406">
        <v>1397087.1</v>
      </c>
      <c r="E2406">
        <v>283833160.63285029</v>
      </c>
      <c r="F2406">
        <v>203.16067669141765</v>
      </c>
      <c r="G2406">
        <v>0.21445654955981469</v>
      </c>
      <c r="H2406" t="str">
        <f t="shared" si="148"/>
        <v>10</v>
      </c>
      <c r="I2406" t="str">
        <f t="shared" si="149"/>
        <v>08</v>
      </c>
      <c r="J2406" t="str">
        <f t="shared" si="150"/>
        <v>2023</v>
      </c>
      <c r="K2406" s="1">
        <f t="shared" si="151"/>
        <v>45148</v>
      </c>
    </row>
    <row r="2407" spans="1:11" x14ac:dyDescent="0.55000000000000004">
      <c r="A2407" t="s">
        <v>197</v>
      </c>
      <c r="B2407">
        <v>3</v>
      </c>
      <c r="C2407" t="s">
        <v>70</v>
      </c>
      <c r="D2407">
        <v>627315.77</v>
      </c>
      <c r="E2407">
        <v>121999692.83470002</v>
      </c>
      <c r="F2407">
        <v>194.47891902143638</v>
      </c>
      <c r="G2407">
        <v>9.6294622947029077E-2</v>
      </c>
      <c r="H2407" t="str">
        <f t="shared" si="148"/>
        <v>10</v>
      </c>
      <c r="I2407" t="str">
        <f t="shared" si="149"/>
        <v>08</v>
      </c>
      <c r="J2407" t="str">
        <f t="shared" si="150"/>
        <v>2023</v>
      </c>
      <c r="K2407" s="1">
        <f t="shared" si="151"/>
        <v>45148</v>
      </c>
    </row>
    <row r="2408" spans="1:11" hidden="1" x14ac:dyDescent="0.55000000000000004">
      <c r="A2408" t="s">
        <v>197</v>
      </c>
      <c r="B2408">
        <v>4</v>
      </c>
      <c r="C2408" t="s">
        <v>71</v>
      </c>
      <c r="D2408">
        <v>338748.23999999982</v>
      </c>
      <c r="E2408">
        <v>68151898.396476969</v>
      </c>
      <c r="F2408">
        <v>201.18746121449075</v>
      </c>
      <c r="G2408">
        <v>5.1998747050101567E-2</v>
      </c>
      <c r="H2408" t="str">
        <f t="shared" si="148"/>
        <v>10</v>
      </c>
      <c r="I2408" t="str">
        <f t="shared" si="149"/>
        <v>08</v>
      </c>
      <c r="J2408" t="str">
        <f t="shared" si="150"/>
        <v>2023</v>
      </c>
      <c r="K2408" s="1">
        <f t="shared" si="151"/>
        <v>45148</v>
      </c>
    </row>
    <row r="2409" spans="1:11" hidden="1" x14ac:dyDescent="0.55000000000000004">
      <c r="A2409" t="s">
        <v>197</v>
      </c>
      <c r="B2409">
        <v>5</v>
      </c>
      <c r="C2409" t="s">
        <v>75</v>
      </c>
      <c r="D2409">
        <v>316613.62000000011</v>
      </c>
      <c r="E2409">
        <v>64571908.543212034</v>
      </c>
      <c r="F2409">
        <v>203.94545422023225</v>
      </c>
      <c r="G2409">
        <v>4.8601024580960168E-2</v>
      </c>
      <c r="H2409" t="str">
        <f t="shared" si="148"/>
        <v>10</v>
      </c>
      <c r="I2409" t="str">
        <f t="shared" si="149"/>
        <v>08</v>
      </c>
      <c r="J2409" t="str">
        <f t="shared" si="150"/>
        <v>2023</v>
      </c>
      <c r="K2409" s="1">
        <f t="shared" si="151"/>
        <v>45148</v>
      </c>
    </row>
    <row r="2410" spans="1:11" hidden="1" x14ac:dyDescent="0.55000000000000004">
      <c r="A2410" t="s">
        <v>197</v>
      </c>
      <c r="B2410">
        <v>6</v>
      </c>
      <c r="C2410" t="s">
        <v>77</v>
      </c>
      <c r="D2410">
        <v>244049.71999999991</v>
      </c>
      <c r="E2410">
        <v>49928859.379250012</v>
      </c>
      <c r="F2410">
        <v>204.58478452362095</v>
      </c>
      <c r="G2410">
        <v>3.7462274808949904E-2</v>
      </c>
      <c r="H2410" t="str">
        <f t="shared" si="148"/>
        <v>10</v>
      </c>
      <c r="I2410" t="str">
        <f t="shared" si="149"/>
        <v>08</v>
      </c>
      <c r="J2410" t="str">
        <f t="shared" si="150"/>
        <v>2023</v>
      </c>
      <c r="K2410" s="1">
        <f t="shared" si="151"/>
        <v>45148</v>
      </c>
    </row>
    <row r="2411" spans="1:11" hidden="1" x14ac:dyDescent="0.55000000000000004">
      <c r="A2411" t="s">
        <v>197</v>
      </c>
      <c r="B2411">
        <v>7</v>
      </c>
      <c r="C2411" t="s">
        <v>74</v>
      </c>
      <c r="D2411">
        <v>241486.74</v>
      </c>
      <c r="E2411">
        <v>50541684.746550009</v>
      </c>
      <c r="F2411">
        <v>209.29383015626453</v>
      </c>
      <c r="G2411">
        <v>3.7068850628459799E-2</v>
      </c>
      <c r="H2411" t="str">
        <f t="shared" si="148"/>
        <v>10</v>
      </c>
      <c r="I2411" t="str">
        <f t="shared" si="149"/>
        <v>08</v>
      </c>
      <c r="J2411" t="str">
        <f t="shared" si="150"/>
        <v>2023</v>
      </c>
      <c r="K2411" s="1">
        <f t="shared" si="151"/>
        <v>45148</v>
      </c>
    </row>
    <row r="2412" spans="1:11" hidden="1" x14ac:dyDescent="0.55000000000000004">
      <c r="A2412" t="s">
        <v>197</v>
      </c>
      <c r="B2412">
        <v>8</v>
      </c>
      <c r="C2412" t="s">
        <v>79</v>
      </c>
      <c r="D2412">
        <v>194842.11</v>
      </c>
      <c r="E2412">
        <v>39414036.819000006</v>
      </c>
      <c r="F2412">
        <v>202.28705601165996</v>
      </c>
      <c r="G2412">
        <v>2.9908777068769626E-2</v>
      </c>
      <c r="H2412" t="str">
        <f t="shared" si="148"/>
        <v>10</v>
      </c>
      <c r="I2412" t="str">
        <f t="shared" si="149"/>
        <v>08</v>
      </c>
      <c r="J2412" t="str">
        <f t="shared" si="150"/>
        <v>2023</v>
      </c>
      <c r="K2412" s="1">
        <f t="shared" si="151"/>
        <v>45148</v>
      </c>
    </row>
    <row r="2413" spans="1:11" hidden="1" x14ac:dyDescent="0.55000000000000004">
      <c r="A2413" t="s">
        <v>197</v>
      </c>
      <c r="B2413">
        <v>9</v>
      </c>
      <c r="C2413" t="s">
        <v>73</v>
      </c>
      <c r="D2413">
        <v>185405.09999999998</v>
      </c>
      <c r="E2413">
        <v>46268919.209150009</v>
      </c>
      <c r="F2413">
        <v>249.55580622728294</v>
      </c>
      <c r="G2413">
        <v>2.8460171178155171E-2</v>
      </c>
      <c r="H2413" t="str">
        <f t="shared" si="148"/>
        <v>10</v>
      </c>
      <c r="I2413" t="str">
        <f t="shared" si="149"/>
        <v>08</v>
      </c>
      <c r="J2413" t="str">
        <f t="shared" si="150"/>
        <v>2023</v>
      </c>
      <c r="K2413" s="1">
        <f t="shared" si="151"/>
        <v>45148</v>
      </c>
    </row>
    <row r="2414" spans="1:11" hidden="1" x14ac:dyDescent="0.55000000000000004">
      <c r="A2414" t="s">
        <v>197</v>
      </c>
      <c r="B2414">
        <v>10</v>
      </c>
      <c r="C2414" t="s">
        <v>72</v>
      </c>
      <c r="D2414">
        <v>154115.43999999997</v>
      </c>
      <c r="E2414">
        <v>30398414.327100012</v>
      </c>
      <c r="F2414">
        <v>197.2444443405542</v>
      </c>
      <c r="G2414">
        <v>2.3657125956064329E-2</v>
      </c>
      <c r="H2414" t="str">
        <f t="shared" si="148"/>
        <v>10</v>
      </c>
      <c r="I2414" t="str">
        <f t="shared" si="149"/>
        <v>08</v>
      </c>
      <c r="J2414" t="str">
        <f t="shared" si="150"/>
        <v>2023</v>
      </c>
      <c r="K2414" s="1">
        <f t="shared" si="151"/>
        <v>45148</v>
      </c>
    </row>
    <row r="2415" spans="1:11" hidden="1" x14ac:dyDescent="0.55000000000000004">
      <c r="A2415" t="s">
        <v>197</v>
      </c>
      <c r="B2415">
        <v>11</v>
      </c>
      <c r="C2415" t="s">
        <v>81</v>
      </c>
      <c r="D2415">
        <v>134598.8599999999</v>
      </c>
      <c r="E2415">
        <v>27502788.510550011</v>
      </c>
      <c r="F2415">
        <v>204.33151150425815</v>
      </c>
      <c r="G2415">
        <v>2.0661279522432449E-2</v>
      </c>
      <c r="H2415" t="str">
        <f t="shared" si="148"/>
        <v>10</v>
      </c>
      <c r="I2415" t="str">
        <f t="shared" si="149"/>
        <v>08</v>
      </c>
      <c r="J2415" t="str">
        <f t="shared" si="150"/>
        <v>2023</v>
      </c>
      <c r="K2415" s="1">
        <f t="shared" si="151"/>
        <v>45148</v>
      </c>
    </row>
    <row r="2416" spans="1:11" hidden="1" x14ac:dyDescent="0.55000000000000004">
      <c r="A2416" t="s">
        <v>197</v>
      </c>
      <c r="B2416">
        <v>12</v>
      </c>
      <c r="C2416" t="s">
        <v>80</v>
      </c>
      <c r="D2416">
        <v>119614.06999999999</v>
      </c>
      <c r="E2416">
        <v>23285075.406899992</v>
      </c>
      <c r="F2416">
        <v>194.66836474087032</v>
      </c>
      <c r="G2416">
        <v>1.8361074789829596E-2</v>
      </c>
      <c r="H2416" t="str">
        <f t="shared" si="148"/>
        <v>10</v>
      </c>
      <c r="I2416" t="str">
        <f t="shared" si="149"/>
        <v>08</v>
      </c>
      <c r="J2416" t="str">
        <f t="shared" si="150"/>
        <v>2023</v>
      </c>
      <c r="K2416" s="1">
        <f t="shared" si="151"/>
        <v>45148</v>
      </c>
    </row>
    <row r="2417" spans="1:11" hidden="1" x14ac:dyDescent="0.55000000000000004">
      <c r="A2417" t="s">
        <v>197</v>
      </c>
      <c r="B2417">
        <v>13</v>
      </c>
      <c r="C2417" t="s">
        <v>78</v>
      </c>
      <c r="D2417">
        <v>106380</v>
      </c>
      <c r="E2417">
        <v>23485802.25</v>
      </c>
      <c r="F2417">
        <v>220.77272278623801</v>
      </c>
      <c r="G2417">
        <v>1.6329610188350524E-2</v>
      </c>
      <c r="H2417" t="str">
        <f t="shared" si="148"/>
        <v>10</v>
      </c>
      <c r="I2417" t="str">
        <f t="shared" si="149"/>
        <v>08</v>
      </c>
      <c r="J2417" t="str">
        <f t="shared" si="150"/>
        <v>2023</v>
      </c>
      <c r="K2417" s="1">
        <f t="shared" si="151"/>
        <v>45148</v>
      </c>
    </row>
    <row r="2418" spans="1:11" hidden="1" x14ac:dyDescent="0.55000000000000004">
      <c r="A2418" t="s">
        <v>197</v>
      </c>
      <c r="B2418">
        <v>14</v>
      </c>
      <c r="C2418" t="s">
        <v>76</v>
      </c>
      <c r="D2418">
        <v>85408.87000000001</v>
      </c>
      <c r="E2418">
        <v>17416533.315900002</v>
      </c>
      <c r="F2418">
        <v>203.9194912179496</v>
      </c>
      <c r="G2418">
        <v>1.3110486498660513E-2</v>
      </c>
      <c r="H2418" t="str">
        <f t="shared" si="148"/>
        <v>10</v>
      </c>
      <c r="I2418" t="str">
        <f t="shared" si="149"/>
        <v>08</v>
      </c>
      <c r="J2418" t="str">
        <f t="shared" si="150"/>
        <v>2023</v>
      </c>
      <c r="K2418" s="1">
        <f t="shared" si="151"/>
        <v>45148</v>
      </c>
    </row>
    <row r="2419" spans="1:11" hidden="1" x14ac:dyDescent="0.55000000000000004">
      <c r="A2419" t="s">
        <v>197</v>
      </c>
      <c r="B2419">
        <v>15</v>
      </c>
      <c r="C2419" t="s">
        <v>83</v>
      </c>
      <c r="D2419">
        <v>84407.01999999999</v>
      </c>
      <c r="E2419">
        <v>14924781.975000001</v>
      </c>
      <c r="F2419">
        <v>176.81920265636677</v>
      </c>
      <c r="G2419">
        <v>1.2956699884943657E-2</v>
      </c>
      <c r="H2419" t="str">
        <f t="shared" si="148"/>
        <v>10</v>
      </c>
      <c r="I2419" t="str">
        <f t="shared" si="149"/>
        <v>08</v>
      </c>
      <c r="J2419" t="str">
        <f t="shared" si="150"/>
        <v>2023</v>
      </c>
      <c r="K2419" s="1">
        <f t="shared" si="151"/>
        <v>45148</v>
      </c>
    </row>
    <row r="2420" spans="1:11" hidden="1" x14ac:dyDescent="0.55000000000000004">
      <c r="A2420" t="s">
        <v>197</v>
      </c>
      <c r="B2420">
        <v>16</v>
      </c>
      <c r="C2420" t="s">
        <v>84</v>
      </c>
      <c r="D2420">
        <v>54981.33</v>
      </c>
      <c r="E2420">
        <v>7229360.6270000003</v>
      </c>
      <c r="F2420">
        <v>131.48755453896806</v>
      </c>
      <c r="G2420">
        <v>8.4397789672594689E-3</v>
      </c>
      <c r="H2420" t="str">
        <f t="shared" si="148"/>
        <v>10</v>
      </c>
      <c r="I2420" t="str">
        <f t="shared" si="149"/>
        <v>08</v>
      </c>
      <c r="J2420" t="str">
        <f t="shared" si="150"/>
        <v>2023</v>
      </c>
      <c r="K2420" s="1">
        <f t="shared" si="151"/>
        <v>45148</v>
      </c>
    </row>
    <row r="2421" spans="1:11" hidden="1" x14ac:dyDescent="0.55000000000000004">
      <c r="A2421" t="s">
        <v>197</v>
      </c>
      <c r="B2421">
        <v>17</v>
      </c>
      <c r="C2421" t="s">
        <v>89</v>
      </c>
      <c r="D2421">
        <v>48850.610000000008</v>
      </c>
      <c r="E2421">
        <v>6330332.3135000011</v>
      </c>
      <c r="F2421">
        <v>129.58553257574471</v>
      </c>
      <c r="G2421">
        <v>7.4986972998978951E-3</v>
      </c>
      <c r="H2421" t="str">
        <f t="shared" si="148"/>
        <v>10</v>
      </c>
      <c r="I2421" t="str">
        <f t="shared" si="149"/>
        <v>08</v>
      </c>
      <c r="J2421" t="str">
        <f t="shared" si="150"/>
        <v>2023</v>
      </c>
      <c r="K2421" s="1">
        <f t="shared" si="151"/>
        <v>45148</v>
      </c>
    </row>
    <row r="2422" spans="1:11" hidden="1" x14ac:dyDescent="0.55000000000000004">
      <c r="A2422" t="s">
        <v>197</v>
      </c>
      <c r="B2422">
        <v>18</v>
      </c>
      <c r="C2422" t="s">
        <v>82</v>
      </c>
      <c r="D2422">
        <v>40318.5</v>
      </c>
      <c r="E2422">
        <v>7447826.835</v>
      </c>
      <c r="F2422">
        <v>184.72479965772536</v>
      </c>
      <c r="G2422">
        <v>6.1889959426490934E-3</v>
      </c>
      <c r="H2422" t="str">
        <f t="shared" si="148"/>
        <v>10</v>
      </c>
      <c r="I2422" t="str">
        <f t="shared" si="149"/>
        <v>08</v>
      </c>
      <c r="J2422" t="str">
        <f t="shared" si="150"/>
        <v>2023</v>
      </c>
      <c r="K2422" s="1">
        <f t="shared" si="151"/>
        <v>45148</v>
      </c>
    </row>
    <row r="2423" spans="1:11" hidden="1" x14ac:dyDescent="0.55000000000000004">
      <c r="A2423" t="s">
        <v>197</v>
      </c>
      <c r="B2423">
        <v>19</v>
      </c>
      <c r="C2423" t="s">
        <v>87</v>
      </c>
      <c r="D2423">
        <v>39990</v>
      </c>
      <c r="E2423">
        <v>7604804.8650000002</v>
      </c>
      <c r="F2423">
        <v>190.16766354088523</v>
      </c>
      <c r="G2423">
        <v>6.1385703274312595E-3</v>
      </c>
      <c r="H2423" t="str">
        <f t="shared" si="148"/>
        <v>10</v>
      </c>
      <c r="I2423" t="str">
        <f t="shared" si="149"/>
        <v>08</v>
      </c>
      <c r="J2423" t="str">
        <f t="shared" si="150"/>
        <v>2023</v>
      </c>
      <c r="K2423" s="1">
        <f t="shared" si="151"/>
        <v>45148</v>
      </c>
    </row>
    <row r="2424" spans="1:11" hidden="1" x14ac:dyDescent="0.55000000000000004">
      <c r="A2424" t="s">
        <v>197</v>
      </c>
      <c r="B2424">
        <v>20</v>
      </c>
      <c r="C2424" t="s">
        <v>86</v>
      </c>
      <c r="D2424">
        <v>31881.32</v>
      </c>
      <c r="E2424">
        <v>4444982.3199000023</v>
      </c>
      <c r="F2424">
        <v>139.4227817386483</v>
      </c>
      <c r="G2424">
        <v>4.8938665904311269E-3</v>
      </c>
      <c r="H2424" t="str">
        <f t="shared" si="148"/>
        <v>10</v>
      </c>
      <c r="I2424" t="str">
        <f t="shared" si="149"/>
        <v>08</v>
      </c>
      <c r="J2424" t="str">
        <f t="shared" si="150"/>
        <v>2023</v>
      </c>
      <c r="K2424" s="1">
        <f t="shared" si="151"/>
        <v>45148</v>
      </c>
    </row>
    <row r="2425" spans="1:11" hidden="1" x14ac:dyDescent="0.55000000000000004">
      <c r="A2425" t="s">
        <v>197</v>
      </c>
      <c r="B2425">
        <v>21</v>
      </c>
      <c r="C2425" t="s">
        <v>91</v>
      </c>
      <c r="D2425">
        <v>30697.489999999998</v>
      </c>
      <c r="E2425">
        <v>5832386.8953999998</v>
      </c>
      <c r="F2425">
        <v>189.99556300531412</v>
      </c>
      <c r="G2425">
        <v>4.7121455674072965E-3</v>
      </c>
      <c r="H2425" t="str">
        <f t="shared" si="148"/>
        <v>10</v>
      </c>
      <c r="I2425" t="str">
        <f t="shared" si="149"/>
        <v>08</v>
      </c>
      <c r="J2425" t="str">
        <f t="shared" si="150"/>
        <v>2023</v>
      </c>
      <c r="K2425" s="1">
        <f t="shared" si="151"/>
        <v>45148</v>
      </c>
    </row>
    <row r="2426" spans="1:11" hidden="1" x14ac:dyDescent="0.55000000000000004">
      <c r="A2426" t="s">
        <v>197</v>
      </c>
      <c r="B2426">
        <v>22</v>
      </c>
      <c r="C2426" t="s">
        <v>90</v>
      </c>
      <c r="D2426">
        <v>28268.15</v>
      </c>
      <c r="E2426">
        <v>5970750.6099999994</v>
      </c>
      <c r="F2426">
        <v>211.21830080850708</v>
      </c>
      <c r="G2426">
        <v>4.339235478904125E-3</v>
      </c>
      <c r="H2426" t="str">
        <f t="shared" si="148"/>
        <v>10</v>
      </c>
      <c r="I2426" t="str">
        <f t="shared" si="149"/>
        <v>08</v>
      </c>
      <c r="J2426" t="str">
        <f t="shared" si="150"/>
        <v>2023</v>
      </c>
      <c r="K2426" s="1">
        <f t="shared" si="151"/>
        <v>45148</v>
      </c>
    </row>
    <row r="2427" spans="1:11" hidden="1" x14ac:dyDescent="0.55000000000000004">
      <c r="A2427" t="s">
        <v>197</v>
      </c>
      <c r="B2427">
        <v>23</v>
      </c>
      <c r="C2427" t="s">
        <v>99</v>
      </c>
      <c r="D2427">
        <v>25912.5</v>
      </c>
      <c r="E2427">
        <v>5322866.9249999998</v>
      </c>
      <c r="F2427">
        <v>205.41695803183791</v>
      </c>
      <c r="G2427">
        <v>3.9776369994889349E-3</v>
      </c>
      <c r="H2427" t="str">
        <f t="shared" si="148"/>
        <v>10</v>
      </c>
      <c r="I2427" t="str">
        <f t="shared" si="149"/>
        <v>08</v>
      </c>
      <c r="J2427" t="str">
        <f t="shared" si="150"/>
        <v>2023</v>
      </c>
      <c r="K2427" s="1">
        <f t="shared" si="151"/>
        <v>45148</v>
      </c>
    </row>
    <row r="2428" spans="1:11" hidden="1" x14ac:dyDescent="0.55000000000000004">
      <c r="A2428" t="s">
        <v>197</v>
      </c>
      <c r="B2428">
        <v>24</v>
      </c>
      <c r="C2428" t="s">
        <v>98</v>
      </c>
      <c r="D2428">
        <v>25264.369999999995</v>
      </c>
      <c r="E2428">
        <v>4888581.7961999997</v>
      </c>
      <c r="F2428">
        <v>193.49707893765017</v>
      </c>
      <c r="G2428">
        <v>3.8781473374154656E-3</v>
      </c>
      <c r="H2428" t="str">
        <f t="shared" si="148"/>
        <v>10</v>
      </c>
      <c r="I2428" t="str">
        <f t="shared" si="149"/>
        <v>08</v>
      </c>
      <c r="J2428" t="str">
        <f t="shared" si="150"/>
        <v>2023</v>
      </c>
      <c r="K2428" s="1">
        <f t="shared" si="151"/>
        <v>45148</v>
      </c>
    </row>
    <row r="2429" spans="1:11" hidden="1" x14ac:dyDescent="0.55000000000000004">
      <c r="A2429" t="s">
        <v>197</v>
      </c>
      <c r="B2429">
        <v>25</v>
      </c>
      <c r="C2429" t="s">
        <v>93</v>
      </c>
      <c r="D2429">
        <v>19744.600000000002</v>
      </c>
      <c r="E2429">
        <v>4268850.3233000003</v>
      </c>
      <c r="F2429">
        <v>216.20343401740223</v>
      </c>
      <c r="G2429">
        <v>3.030848104201032E-3</v>
      </c>
      <c r="H2429" t="str">
        <f t="shared" si="148"/>
        <v>10</v>
      </c>
      <c r="I2429" t="str">
        <f t="shared" si="149"/>
        <v>08</v>
      </c>
      <c r="J2429" t="str">
        <f t="shared" si="150"/>
        <v>2023</v>
      </c>
      <c r="K2429" s="1">
        <f t="shared" si="151"/>
        <v>45148</v>
      </c>
    </row>
    <row r="2430" spans="1:11" hidden="1" x14ac:dyDescent="0.55000000000000004">
      <c r="A2430" t="s">
        <v>197</v>
      </c>
      <c r="B2430">
        <v>26</v>
      </c>
      <c r="C2430" t="s">
        <v>133</v>
      </c>
      <c r="D2430">
        <v>18558.919999999998</v>
      </c>
      <c r="E2430">
        <v>3534656.3745999997</v>
      </c>
      <c r="F2430">
        <v>190.45593033430825</v>
      </c>
      <c r="G2430">
        <v>2.8488431013045895E-3</v>
      </c>
      <c r="H2430" t="str">
        <f t="shared" si="148"/>
        <v>10</v>
      </c>
      <c r="I2430" t="str">
        <f t="shared" si="149"/>
        <v>08</v>
      </c>
      <c r="J2430" t="str">
        <f t="shared" si="150"/>
        <v>2023</v>
      </c>
      <c r="K2430" s="1">
        <f t="shared" si="151"/>
        <v>45148</v>
      </c>
    </row>
    <row r="2431" spans="1:11" hidden="1" x14ac:dyDescent="0.55000000000000004">
      <c r="A2431" t="s">
        <v>197</v>
      </c>
      <c r="B2431">
        <v>27</v>
      </c>
      <c r="C2431" t="s">
        <v>96</v>
      </c>
      <c r="D2431">
        <v>15686.96</v>
      </c>
      <c r="E2431">
        <v>3556393.4953999999</v>
      </c>
      <c r="F2431">
        <v>226.71017809696716</v>
      </c>
      <c r="G2431">
        <v>2.4079896770092791E-3</v>
      </c>
      <c r="H2431" t="str">
        <f t="shared" si="148"/>
        <v>10</v>
      </c>
      <c r="I2431" t="str">
        <f t="shared" si="149"/>
        <v>08</v>
      </c>
      <c r="J2431" t="str">
        <f t="shared" si="150"/>
        <v>2023</v>
      </c>
      <c r="K2431" s="1">
        <f t="shared" si="151"/>
        <v>45148</v>
      </c>
    </row>
    <row r="2432" spans="1:11" hidden="1" x14ac:dyDescent="0.55000000000000004">
      <c r="A2432" t="s">
        <v>197</v>
      </c>
      <c r="B2432">
        <v>28</v>
      </c>
      <c r="C2432" t="s">
        <v>103</v>
      </c>
      <c r="D2432">
        <v>15304.3</v>
      </c>
      <c r="E2432">
        <v>3116286.2750000004</v>
      </c>
      <c r="F2432">
        <v>203.62161451356812</v>
      </c>
      <c r="G2432">
        <v>2.3492503591424413E-3</v>
      </c>
      <c r="H2432" t="str">
        <f t="shared" si="148"/>
        <v>10</v>
      </c>
      <c r="I2432" t="str">
        <f t="shared" si="149"/>
        <v>08</v>
      </c>
      <c r="J2432" t="str">
        <f t="shared" si="150"/>
        <v>2023</v>
      </c>
      <c r="K2432" s="1">
        <f t="shared" si="151"/>
        <v>45148</v>
      </c>
    </row>
    <row r="2433" spans="1:11" hidden="1" x14ac:dyDescent="0.55000000000000004">
      <c r="A2433" t="s">
        <v>197</v>
      </c>
      <c r="B2433">
        <v>29</v>
      </c>
      <c r="C2433" t="s">
        <v>97</v>
      </c>
      <c r="D2433">
        <v>12600</v>
      </c>
      <c r="E2433">
        <v>2467871.9054999999</v>
      </c>
      <c r="F2433">
        <v>195.86284964285713</v>
      </c>
      <c r="G2433">
        <v>1.9341331864374562E-3</v>
      </c>
      <c r="H2433" t="str">
        <f t="shared" si="148"/>
        <v>10</v>
      </c>
      <c r="I2433" t="str">
        <f t="shared" si="149"/>
        <v>08</v>
      </c>
      <c r="J2433" t="str">
        <f t="shared" si="150"/>
        <v>2023</v>
      </c>
      <c r="K2433" s="1">
        <f t="shared" si="151"/>
        <v>45148</v>
      </c>
    </row>
    <row r="2434" spans="1:11" hidden="1" x14ac:dyDescent="0.55000000000000004">
      <c r="A2434" t="s">
        <v>197</v>
      </c>
      <c r="B2434">
        <v>30</v>
      </c>
      <c r="C2434" t="s">
        <v>102</v>
      </c>
      <c r="D2434">
        <v>10971</v>
      </c>
      <c r="E2434">
        <v>2014335.375</v>
      </c>
      <c r="F2434">
        <v>183.60544845501778</v>
      </c>
      <c r="G2434">
        <v>1.6840773959051849E-3</v>
      </c>
      <c r="H2434" t="str">
        <f t="shared" ref="H2434:H2467" si="152">LEFT(A2434,2)</f>
        <v>10</v>
      </c>
      <c r="I2434" t="str">
        <f t="shared" ref="I2434:I2467" si="153">MID(A2434,4,2)</f>
        <v>08</v>
      </c>
      <c r="J2434" t="str">
        <f t="shared" ref="J2434:J2467" si="154">MID(A2434,7,4)</f>
        <v>2023</v>
      </c>
      <c r="K2434" s="1">
        <f t="shared" ref="K2434:K2467" si="155">DATE(J2434,I2434,H2434)</f>
        <v>45148</v>
      </c>
    </row>
    <row r="2435" spans="1:11" hidden="1" x14ac:dyDescent="0.55000000000000004">
      <c r="A2435" t="s">
        <v>197</v>
      </c>
      <c r="B2435">
        <v>31</v>
      </c>
      <c r="C2435" t="s">
        <v>104</v>
      </c>
      <c r="D2435">
        <v>6832.5</v>
      </c>
      <c r="E2435">
        <v>1613934.5249999999</v>
      </c>
      <c r="F2435">
        <v>236.21434687156969</v>
      </c>
      <c r="G2435">
        <v>1.0488067457407873E-3</v>
      </c>
      <c r="H2435" t="str">
        <f t="shared" si="152"/>
        <v>10</v>
      </c>
      <c r="I2435" t="str">
        <f t="shared" si="153"/>
        <v>08</v>
      </c>
      <c r="J2435" t="str">
        <f t="shared" si="154"/>
        <v>2023</v>
      </c>
      <c r="K2435" s="1">
        <f t="shared" si="155"/>
        <v>45148</v>
      </c>
    </row>
    <row r="2436" spans="1:11" hidden="1" x14ac:dyDescent="0.55000000000000004">
      <c r="A2436" t="s">
        <v>197</v>
      </c>
      <c r="B2436">
        <v>32</v>
      </c>
      <c r="C2436" t="s">
        <v>95</v>
      </c>
      <c r="D2436">
        <v>6495.8100000000031</v>
      </c>
      <c r="E2436">
        <v>1324874.7786000001</v>
      </c>
      <c r="F2436">
        <v>203.95836371445586</v>
      </c>
      <c r="G2436">
        <v>9.9712394395176976E-4</v>
      </c>
      <c r="H2436" t="str">
        <f t="shared" si="152"/>
        <v>10</v>
      </c>
      <c r="I2436" t="str">
        <f t="shared" si="153"/>
        <v>08</v>
      </c>
      <c r="J2436" t="str">
        <f t="shared" si="154"/>
        <v>2023</v>
      </c>
      <c r="K2436" s="1">
        <f t="shared" si="155"/>
        <v>45148</v>
      </c>
    </row>
    <row r="2437" spans="1:11" hidden="1" x14ac:dyDescent="0.55000000000000004">
      <c r="A2437" t="s">
        <v>197</v>
      </c>
      <c r="B2437">
        <v>33</v>
      </c>
      <c r="C2437" t="s">
        <v>107</v>
      </c>
      <c r="D2437">
        <v>6342.39</v>
      </c>
      <c r="E2437">
        <v>894716.78749999998</v>
      </c>
      <c r="F2437">
        <v>141.06934255067884</v>
      </c>
      <c r="G2437">
        <v>9.7357356986738552E-4</v>
      </c>
      <c r="H2437" t="str">
        <f t="shared" si="152"/>
        <v>10</v>
      </c>
      <c r="I2437" t="str">
        <f t="shared" si="153"/>
        <v>08</v>
      </c>
      <c r="J2437" t="str">
        <f t="shared" si="154"/>
        <v>2023</v>
      </c>
      <c r="K2437" s="1">
        <f t="shared" si="155"/>
        <v>45148</v>
      </c>
    </row>
    <row r="2438" spans="1:11" hidden="1" x14ac:dyDescent="0.55000000000000004">
      <c r="A2438" t="s">
        <v>197</v>
      </c>
      <c r="B2438">
        <v>34</v>
      </c>
      <c r="C2438" t="s">
        <v>134</v>
      </c>
      <c r="D2438">
        <v>6074.74</v>
      </c>
      <c r="E2438">
        <v>1244668.7078</v>
      </c>
      <c r="F2438">
        <v>204.8925069714918</v>
      </c>
      <c r="G2438">
        <v>9.3248858991897389E-4</v>
      </c>
      <c r="H2438" t="str">
        <f t="shared" si="152"/>
        <v>10</v>
      </c>
      <c r="I2438" t="str">
        <f t="shared" si="153"/>
        <v>08</v>
      </c>
      <c r="J2438" t="str">
        <f t="shared" si="154"/>
        <v>2023</v>
      </c>
      <c r="K2438" s="1">
        <f t="shared" si="155"/>
        <v>45148</v>
      </c>
    </row>
    <row r="2439" spans="1:11" hidden="1" x14ac:dyDescent="0.55000000000000004">
      <c r="A2439" t="s">
        <v>197</v>
      </c>
      <c r="B2439">
        <v>35</v>
      </c>
      <c r="C2439" t="s">
        <v>85</v>
      </c>
      <c r="D2439">
        <v>5775</v>
      </c>
      <c r="E2439">
        <v>1139606.1254999998</v>
      </c>
      <c r="F2439">
        <v>197.33439402597401</v>
      </c>
      <c r="G2439">
        <v>8.8647771045050072E-4</v>
      </c>
      <c r="H2439" t="str">
        <f t="shared" si="152"/>
        <v>10</v>
      </c>
      <c r="I2439" t="str">
        <f t="shared" si="153"/>
        <v>08</v>
      </c>
      <c r="J2439" t="str">
        <f t="shared" si="154"/>
        <v>2023</v>
      </c>
      <c r="K2439" s="1">
        <f t="shared" si="155"/>
        <v>45148</v>
      </c>
    </row>
    <row r="2440" spans="1:11" hidden="1" x14ac:dyDescent="0.55000000000000004">
      <c r="A2440" t="s">
        <v>197</v>
      </c>
      <c r="B2440">
        <v>36</v>
      </c>
      <c r="C2440" t="s">
        <v>94</v>
      </c>
      <c r="D2440">
        <v>5614.1699999999992</v>
      </c>
      <c r="E2440">
        <v>723543.0625</v>
      </c>
      <c r="F2440">
        <v>128.87801090811288</v>
      </c>
      <c r="G2440">
        <v>8.6178988184933104E-4</v>
      </c>
      <c r="H2440" t="str">
        <f t="shared" si="152"/>
        <v>10</v>
      </c>
      <c r="I2440" t="str">
        <f t="shared" si="153"/>
        <v>08</v>
      </c>
      <c r="J2440" t="str">
        <f t="shared" si="154"/>
        <v>2023</v>
      </c>
      <c r="K2440" s="1">
        <f t="shared" si="155"/>
        <v>45148</v>
      </c>
    </row>
    <row r="2441" spans="1:11" hidden="1" x14ac:dyDescent="0.55000000000000004">
      <c r="A2441" t="s">
        <v>197</v>
      </c>
      <c r="B2441">
        <v>37</v>
      </c>
      <c r="C2441" t="s">
        <v>165</v>
      </c>
      <c r="D2441">
        <v>5232</v>
      </c>
      <c r="E2441">
        <v>1007662.2783</v>
      </c>
      <c r="F2441">
        <v>192.59600120412844</v>
      </c>
      <c r="G2441">
        <v>8.0312578027307696E-4</v>
      </c>
      <c r="H2441" t="str">
        <f t="shared" si="152"/>
        <v>10</v>
      </c>
      <c r="I2441" t="str">
        <f t="shared" si="153"/>
        <v>08</v>
      </c>
      <c r="J2441" t="str">
        <f t="shared" si="154"/>
        <v>2023</v>
      </c>
      <c r="K2441" s="1">
        <f t="shared" si="155"/>
        <v>45148</v>
      </c>
    </row>
    <row r="2442" spans="1:11" hidden="1" x14ac:dyDescent="0.55000000000000004">
      <c r="A2442" t="s">
        <v>197</v>
      </c>
      <c r="B2442">
        <v>38</v>
      </c>
      <c r="C2442" t="s">
        <v>100</v>
      </c>
      <c r="D2442">
        <v>4920.91</v>
      </c>
      <c r="E2442">
        <v>992513.87280000001</v>
      </c>
      <c r="F2442">
        <v>201.69315691609887</v>
      </c>
      <c r="G2442">
        <v>7.5537264591047162E-4</v>
      </c>
      <c r="H2442" t="str">
        <f t="shared" si="152"/>
        <v>10</v>
      </c>
      <c r="I2442" t="str">
        <f t="shared" si="153"/>
        <v>08</v>
      </c>
      <c r="J2442" t="str">
        <f t="shared" si="154"/>
        <v>2023</v>
      </c>
      <c r="K2442" s="1">
        <f t="shared" si="155"/>
        <v>45148</v>
      </c>
    </row>
    <row r="2443" spans="1:11" hidden="1" x14ac:dyDescent="0.55000000000000004">
      <c r="A2443" t="s">
        <v>197</v>
      </c>
      <c r="B2443">
        <v>39</v>
      </c>
      <c r="C2443" t="s">
        <v>101</v>
      </c>
      <c r="D2443">
        <v>4350.6499999999996</v>
      </c>
      <c r="E2443">
        <v>796188.5</v>
      </c>
      <c r="F2443">
        <v>183.00449358141887</v>
      </c>
      <c r="G2443">
        <v>6.6783623393445383E-4</v>
      </c>
      <c r="H2443" t="str">
        <f t="shared" si="152"/>
        <v>10</v>
      </c>
      <c r="I2443" t="str">
        <f t="shared" si="153"/>
        <v>08</v>
      </c>
      <c r="J2443" t="str">
        <f t="shared" si="154"/>
        <v>2023</v>
      </c>
      <c r="K2443" s="1">
        <f t="shared" si="155"/>
        <v>45148</v>
      </c>
    </row>
    <row r="2444" spans="1:11" hidden="1" x14ac:dyDescent="0.55000000000000004">
      <c r="A2444" t="s">
        <v>197</v>
      </c>
      <c r="B2444">
        <v>40</v>
      </c>
      <c r="C2444" t="s">
        <v>122</v>
      </c>
      <c r="D2444">
        <v>3832.5</v>
      </c>
      <c r="E2444">
        <v>733203.375</v>
      </c>
      <c r="F2444">
        <v>191.31203522504893</v>
      </c>
      <c r="G2444">
        <v>5.8829884420805959E-4</v>
      </c>
      <c r="H2444" t="str">
        <f t="shared" si="152"/>
        <v>10</v>
      </c>
      <c r="I2444" t="str">
        <f t="shared" si="153"/>
        <v>08</v>
      </c>
      <c r="J2444" t="str">
        <f t="shared" si="154"/>
        <v>2023</v>
      </c>
      <c r="K2444" s="1">
        <f t="shared" si="155"/>
        <v>45148</v>
      </c>
    </row>
    <row r="2445" spans="1:11" hidden="1" x14ac:dyDescent="0.55000000000000004">
      <c r="A2445" t="s">
        <v>197</v>
      </c>
      <c r="B2445">
        <v>41</v>
      </c>
      <c r="C2445" t="s">
        <v>119</v>
      </c>
      <c r="D2445">
        <v>3095.41</v>
      </c>
      <c r="E2445">
        <v>583194.32499999995</v>
      </c>
      <c r="F2445">
        <v>188.40616428841412</v>
      </c>
      <c r="G2445">
        <v>4.751535878278068E-4</v>
      </c>
      <c r="H2445" t="str">
        <f t="shared" si="152"/>
        <v>10</v>
      </c>
      <c r="I2445" t="str">
        <f t="shared" si="153"/>
        <v>08</v>
      </c>
      <c r="J2445" t="str">
        <f t="shared" si="154"/>
        <v>2023</v>
      </c>
      <c r="K2445" s="1">
        <f t="shared" si="155"/>
        <v>45148</v>
      </c>
    </row>
    <row r="2446" spans="1:11" hidden="1" x14ac:dyDescent="0.55000000000000004">
      <c r="A2446" t="s">
        <v>197</v>
      </c>
      <c r="B2446">
        <v>42</v>
      </c>
      <c r="C2446" t="s">
        <v>155</v>
      </c>
      <c r="D2446">
        <v>2977.5</v>
      </c>
      <c r="E2446">
        <v>606229.125</v>
      </c>
      <c r="F2446">
        <v>203.60340050377835</v>
      </c>
      <c r="G2446">
        <v>4.5705409227123219E-4</v>
      </c>
      <c r="H2446" t="str">
        <f t="shared" si="152"/>
        <v>10</v>
      </c>
      <c r="I2446" t="str">
        <f t="shared" si="153"/>
        <v>08</v>
      </c>
      <c r="J2446" t="str">
        <f t="shared" si="154"/>
        <v>2023</v>
      </c>
      <c r="K2446" s="1">
        <f t="shared" si="155"/>
        <v>45148</v>
      </c>
    </row>
    <row r="2447" spans="1:11" hidden="1" x14ac:dyDescent="0.55000000000000004">
      <c r="A2447" t="s">
        <v>197</v>
      </c>
      <c r="B2447">
        <v>43</v>
      </c>
      <c r="C2447" t="s">
        <v>109</v>
      </c>
      <c r="D2447">
        <v>2504.88</v>
      </c>
      <c r="E2447">
        <v>394075.495</v>
      </c>
      <c r="F2447">
        <v>157.32310330235379</v>
      </c>
      <c r="G2447">
        <v>3.8450567746376628E-4</v>
      </c>
      <c r="H2447" t="str">
        <f t="shared" si="152"/>
        <v>10</v>
      </c>
      <c r="I2447" t="str">
        <f t="shared" si="153"/>
        <v>08</v>
      </c>
      <c r="J2447" t="str">
        <f t="shared" si="154"/>
        <v>2023</v>
      </c>
      <c r="K2447" s="1">
        <f t="shared" si="155"/>
        <v>45148</v>
      </c>
    </row>
    <row r="2448" spans="1:11" hidden="1" x14ac:dyDescent="0.55000000000000004">
      <c r="A2448" t="s">
        <v>197</v>
      </c>
      <c r="B2448">
        <v>44</v>
      </c>
      <c r="C2448" t="s">
        <v>110</v>
      </c>
      <c r="D2448">
        <v>2042.6199999999994</v>
      </c>
      <c r="E2448">
        <v>446752.48869999993</v>
      </c>
      <c r="F2448">
        <v>218.71541877588589</v>
      </c>
      <c r="G2448">
        <v>3.135475499429266E-4</v>
      </c>
      <c r="H2448" t="str">
        <f t="shared" si="152"/>
        <v>10</v>
      </c>
      <c r="I2448" t="str">
        <f t="shared" si="153"/>
        <v>08</v>
      </c>
      <c r="J2448" t="str">
        <f t="shared" si="154"/>
        <v>2023</v>
      </c>
      <c r="K2448" s="1">
        <f t="shared" si="155"/>
        <v>45148</v>
      </c>
    </row>
    <row r="2449" spans="1:11" hidden="1" x14ac:dyDescent="0.55000000000000004">
      <c r="A2449" t="s">
        <v>197</v>
      </c>
      <c r="B2449">
        <v>45</v>
      </c>
      <c r="C2449" t="s">
        <v>88</v>
      </c>
      <c r="D2449">
        <v>1614.12</v>
      </c>
      <c r="E2449">
        <v>284104.15950000001</v>
      </c>
      <c r="F2449">
        <v>176.01179559140587</v>
      </c>
      <c r="G2449">
        <v>2.4777167134066875E-4</v>
      </c>
      <c r="H2449" t="str">
        <f t="shared" si="152"/>
        <v>10</v>
      </c>
      <c r="I2449" t="str">
        <f t="shared" si="153"/>
        <v>08</v>
      </c>
      <c r="J2449" t="str">
        <f t="shared" si="154"/>
        <v>2023</v>
      </c>
      <c r="K2449" s="1">
        <f t="shared" si="155"/>
        <v>45148</v>
      </c>
    </row>
    <row r="2450" spans="1:11" hidden="1" x14ac:dyDescent="0.55000000000000004">
      <c r="A2450" t="s">
        <v>197</v>
      </c>
      <c r="B2450">
        <v>46</v>
      </c>
      <c r="C2450" t="s">
        <v>115</v>
      </c>
      <c r="D2450">
        <v>1047.97</v>
      </c>
      <c r="E2450">
        <v>249289.27862500001</v>
      </c>
      <c r="F2450">
        <v>237.87825856179089</v>
      </c>
      <c r="G2450">
        <v>1.6086615518975088E-4</v>
      </c>
      <c r="H2450" t="str">
        <f t="shared" si="152"/>
        <v>10</v>
      </c>
      <c r="I2450" t="str">
        <f t="shared" si="153"/>
        <v>08</v>
      </c>
      <c r="J2450" t="str">
        <f t="shared" si="154"/>
        <v>2023</v>
      </c>
      <c r="K2450" s="1">
        <f t="shared" si="155"/>
        <v>45148</v>
      </c>
    </row>
    <row r="2451" spans="1:11" hidden="1" x14ac:dyDescent="0.55000000000000004">
      <c r="A2451" t="s">
        <v>197</v>
      </c>
      <c r="B2451">
        <v>47</v>
      </c>
      <c r="C2451" t="s">
        <v>112</v>
      </c>
      <c r="D2451">
        <v>936</v>
      </c>
      <c r="E2451">
        <v>209041.42499999999</v>
      </c>
      <c r="F2451">
        <v>223.33485576923076</v>
      </c>
      <c r="G2451">
        <v>1.4367846527821104E-4</v>
      </c>
      <c r="H2451" t="str">
        <f t="shared" si="152"/>
        <v>10</v>
      </c>
      <c r="I2451" t="str">
        <f t="shared" si="153"/>
        <v>08</v>
      </c>
      <c r="J2451" t="str">
        <f t="shared" si="154"/>
        <v>2023</v>
      </c>
      <c r="K2451" s="1">
        <f t="shared" si="155"/>
        <v>45148</v>
      </c>
    </row>
    <row r="2452" spans="1:11" hidden="1" x14ac:dyDescent="0.55000000000000004">
      <c r="A2452" t="s">
        <v>197</v>
      </c>
      <c r="B2452">
        <v>48</v>
      </c>
      <c r="C2452" t="s">
        <v>181</v>
      </c>
      <c r="D2452">
        <v>869.56</v>
      </c>
      <c r="E2452">
        <v>178042.40999999997</v>
      </c>
      <c r="F2452">
        <v>204.74999999999997</v>
      </c>
      <c r="G2452">
        <v>1.3347975028559953E-4</v>
      </c>
      <c r="H2452" t="str">
        <f t="shared" si="152"/>
        <v>10</v>
      </c>
      <c r="I2452" t="str">
        <f t="shared" si="153"/>
        <v>08</v>
      </c>
      <c r="J2452" t="str">
        <f t="shared" si="154"/>
        <v>2023</v>
      </c>
      <c r="K2452" s="1">
        <f t="shared" si="155"/>
        <v>45148</v>
      </c>
    </row>
    <row r="2453" spans="1:11" hidden="1" x14ac:dyDescent="0.55000000000000004">
      <c r="A2453" t="s">
        <v>197</v>
      </c>
      <c r="B2453">
        <v>49</v>
      </c>
      <c r="C2453" t="s">
        <v>169</v>
      </c>
      <c r="D2453">
        <v>855</v>
      </c>
      <c r="E2453">
        <v>108627.75</v>
      </c>
      <c r="F2453">
        <v>127.05</v>
      </c>
      <c r="G2453">
        <v>1.3124475193682737E-4</v>
      </c>
      <c r="H2453" t="str">
        <f t="shared" si="152"/>
        <v>10</v>
      </c>
      <c r="I2453" t="str">
        <f t="shared" si="153"/>
        <v>08</v>
      </c>
      <c r="J2453" t="str">
        <f t="shared" si="154"/>
        <v>2023</v>
      </c>
      <c r="K2453" s="1">
        <f t="shared" si="155"/>
        <v>45148</v>
      </c>
    </row>
    <row r="2454" spans="1:11" hidden="1" x14ac:dyDescent="0.55000000000000004">
      <c r="A2454" t="s">
        <v>197</v>
      </c>
      <c r="B2454">
        <v>50</v>
      </c>
      <c r="C2454" t="s">
        <v>113</v>
      </c>
      <c r="D2454">
        <v>825</v>
      </c>
      <c r="E2454">
        <v>210759.98625000002</v>
      </c>
      <c r="F2454">
        <v>255.46665000000002</v>
      </c>
      <c r="G2454">
        <v>1.266396729215001E-4</v>
      </c>
      <c r="H2454" t="str">
        <f t="shared" si="152"/>
        <v>10</v>
      </c>
      <c r="I2454" t="str">
        <f t="shared" si="153"/>
        <v>08</v>
      </c>
      <c r="J2454" t="str">
        <f t="shared" si="154"/>
        <v>2023</v>
      </c>
      <c r="K2454" s="1">
        <f t="shared" si="155"/>
        <v>45148</v>
      </c>
    </row>
    <row r="2455" spans="1:11" hidden="1" x14ac:dyDescent="0.55000000000000004">
      <c r="A2455" t="s">
        <v>197</v>
      </c>
      <c r="B2455">
        <v>51</v>
      </c>
      <c r="C2455" t="s">
        <v>138</v>
      </c>
      <c r="D2455">
        <v>825</v>
      </c>
      <c r="E2455">
        <v>173076.75</v>
      </c>
      <c r="F2455">
        <v>209.79</v>
      </c>
      <c r="G2455">
        <v>1.266396729215001E-4</v>
      </c>
      <c r="H2455" t="str">
        <f t="shared" si="152"/>
        <v>10</v>
      </c>
      <c r="I2455" t="str">
        <f t="shared" si="153"/>
        <v>08</v>
      </c>
      <c r="J2455" t="str">
        <f t="shared" si="154"/>
        <v>2023</v>
      </c>
      <c r="K2455" s="1">
        <f t="shared" si="155"/>
        <v>45148</v>
      </c>
    </row>
    <row r="2456" spans="1:11" hidden="1" x14ac:dyDescent="0.55000000000000004">
      <c r="A2456" t="s">
        <v>197</v>
      </c>
      <c r="B2456">
        <v>52</v>
      </c>
      <c r="C2456" t="s">
        <v>121</v>
      </c>
      <c r="D2456">
        <v>694.5</v>
      </c>
      <c r="E2456">
        <v>182534.23499999999</v>
      </c>
      <c r="F2456">
        <v>262.8282721382289</v>
      </c>
      <c r="G2456">
        <v>1.0660757920482645E-4</v>
      </c>
      <c r="H2456" t="str">
        <f t="shared" si="152"/>
        <v>10</v>
      </c>
      <c r="I2456" t="str">
        <f t="shared" si="153"/>
        <v>08</v>
      </c>
      <c r="J2456" t="str">
        <f t="shared" si="154"/>
        <v>2023</v>
      </c>
      <c r="K2456" s="1">
        <f t="shared" si="155"/>
        <v>45148</v>
      </c>
    </row>
    <row r="2457" spans="1:11" hidden="1" x14ac:dyDescent="0.55000000000000004">
      <c r="A2457" t="s">
        <v>197</v>
      </c>
      <c r="B2457">
        <v>53</v>
      </c>
      <c r="C2457" t="s">
        <v>108</v>
      </c>
      <c r="D2457">
        <v>510.31</v>
      </c>
      <c r="E2457">
        <v>94562.324499999988</v>
      </c>
      <c r="F2457">
        <v>185.30368697458405</v>
      </c>
      <c r="G2457">
        <v>7.8333929077055412E-5</v>
      </c>
      <c r="H2457" t="str">
        <f t="shared" si="152"/>
        <v>10</v>
      </c>
      <c r="I2457" t="str">
        <f t="shared" si="153"/>
        <v>08</v>
      </c>
      <c r="J2457" t="str">
        <f t="shared" si="154"/>
        <v>2023</v>
      </c>
      <c r="K2457" s="1">
        <f t="shared" si="155"/>
        <v>45148</v>
      </c>
    </row>
    <row r="2458" spans="1:11" hidden="1" x14ac:dyDescent="0.55000000000000004">
      <c r="A2458" t="s">
        <v>197</v>
      </c>
      <c r="B2458">
        <v>54</v>
      </c>
      <c r="C2458" t="s">
        <v>193</v>
      </c>
      <c r="D2458">
        <v>450</v>
      </c>
      <c r="E2458">
        <v>82777.5</v>
      </c>
      <c r="F2458">
        <v>183.95</v>
      </c>
      <c r="G2458">
        <v>6.9076185229909143E-5</v>
      </c>
      <c r="H2458" t="str">
        <f t="shared" si="152"/>
        <v>10</v>
      </c>
      <c r="I2458" t="str">
        <f t="shared" si="153"/>
        <v>08</v>
      </c>
      <c r="J2458" t="str">
        <f t="shared" si="154"/>
        <v>2023</v>
      </c>
      <c r="K2458" s="1">
        <f t="shared" si="155"/>
        <v>45148</v>
      </c>
    </row>
    <row r="2459" spans="1:11" hidden="1" x14ac:dyDescent="0.55000000000000004">
      <c r="A2459" t="s">
        <v>197</v>
      </c>
      <c r="B2459">
        <v>55</v>
      </c>
      <c r="C2459" t="s">
        <v>161</v>
      </c>
      <c r="D2459">
        <v>427.5</v>
      </c>
      <c r="E2459">
        <v>67758.75</v>
      </c>
      <c r="F2459">
        <v>158.5</v>
      </c>
      <c r="G2459">
        <v>6.5622375968413685E-5</v>
      </c>
      <c r="H2459" t="str">
        <f t="shared" si="152"/>
        <v>10</v>
      </c>
      <c r="I2459" t="str">
        <f t="shared" si="153"/>
        <v>08</v>
      </c>
      <c r="J2459" t="str">
        <f t="shared" si="154"/>
        <v>2023</v>
      </c>
      <c r="K2459" s="1">
        <f t="shared" si="155"/>
        <v>45148</v>
      </c>
    </row>
    <row r="2460" spans="1:11" hidden="1" x14ac:dyDescent="0.55000000000000004">
      <c r="A2460" t="s">
        <v>197</v>
      </c>
      <c r="B2460">
        <v>56</v>
      </c>
      <c r="C2460" t="s">
        <v>198</v>
      </c>
      <c r="D2460">
        <v>412.5</v>
      </c>
      <c r="E2460">
        <v>70228.125</v>
      </c>
      <c r="F2460">
        <v>170.25</v>
      </c>
      <c r="G2460">
        <v>6.3319836460750051E-5</v>
      </c>
      <c r="H2460" t="str">
        <f t="shared" si="152"/>
        <v>10</v>
      </c>
      <c r="I2460" t="str">
        <f t="shared" si="153"/>
        <v>08</v>
      </c>
      <c r="J2460" t="str">
        <f t="shared" si="154"/>
        <v>2023</v>
      </c>
      <c r="K2460" s="1">
        <f t="shared" si="155"/>
        <v>45148</v>
      </c>
    </row>
    <row r="2461" spans="1:11" hidden="1" x14ac:dyDescent="0.55000000000000004">
      <c r="A2461" t="s">
        <v>197</v>
      </c>
      <c r="B2461">
        <v>57</v>
      </c>
      <c r="C2461" t="s">
        <v>105</v>
      </c>
      <c r="D2461">
        <v>412.5</v>
      </c>
      <c r="E2461">
        <v>54841.875</v>
      </c>
      <c r="F2461">
        <v>132.94999999999999</v>
      </c>
      <c r="G2461">
        <v>6.3319836460750051E-5</v>
      </c>
      <c r="H2461" t="str">
        <f t="shared" si="152"/>
        <v>10</v>
      </c>
      <c r="I2461" t="str">
        <f t="shared" si="153"/>
        <v>08</v>
      </c>
      <c r="J2461" t="str">
        <f t="shared" si="154"/>
        <v>2023</v>
      </c>
      <c r="K2461" s="1">
        <f t="shared" si="155"/>
        <v>45148</v>
      </c>
    </row>
    <row r="2462" spans="1:11" hidden="1" x14ac:dyDescent="0.55000000000000004">
      <c r="A2462" t="s">
        <v>197</v>
      </c>
      <c r="B2462">
        <v>58</v>
      </c>
      <c r="C2462" t="s">
        <v>111</v>
      </c>
      <c r="D2462">
        <v>412.5</v>
      </c>
      <c r="E2462">
        <v>66000</v>
      </c>
      <c r="F2462">
        <v>160</v>
      </c>
      <c r="G2462">
        <v>6.3319836460750051E-5</v>
      </c>
      <c r="H2462" t="str">
        <f t="shared" si="152"/>
        <v>10</v>
      </c>
      <c r="I2462" t="str">
        <f t="shared" si="153"/>
        <v>08</v>
      </c>
      <c r="J2462" t="str">
        <f t="shared" si="154"/>
        <v>2023</v>
      </c>
      <c r="K2462" s="1">
        <f t="shared" si="155"/>
        <v>45148</v>
      </c>
    </row>
    <row r="2463" spans="1:11" hidden="1" x14ac:dyDescent="0.55000000000000004">
      <c r="A2463" t="s">
        <v>197</v>
      </c>
      <c r="B2463">
        <v>59</v>
      </c>
      <c r="C2463" t="s">
        <v>191</v>
      </c>
      <c r="D2463">
        <v>412.5</v>
      </c>
      <c r="E2463">
        <v>84273.75</v>
      </c>
      <c r="F2463">
        <v>204.3</v>
      </c>
      <c r="G2463">
        <v>6.3319836460750051E-5</v>
      </c>
      <c r="H2463" t="str">
        <f t="shared" si="152"/>
        <v>10</v>
      </c>
      <c r="I2463" t="str">
        <f t="shared" si="153"/>
        <v>08</v>
      </c>
      <c r="J2463" t="str">
        <f t="shared" si="154"/>
        <v>2023</v>
      </c>
      <c r="K2463" s="1">
        <f t="shared" si="155"/>
        <v>45148</v>
      </c>
    </row>
    <row r="2464" spans="1:11" hidden="1" x14ac:dyDescent="0.55000000000000004">
      <c r="A2464" t="s">
        <v>197</v>
      </c>
      <c r="B2464">
        <v>60</v>
      </c>
      <c r="C2464" t="s">
        <v>149</v>
      </c>
      <c r="D2464">
        <v>412.5</v>
      </c>
      <c r="E2464">
        <v>101062.5</v>
      </c>
      <c r="F2464">
        <v>245</v>
      </c>
      <c r="G2464">
        <v>6.3319836460750051E-5</v>
      </c>
      <c r="H2464" t="str">
        <f t="shared" si="152"/>
        <v>10</v>
      </c>
      <c r="I2464" t="str">
        <f t="shared" si="153"/>
        <v>08</v>
      </c>
      <c r="J2464" t="str">
        <f t="shared" si="154"/>
        <v>2023</v>
      </c>
      <c r="K2464" s="1">
        <f t="shared" si="155"/>
        <v>45148</v>
      </c>
    </row>
    <row r="2465" spans="1:11" hidden="1" x14ac:dyDescent="0.55000000000000004">
      <c r="A2465" t="s">
        <v>197</v>
      </c>
      <c r="B2465">
        <v>61</v>
      </c>
      <c r="C2465" t="s">
        <v>114</v>
      </c>
      <c r="D2465">
        <v>374.01</v>
      </c>
      <c r="E2465">
        <v>182697.52682999999</v>
      </c>
      <c r="F2465">
        <v>488.483</v>
      </c>
      <c r="G2465">
        <v>5.7411520084085156E-5</v>
      </c>
      <c r="H2465" t="str">
        <f t="shared" si="152"/>
        <v>10</v>
      </c>
      <c r="I2465" t="str">
        <f t="shared" si="153"/>
        <v>08</v>
      </c>
      <c r="J2465" t="str">
        <f t="shared" si="154"/>
        <v>2023</v>
      </c>
      <c r="K2465" s="1">
        <f t="shared" si="155"/>
        <v>45148</v>
      </c>
    </row>
    <row r="2466" spans="1:11" hidden="1" x14ac:dyDescent="0.55000000000000004">
      <c r="A2466" t="s">
        <v>197</v>
      </c>
      <c r="B2466">
        <v>62</v>
      </c>
      <c r="C2466" t="s">
        <v>150</v>
      </c>
      <c r="D2466">
        <v>44.129999999999995</v>
      </c>
      <c r="E2466">
        <v>7165.8854999999994</v>
      </c>
      <c r="F2466">
        <v>162.38127124405167</v>
      </c>
      <c r="G2466">
        <v>6.7740712315464231E-6</v>
      </c>
      <c r="H2466" t="str">
        <f t="shared" si="152"/>
        <v>10</v>
      </c>
      <c r="I2466" t="str">
        <f t="shared" si="153"/>
        <v>08</v>
      </c>
      <c r="J2466" t="str">
        <f t="shared" si="154"/>
        <v>2023</v>
      </c>
      <c r="K2466" s="1">
        <f t="shared" si="155"/>
        <v>45148</v>
      </c>
    </row>
    <row r="2467" spans="1:11" hidden="1" x14ac:dyDescent="0.55000000000000004">
      <c r="A2467" t="s">
        <v>197</v>
      </c>
      <c r="C2467" t="s">
        <v>117</v>
      </c>
      <c r="D2467">
        <v>6514546.199999989</v>
      </c>
      <c r="E2467">
        <v>1318953965.0102546</v>
      </c>
      <c r="F2467">
        <v>202.46290754838103</v>
      </c>
      <c r="G2467">
        <v>1</v>
      </c>
      <c r="H2467" t="str">
        <f t="shared" si="152"/>
        <v>10</v>
      </c>
      <c r="I2467" t="str">
        <f t="shared" si="153"/>
        <v>08</v>
      </c>
      <c r="J2467" t="str">
        <f t="shared" si="154"/>
        <v>2023</v>
      </c>
      <c r="K2467" s="1">
        <f t="shared" si="155"/>
        <v>45148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E248-1B30-4296-9387-24610931AFF0}">
  <sheetPr codeName="Sheet3"/>
  <dimension ref="A1:O50"/>
  <sheetViews>
    <sheetView workbookViewId="0">
      <selection activeCell="L1" sqref="L1"/>
    </sheetView>
  </sheetViews>
  <sheetFormatPr defaultRowHeight="14.4" x14ac:dyDescent="0.55000000000000004"/>
  <cols>
    <col min="1" max="1" width="10.68359375" bestFit="1" customWidth="1"/>
    <col min="2" max="2" width="10.68359375" customWidth="1"/>
    <col min="3" max="3" width="23.15625" customWidth="1"/>
    <col min="4" max="6" width="15.26171875" bestFit="1" customWidth="1"/>
    <col min="8" max="8" width="12" customWidth="1"/>
    <col min="9" max="9" width="16.68359375" bestFit="1" customWidth="1"/>
    <col min="12" max="15" width="13.26171875" bestFit="1" customWidth="1"/>
  </cols>
  <sheetData>
    <row r="1" spans="1:15" x14ac:dyDescent="0.5500000000000000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199</v>
      </c>
      <c r="J1" t="s">
        <v>22</v>
      </c>
      <c r="K1" t="s">
        <v>29</v>
      </c>
      <c r="L1" t="s">
        <v>200</v>
      </c>
      <c r="M1" t="s">
        <v>201</v>
      </c>
      <c r="N1" t="s">
        <v>202</v>
      </c>
      <c r="O1" t="s">
        <v>203</v>
      </c>
    </row>
    <row r="2" spans="1:15" x14ac:dyDescent="0.55000000000000004">
      <c r="A2" s="1">
        <v>43888</v>
      </c>
      <c r="B2" s="1"/>
      <c r="C2" s="3">
        <v>3014278.1999999997</v>
      </c>
      <c r="D2" s="3">
        <v>2801960.21</v>
      </c>
      <c r="E2" s="3">
        <v>2473491.7699999996</v>
      </c>
      <c r="F2" s="3">
        <v>4185967.94</v>
      </c>
      <c r="G2" s="4">
        <f>C2-E2</f>
        <v>540786.43000000017</v>
      </c>
      <c r="H2" s="5">
        <f>F2/C2</f>
        <v>1.388713205038606</v>
      </c>
      <c r="I2" s="5"/>
      <c r="J2" s="3">
        <f>MONTH(Table35[[#This Row],[Date]])</f>
        <v>2</v>
      </c>
      <c r="K2" s="3">
        <f>YEAR(Table35[[#This Row],[Date]])</f>
        <v>2020</v>
      </c>
      <c r="L2" s="2">
        <f>Table35[[#This Row],[Exportable Availability]]*46/60</f>
        <v>2310946.6199999996</v>
      </c>
      <c r="M2" s="2">
        <f>Table35[[#This Row],[Exports]]*46/60</f>
        <v>2148169.4943333333</v>
      </c>
      <c r="N2" s="2">
        <f>Table35[[#This Row],[Purchase]]*46/60</f>
        <v>1896343.6903333331</v>
      </c>
      <c r="O2" s="2">
        <f>Table35[[#This Row],[Sales]]*46/60</f>
        <v>3209242.0873333337</v>
      </c>
    </row>
    <row r="3" spans="1:15" x14ac:dyDescent="0.55000000000000004">
      <c r="A3" s="1">
        <v>43921</v>
      </c>
      <c r="B3" s="1"/>
      <c r="C3" s="3">
        <v>4068711.5700000003</v>
      </c>
      <c r="D3" s="3">
        <v>3797948.55</v>
      </c>
      <c r="E3" s="3">
        <v>3527925.14</v>
      </c>
      <c r="F3" s="3">
        <v>5070892.8</v>
      </c>
      <c r="G3" s="4">
        <f t="shared" ref="G3:G50" si="0">C3-E3</f>
        <v>540786.43000000017</v>
      </c>
      <c r="H3" s="5">
        <f t="shared" ref="H3:H50" si="1">F3/C3</f>
        <v>1.2463141495183447</v>
      </c>
      <c r="I3" s="5"/>
      <c r="J3" s="3">
        <f>MONTH(Table35[[#This Row],[Date]])</f>
        <v>3</v>
      </c>
      <c r="K3" s="3">
        <f>YEAR(Table35[[#This Row],[Date]])</f>
        <v>2020</v>
      </c>
      <c r="L3" s="2">
        <f>Table35[[#This Row],[Exportable Availability]]*46/60</f>
        <v>3119345.5370000005</v>
      </c>
      <c r="M3" s="2">
        <f>Table35[[#This Row],[Exports]]*46/60</f>
        <v>2911760.5549999997</v>
      </c>
      <c r="N3" s="2">
        <f>Table35[[#This Row],[Purchase]]*46/60</f>
        <v>2704742.6073333332</v>
      </c>
      <c r="O3" s="2">
        <f>Table35[[#This Row],[Sales]]*46/60</f>
        <v>3887684.4799999995</v>
      </c>
    </row>
    <row r="4" spans="1:15" x14ac:dyDescent="0.55000000000000004">
      <c r="A4" s="1">
        <v>43937</v>
      </c>
      <c r="B4" s="1"/>
      <c r="C4" s="3">
        <v>4585807.1000000015</v>
      </c>
      <c r="D4" s="3">
        <v>4294806.9799999995</v>
      </c>
      <c r="E4" s="3">
        <v>4045020.6700000013</v>
      </c>
      <c r="F4" s="3">
        <v>5406153.0300000003</v>
      </c>
      <c r="G4" s="4">
        <f t="shared" si="0"/>
        <v>540786.43000000017</v>
      </c>
      <c r="H4" s="5">
        <f t="shared" si="1"/>
        <v>1.1788880151544094</v>
      </c>
      <c r="I4" s="5"/>
      <c r="J4" s="3">
        <f>MONTH(Table35[[#This Row],[Date]])</f>
        <v>4</v>
      </c>
      <c r="K4" s="3">
        <f>YEAR(Table35[[#This Row],[Date]])</f>
        <v>2020</v>
      </c>
      <c r="L4" s="2">
        <f>Table35[[#This Row],[Exportable Availability]]*46/60</f>
        <v>3515785.4433333348</v>
      </c>
      <c r="M4" s="2">
        <f>Table35[[#This Row],[Exports]]*46/60</f>
        <v>3292685.3513333332</v>
      </c>
      <c r="N4" s="2">
        <f>Table35[[#This Row],[Purchase]]*46/60</f>
        <v>3101182.5136666675</v>
      </c>
      <c r="O4" s="2">
        <f>Table35[[#This Row],[Sales]]*46/60</f>
        <v>4144717.3230000003</v>
      </c>
    </row>
    <row r="5" spans="1:15" x14ac:dyDescent="0.55000000000000004">
      <c r="A5" s="1">
        <v>43993</v>
      </c>
      <c r="B5" s="1"/>
      <c r="C5" s="3">
        <v>6226395.3099999996</v>
      </c>
      <c r="D5" s="3">
        <v>5962816.1399999969</v>
      </c>
      <c r="E5" s="3">
        <v>5685608.8799999999</v>
      </c>
      <c r="F5" s="3">
        <v>6597854.3299999973</v>
      </c>
      <c r="G5" s="4">
        <f t="shared" si="0"/>
        <v>540786.4299999997</v>
      </c>
      <c r="H5" s="5">
        <f t="shared" si="1"/>
        <v>1.0596587594435918</v>
      </c>
      <c r="I5" s="5"/>
      <c r="J5" s="3">
        <f>MONTH(Table35[[#This Row],[Date]])</f>
        <v>6</v>
      </c>
      <c r="K5" s="3">
        <f>YEAR(Table35[[#This Row],[Date]])</f>
        <v>2020</v>
      </c>
      <c r="L5" s="2">
        <f>Table35[[#This Row],[Exportable Availability]]*46/60</f>
        <v>4773569.7376666665</v>
      </c>
      <c r="M5" s="2">
        <f>Table35[[#This Row],[Exports]]*46/60</f>
        <v>4571492.373999998</v>
      </c>
      <c r="N5" s="2">
        <f>Table35[[#This Row],[Purchase]]*46/60</f>
        <v>4358966.8080000002</v>
      </c>
      <c r="O5" s="2">
        <f>Table35[[#This Row],[Sales]]*46/60</f>
        <v>5058354.9863333311</v>
      </c>
    </row>
    <row r="6" spans="1:15" x14ac:dyDescent="0.55000000000000004">
      <c r="A6" s="1">
        <v>44021</v>
      </c>
      <c r="B6" s="1"/>
      <c r="C6" s="3">
        <v>6796684.0699999984</v>
      </c>
      <c r="D6" s="3">
        <v>6559957.8599999957</v>
      </c>
      <c r="E6" s="3">
        <v>6255897.6399999987</v>
      </c>
      <c r="F6" s="3">
        <v>6947067.6199999964</v>
      </c>
      <c r="G6" s="4">
        <f t="shared" si="0"/>
        <v>540786.4299999997</v>
      </c>
      <c r="H6" s="5">
        <f t="shared" si="1"/>
        <v>1.0221260174007172</v>
      </c>
      <c r="I6" s="5"/>
      <c r="J6" s="3">
        <f>MONTH(Table35[[#This Row],[Date]])</f>
        <v>7</v>
      </c>
      <c r="K6" s="3">
        <f>YEAR(Table35[[#This Row],[Date]])</f>
        <v>2020</v>
      </c>
      <c r="L6" s="2">
        <f>Table35[[#This Row],[Exportable Availability]]*46/60</f>
        <v>5210791.1203333316</v>
      </c>
      <c r="M6" s="2">
        <f>Table35[[#This Row],[Exports]]*46/60</f>
        <v>5029301.0259999968</v>
      </c>
      <c r="N6" s="2">
        <f>Table35[[#This Row],[Purchase]]*46/60</f>
        <v>4796188.1906666653</v>
      </c>
      <c r="O6" s="2">
        <f>Table35[[#This Row],[Sales]]*46/60</f>
        <v>5326085.1753333313</v>
      </c>
    </row>
    <row r="7" spans="1:15" x14ac:dyDescent="0.55000000000000004">
      <c r="A7" s="1">
        <v>44042</v>
      </c>
      <c r="B7" s="1"/>
      <c r="C7" s="3">
        <v>7064908.8899999959</v>
      </c>
      <c r="D7" s="3">
        <v>6811155.5699999966</v>
      </c>
      <c r="E7" s="3">
        <v>6524122.4599999962</v>
      </c>
      <c r="F7" s="3">
        <v>7146632.0999999978</v>
      </c>
      <c r="G7" s="4">
        <f t="shared" si="0"/>
        <v>540786.4299999997</v>
      </c>
      <c r="H7" s="5">
        <f t="shared" si="1"/>
        <v>1.011567482507195</v>
      </c>
      <c r="I7" s="5"/>
      <c r="J7" s="3">
        <f>MONTH(Table35[[#This Row],[Date]])</f>
        <v>7</v>
      </c>
      <c r="K7" s="3">
        <f>YEAR(Table35[[#This Row],[Date]])</f>
        <v>2020</v>
      </c>
      <c r="L7" s="2">
        <f>Table35[[#This Row],[Exportable Availability]]*46/60</f>
        <v>5416430.1489999974</v>
      </c>
      <c r="M7" s="2">
        <f>Table35[[#This Row],[Exports]]*46/60</f>
        <v>5221885.9369999971</v>
      </c>
      <c r="N7" s="2">
        <f>Table35[[#This Row],[Purchase]]*46/60</f>
        <v>5001827.2193333311</v>
      </c>
      <c r="O7" s="2">
        <f>Table35[[#This Row],[Sales]]*46/60</f>
        <v>5479084.6099999985</v>
      </c>
    </row>
    <row r="8" spans="1:15" x14ac:dyDescent="0.55000000000000004">
      <c r="A8" s="1">
        <v>44062</v>
      </c>
      <c r="B8" s="1"/>
      <c r="C8" s="3">
        <v>7263185.9499999974</v>
      </c>
      <c r="D8" s="3">
        <v>6976213.6500000004</v>
      </c>
      <c r="E8" s="3">
        <v>6722399.5199999977</v>
      </c>
      <c r="F8" s="3">
        <v>7263006.2599999988</v>
      </c>
      <c r="G8" s="4">
        <f t="shared" si="0"/>
        <v>540786.4299999997</v>
      </c>
      <c r="H8" s="5">
        <f t="shared" si="1"/>
        <v>0.99997526016802607</v>
      </c>
      <c r="I8" s="5"/>
      <c r="J8" s="3">
        <f>MONTH(Table35[[#This Row],[Date]])</f>
        <v>8</v>
      </c>
      <c r="K8" s="3">
        <f>YEAR(Table35[[#This Row],[Date]])</f>
        <v>2020</v>
      </c>
      <c r="L8" s="2">
        <f>Table35[[#This Row],[Exportable Availability]]*46/60</f>
        <v>5568442.5616666647</v>
      </c>
      <c r="M8" s="2">
        <f>Table35[[#This Row],[Exports]]*46/60</f>
        <v>5348430.4650000008</v>
      </c>
      <c r="N8" s="2">
        <f>Table35[[#This Row],[Purchase]]*46/60</f>
        <v>5153839.6319999984</v>
      </c>
      <c r="O8" s="2">
        <f>Table35[[#This Row],[Sales]]*46/60</f>
        <v>5568304.7993333321</v>
      </c>
    </row>
    <row r="9" spans="1:15" x14ac:dyDescent="0.55000000000000004">
      <c r="A9" s="1">
        <v>44091</v>
      </c>
      <c r="B9" s="1"/>
      <c r="C9" s="3">
        <v>7539181.330000001</v>
      </c>
      <c r="D9" s="3">
        <v>7134274.6999999983</v>
      </c>
      <c r="E9" s="3">
        <v>6998394.9000000013</v>
      </c>
      <c r="F9" s="3">
        <v>7373740.8399999999</v>
      </c>
      <c r="G9" s="4">
        <f t="shared" si="0"/>
        <v>540786.4299999997</v>
      </c>
      <c r="H9" s="5">
        <f t="shared" si="1"/>
        <v>0.9780559078289206</v>
      </c>
      <c r="I9" s="5"/>
      <c r="J9" s="3">
        <f>MONTH(Table35[[#This Row],[Date]])</f>
        <v>9</v>
      </c>
      <c r="K9" s="3">
        <f>YEAR(Table35[[#This Row],[Date]])</f>
        <v>2020</v>
      </c>
      <c r="L9" s="2">
        <f>Table35[[#This Row],[Exportable Availability]]*46/60</f>
        <v>5780039.019666668</v>
      </c>
      <c r="M9" s="2">
        <f>Table35[[#This Row],[Exports]]*46/60</f>
        <v>5469610.6033333326</v>
      </c>
      <c r="N9" s="2">
        <f>Table35[[#This Row],[Purchase]]*46/60</f>
        <v>5365436.0900000008</v>
      </c>
      <c r="O9" s="2">
        <f>Table35[[#This Row],[Sales]]*46/60</f>
        <v>5653201.3106666664</v>
      </c>
    </row>
    <row r="10" spans="1:15" x14ac:dyDescent="0.55000000000000004">
      <c r="A10" s="1">
        <v>44104</v>
      </c>
      <c r="B10" s="1"/>
      <c r="C10" s="3">
        <v>7798793.6300000008</v>
      </c>
      <c r="D10" s="3">
        <v>7179554.1699999981</v>
      </c>
      <c r="E10" s="3">
        <v>7258007.2000000011</v>
      </c>
      <c r="F10" s="3">
        <v>7410970.0599999977</v>
      </c>
      <c r="G10" s="4">
        <f t="shared" si="0"/>
        <v>540786.4299999997</v>
      </c>
      <c r="H10" s="5">
        <f t="shared" si="1"/>
        <v>0.95027133831210209</v>
      </c>
      <c r="I10" s="5"/>
      <c r="J10" s="3">
        <f>MONTH(Table35[[#This Row],[Date]])</f>
        <v>9</v>
      </c>
      <c r="K10" s="3">
        <f>YEAR(Table35[[#This Row],[Date]])</f>
        <v>2020</v>
      </c>
      <c r="L10" s="2">
        <f>Table35[[#This Row],[Exportable Availability]]*46/60</f>
        <v>5979075.1163333338</v>
      </c>
      <c r="M10" s="2">
        <f>Table35[[#This Row],[Exports]]*46/60</f>
        <v>5504324.8636666657</v>
      </c>
      <c r="N10" s="2">
        <f>Table35[[#This Row],[Purchase]]*46/60</f>
        <v>5564472.1866666675</v>
      </c>
      <c r="O10" s="2">
        <f>Table35[[#This Row],[Sales]]*46/60</f>
        <v>5681743.7126666643</v>
      </c>
    </row>
    <row r="11" spans="1:15" x14ac:dyDescent="0.55000000000000004">
      <c r="A11" s="1">
        <v>44169</v>
      </c>
      <c r="B11" s="1"/>
      <c r="C11" s="3">
        <v>536760.31000000006</v>
      </c>
      <c r="D11" s="3">
        <v>122931.63000000003</v>
      </c>
      <c r="E11" s="3">
        <v>25336.81</v>
      </c>
      <c r="F11" s="3">
        <v>446282.79999999993</v>
      </c>
      <c r="G11" s="4">
        <f t="shared" si="0"/>
        <v>511423.50000000006</v>
      </c>
      <c r="H11" s="5">
        <f t="shared" si="1"/>
        <v>0.83143777899673665</v>
      </c>
      <c r="I11" s="5"/>
      <c r="J11" s="3">
        <f>MONTH(Table35[[#This Row],[Date]])</f>
        <v>12</v>
      </c>
      <c r="K11" s="3">
        <f>YEAR(Table35[[#This Row],[Date]])</f>
        <v>2020</v>
      </c>
      <c r="L11" s="2">
        <f>Table35[[#This Row],[Exportable Availability]]*46/60</f>
        <v>411516.23766666668</v>
      </c>
      <c r="M11" s="2">
        <f>Table35[[#This Row],[Exports]]*46/60</f>
        <v>94247.583000000028</v>
      </c>
      <c r="N11" s="2">
        <f>Table35[[#This Row],[Purchase]]*46/60</f>
        <v>19424.887666666666</v>
      </c>
      <c r="O11" s="2">
        <f>Table35[[#This Row],[Sales]]*46/60</f>
        <v>342150.14666666661</v>
      </c>
    </row>
    <row r="12" spans="1:15" x14ac:dyDescent="0.55000000000000004">
      <c r="A12" s="1">
        <v>44252</v>
      </c>
      <c r="B12" s="1"/>
      <c r="C12" s="3">
        <v>2190328.8800000004</v>
      </c>
      <c r="D12" s="3">
        <v>1963758.5800000019</v>
      </c>
      <c r="E12" s="3">
        <v>1678905.3800000004</v>
      </c>
      <c r="F12" s="3">
        <v>3043547.1099999989</v>
      </c>
      <c r="G12" s="4">
        <f t="shared" si="0"/>
        <v>511423.5</v>
      </c>
      <c r="H12" s="5">
        <f t="shared" si="1"/>
        <v>1.3895388668755526</v>
      </c>
      <c r="I12" s="5"/>
      <c r="J12" s="3">
        <f>MONTH(Table35[[#This Row],[Date]])</f>
        <v>2</v>
      </c>
      <c r="K12" s="3">
        <f>YEAR(Table35[[#This Row],[Date]])</f>
        <v>2021</v>
      </c>
      <c r="L12" s="2">
        <f>Table35[[#This Row],[Exportable Availability]]*46/60</f>
        <v>1679252.1413333337</v>
      </c>
      <c r="M12" s="2">
        <f>Table35[[#This Row],[Exports]]*46/60</f>
        <v>1505548.2446666684</v>
      </c>
      <c r="N12" s="2">
        <f>Table35[[#This Row],[Purchase]]*46/60</f>
        <v>1287160.7913333336</v>
      </c>
      <c r="O12" s="2">
        <f>Table35[[#This Row],[Sales]]*46/60</f>
        <v>2333386.1176666659</v>
      </c>
    </row>
    <row r="13" spans="1:15" x14ac:dyDescent="0.55000000000000004">
      <c r="A13" s="1">
        <v>44316</v>
      </c>
      <c r="B13" s="1"/>
      <c r="C13" s="3">
        <v>4462714.8699999982</v>
      </c>
      <c r="D13" s="3">
        <v>4070579.2000000048</v>
      </c>
      <c r="E13" s="3">
        <v>3951291.3699999982</v>
      </c>
      <c r="F13" s="3">
        <v>5328352.3699999955</v>
      </c>
      <c r="G13" s="4">
        <f t="shared" si="0"/>
        <v>511423.5</v>
      </c>
      <c r="H13" s="5">
        <f t="shared" si="1"/>
        <v>1.1939710524235212</v>
      </c>
      <c r="I13" s="5"/>
      <c r="J13" s="3">
        <f>MONTH(Table35[[#This Row],[Date]])</f>
        <v>4</v>
      </c>
      <c r="K13" s="3">
        <f>YEAR(Table35[[#This Row],[Date]])</f>
        <v>2021</v>
      </c>
      <c r="L13" s="2">
        <f>Table35[[#This Row],[Exportable Availability]]*46/60</f>
        <v>3421414.7336666654</v>
      </c>
      <c r="M13" s="2">
        <f>Table35[[#This Row],[Exports]]*46/60</f>
        <v>3120777.3866666704</v>
      </c>
      <c r="N13" s="2">
        <f>Table35[[#This Row],[Purchase]]*46/60</f>
        <v>3029323.3836666653</v>
      </c>
      <c r="O13" s="2">
        <f>Table35[[#This Row],[Sales]]*46/60</f>
        <v>4085070.15033333</v>
      </c>
    </row>
    <row r="14" spans="1:15" x14ac:dyDescent="0.55000000000000004">
      <c r="A14" s="1">
        <v>44343</v>
      </c>
      <c r="B14" s="1"/>
      <c r="C14" s="3">
        <v>5444584.629999998</v>
      </c>
      <c r="D14" s="3">
        <v>5101697.0100000035</v>
      </c>
      <c r="E14" s="3">
        <v>4933161.129999998</v>
      </c>
      <c r="F14" s="3">
        <v>6474524.5899999971</v>
      </c>
      <c r="G14" s="4">
        <f t="shared" si="0"/>
        <v>511423.5</v>
      </c>
      <c r="H14" s="5">
        <f t="shared" si="1"/>
        <v>1.1891677749529259</v>
      </c>
      <c r="I14" s="5"/>
      <c r="J14" s="3">
        <f>MONTH(Table35[[#This Row],[Date]])</f>
        <v>5</v>
      </c>
      <c r="K14" s="3">
        <f>YEAR(Table35[[#This Row],[Date]])</f>
        <v>2021</v>
      </c>
      <c r="L14" s="2">
        <f>Table35[[#This Row],[Exportable Availability]]*46/60</f>
        <v>4174181.549666665</v>
      </c>
      <c r="M14" s="2">
        <f>Table35[[#This Row],[Exports]]*46/60</f>
        <v>3911301.0410000025</v>
      </c>
      <c r="N14" s="2">
        <f>Table35[[#This Row],[Purchase]]*46/60</f>
        <v>3782090.1996666649</v>
      </c>
      <c r="O14" s="2">
        <f>Table35[[#This Row],[Sales]]*46/60</f>
        <v>4963802.1856666645</v>
      </c>
    </row>
    <row r="15" spans="1:15" x14ac:dyDescent="0.55000000000000004">
      <c r="A15" s="1">
        <v>44371</v>
      </c>
      <c r="B15" s="1"/>
      <c r="C15" s="3">
        <v>6648861.7799999965</v>
      </c>
      <c r="D15" s="3">
        <v>5938413.3000000054</v>
      </c>
      <c r="E15" s="3">
        <v>6136613.9299999969</v>
      </c>
      <c r="F15" s="3">
        <v>7093434.040000001</v>
      </c>
      <c r="G15" s="4">
        <f t="shared" si="0"/>
        <v>512247.84999999963</v>
      </c>
      <c r="H15" s="5">
        <f t="shared" si="1"/>
        <v>1.0668644160023439</v>
      </c>
      <c r="I15" s="5"/>
      <c r="J15" s="3">
        <f>MONTH(Table35[[#This Row],[Date]])</f>
        <v>6</v>
      </c>
      <c r="K15" s="3">
        <f>YEAR(Table35[[#This Row],[Date]])</f>
        <v>2021</v>
      </c>
      <c r="L15" s="2">
        <f>Table35[[#This Row],[Exportable Availability]]*46/60</f>
        <v>5097460.6979999971</v>
      </c>
      <c r="M15" s="2">
        <f>Table35[[#This Row],[Exports]]*46/60</f>
        <v>4552783.530000004</v>
      </c>
      <c r="N15" s="2">
        <f>Table35[[#This Row],[Purchase]]*46/60</f>
        <v>4704737.3463333305</v>
      </c>
      <c r="O15" s="2">
        <f>Table35[[#This Row],[Sales]]*46/60</f>
        <v>5438299.4306666674</v>
      </c>
    </row>
    <row r="16" spans="1:15" x14ac:dyDescent="0.55000000000000004">
      <c r="A16" s="1">
        <v>44378</v>
      </c>
      <c r="B16" s="1"/>
      <c r="C16" s="3">
        <v>6865677.219999996</v>
      </c>
      <c r="D16" s="3">
        <v>6177790.9099999974</v>
      </c>
      <c r="E16" s="3">
        <v>6353429.3699999964</v>
      </c>
      <c r="F16" s="3">
        <v>7235120.4900000012</v>
      </c>
      <c r="G16" s="4">
        <f t="shared" si="0"/>
        <v>512247.84999999963</v>
      </c>
      <c r="H16" s="5">
        <f t="shared" si="1"/>
        <v>1.0538101716934496</v>
      </c>
      <c r="I16" s="5"/>
      <c r="J16" s="3">
        <f>MONTH(Table35[[#This Row],[Date]])</f>
        <v>7</v>
      </c>
      <c r="K16" s="3">
        <f>YEAR(Table35[[#This Row],[Date]])</f>
        <v>2021</v>
      </c>
      <c r="L16" s="2">
        <f>Table35[[#This Row],[Exportable Availability]]*46/60</f>
        <v>5263685.8686666638</v>
      </c>
      <c r="M16" s="2">
        <f>Table35[[#This Row],[Exports]]*46/60</f>
        <v>4736306.3643333316</v>
      </c>
      <c r="N16" s="2">
        <f>Table35[[#This Row],[Purchase]]*46/60</f>
        <v>4870962.5169999981</v>
      </c>
      <c r="O16" s="2">
        <f>Table35[[#This Row],[Sales]]*46/60</f>
        <v>5546925.7090000017</v>
      </c>
    </row>
    <row r="17" spans="1:15" x14ac:dyDescent="0.55000000000000004">
      <c r="A17" s="1">
        <v>44434</v>
      </c>
      <c r="B17" s="1"/>
      <c r="C17" s="3">
        <v>8099573.0199999949</v>
      </c>
      <c r="D17" s="3">
        <v>7378385.5999999978</v>
      </c>
      <c r="E17" s="3">
        <v>7587325.1699999953</v>
      </c>
      <c r="F17" s="3">
        <v>7809532.6500000088</v>
      </c>
      <c r="G17" s="4">
        <f t="shared" si="0"/>
        <v>512247.84999999963</v>
      </c>
      <c r="H17" s="5">
        <f t="shared" si="1"/>
        <v>0.96419065927502601</v>
      </c>
      <c r="I17" s="5"/>
      <c r="J17" s="3">
        <f>MONTH(Table35[[#This Row],[Date]])</f>
        <v>8</v>
      </c>
      <c r="K17" s="3">
        <f>YEAR(Table35[[#This Row],[Date]])</f>
        <v>2021</v>
      </c>
      <c r="L17" s="2">
        <f>Table35[[#This Row],[Exportable Availability]]*46/60</f>
        <v>6209672.6486666631</v>
      </c>
      <c r="M17" s="2">
        <f>Table35[[#This Row],[Exports]]*46/60</f>
        <v>5656762.2933333321</v>
      </c>
      <c r="N17" s="2">
        <f>Table35[[#This Row],[Purchase]]*46/60</f>
        <v>5816949.2969999956</v>
      </c>
      <c r="O17" s="2">
        <f>Table35[[#This Row],[Sales]]*46/60</f>
        <v>5987308.3650000067</v>
      </c>
    </row>
    <row r="18" spans="1:15" x14ac:dyDescent="0.55000000000000004">
      <c r="A18" s="1">
        <v>44469</v>
      </c>
      <c r="B18" s="1"/>
      <c r="C18" s="3">
        <v>8369026.5899999933</v>
      </c>
      <c r="D18" s="3">
        <v>7666359.2299999939</v>
      </c>
      <c r="E18" s="3">
        <v>7856778.7399999937</v>
      </c>
      <c r="F18" s="3">
        <v>7939516.4200000074</v>
      </c>
      <c r="G18" s="4">
        <f t="shared" si="0"/>
        <v>512247.84999999963</v>
      </c>
      <c r="H18" s="5">
        <f t="shared" si="1"/>
        <v>0.94867859895281004</v>
      </c>
      <c r="I18" s="5"/>
      <c r="J18" s="3">
        <f>MONTH(Table35[[#This Row],[Date]])</f>
        <v>9</v>
      </c>
      <c r="K18" s="3">
        <f>YEAR(Table35[[#This Row],[Date]])</f>
        <v>2021</v>
      </c>
      <c r="L18" s="2">
        <f>Table35[[#This Row],[Exportable Availability]]*46/60</f>
        <v>6416253.7189999949</v>
      </c>
      <c r="M18" s="2">
        <f>Table35[[#This Row],[Exports]]*46/60</f>
        <v>5877542.0763333291</v>
      </c>
      <c r="N18" s="2">
        <f>Table35[[#This Row],[Purchase]]*46/60</f>
        <v>6023530.3673333284</v>
      </c>
      <c r="O18" s="2">
        <f>Table35[[#This Row],[Sales]]*46/60</f>
        <v>6086962.5886666728</v>
      </c>
    </row>
    <row r="19" spans="1:15" x14ac:dyDescent="0.55000000000000004">
      <c r="A19" s="1">
        <v>44518</v>
      </c>
      <c r="B19" s="1"/>
      <c r="C19" s="3">
        <v>656636.19999999995</v>
      </c>
      <c r="D19" s="3">
        <v>204158.44999999992</v>
      </c>
      <c r="E19" s="3">
        <v>29484.820000000003</v>
      </c>
      <c r="F19" s="3">
        <v>842655.34000000032</v>
      </c>
      <c r="G19" s="4">
        <f t="shared" si="0"/>
        <v>627151.38</v>
      </c>
      <c r="H19" s="5">
        <f t="shared" si="1"/>
        <v>1.2832910217255771</v>
      </c>
      <c r="I19" s="5"/>
      <c r="J19" s="3">
        <f>MONTH(Table35[[#This Row],[Date]])</f>
        <v>11</v>
      </c>
      <c r="K19" s="3">
        <f>YEAR(Table35[[#This Row],[Date]])</f>
        <v>2021</v>
      </c>
      <c r="L19" s="2">
        <f>Table35[[#This Row],[Exportable Availability]]*46/60</f>
        <v>503421.08666666667</v>
      </c>
      <c r="M19" s="2">
        <f>Table35[[#This Row],[Exports]]*46/60</f>
        <v>156521.4783333333</v>
      </c>
      <c r="N19" s="2">
        <f>Table35[[#This Row],[Purchase]]*46/60</f>
        <v>22605.028666666669</v>
      </c>
      <c r="O19" s="2">
        <f>Table35[[#This Row],[Sales]]*46/60</f>
        <v>646035.7606666669</v>
      </c>
    </row>
    <row r="20" spans="1:15" x14ac:dyDescent="0.55000000000000004">
      <c r="A20" s="1">
        <v>44560</v>
      </c>
      <c r="B20" s="1"/>
      <c r="C20" s="3">
        <v>902200.66</v>
      </c>
      <c r="D20" s="3">
        <v>744891.30999999994</v>
      </c>
      <c r="E20" s="3">
        <v>275049.28000000003</v>
      </c>
      <c r="F20" s="3">
        <v>1535367.7000000007</v>
      </c>
      <c r="G20" s="4">
        <f t="shared" si="0"/>
        <v>627151.38</v>
      </c>
      <c r="H20" s="5">
        <f t="shared" si="1"/>
        <v>1.7018029004767083</v>
      </c>
      <c r="I20" s="5"/>
      <c r="J20" s="3">
        <f>MONTH(Table35[[#This Row],[Date]])</f>
        <v>12</v>
      </c>
      <c r="K20" s="3">
        <f>YEAR(Table35[[#This Row],[Date]])</f>
        <v>2021</v>
      </c>
      <c r="L20" s="2">
        <f>Table35[[#This Row],[Exportable Availability]]*46/60</f>
        <v>691687.17266666668</v>
      </c>
      <c r="M20" s="2">
        <f>Table35[[#This Row],[Exports]]*46/60</f>
        <v>571083.3376666666</v>
      </c>
      <c r="N20" s="2">
        <f>Table35[[#This Row],[Purchase]]*46/60</f>
        <v>210871.11466666669</v>
      </c>
      <c r="O20" s="2">
        <f>Table35[[#This Row],[Sales]]*46/60</f>
        <v>1177115.2366666673</v>
      </c>
    </row>
    <row r="21" spans="1:15" x14ac:dyDescent="0.55000000000000004">
      <c r="A21" s="1">
        <v>44637</v>
      </c>
      <c r="B21" s="1"/>
      <c r="C21" s="3">
        <v>2885816.0900000003</v>
      </c>
      <c r="D21" s="3">
        <v>2738778.5100000007</v>
      </c>
      <c r="E21" s="3">
        <v>2258664.7100000004</v>
      </c>
      <c r="F21" s="3">
        <v>3989328.9099999988</v>
      </c>
      <c r="G21" s="4">
        <f t="shared" si="0"/>
        <v>627151.37999999989</v>
      </c>
      <c r="H21" s="5">
        <f t="shared" si="1"/>
        <v>1.3823919423777273</v>
      </c>
      <c r="I21" s="5"/>
      <c r="J21" s="3">
        <f>MONTH(Table35[[#This Row],[Date]])</f>
        <v>3</v>
      </c>
      <c r="K21" s="3">
        <f>YEAR(Table35[[#This Row],[Date]])</f>
        <v>2022</v>
      </c>
      <c r="L21" s="2">
        <f>Table35[[#This Row],[Exportable Availability]]*46/60</f>
        <v>2212459.0023333337</v>
      </c>
      <c r="M21" s="2">
        <f>Table35[[#This Row],[Exports]]*46/60</f>
        <v>2099730.1910000006</v>
      </c>
      <c r="N21" s="2">
        <f>Table35[[#This Row],[Purchase]]*46/60</f>
        <v>1731642.9443333338</v>
      </c>
      <c r="O21" s="2">
        <f>Table35[[#This Row],[Sales]]*46/60</f>
        <v>3058485.4976666658</v>
      </c>
    </row>
    <row r="22" spans="1:15" x14ac:dyDescent="0.55000000000000004">
      <c r="A22" s="1">
        <v>44658</v>
      </c>
      <c r="B22" s="1"/>
      <c r="C22" s="3">
        <v>3472796.5</v>
      </c>
      <c r="D22" s="3">
        <v>3360038.1700000004</v>
      </c>
      <c r="E22" s="3">
        <v>2845645.12</v>
      </c>
      <c r="F22" s="3">
        <v>4346768.2499999991</v>
      </c>
      <c r="G22" s="4">
        <f t="shared" si="0"/>
        <v>627151.37999999989</v>
      </c>
      <c r="H22" s="5">
        <f t="shared" si="1"/>
        <v>1.2516622410786233</v>
      </c>
      <c r="I22" s="5"/>
      <c r="J22" s="3">
        <f>MONTH(Table35[[#This Row],[Date]])</f>
        <v>4</v>
      </c>
      <c r="K22" s="3">
        <f>YEAR(Table35[[#This Row],[Date]])</f>
        <v>2022</v>
      </c>
      <c r="L22" s="2">
        <f>Table35[[#This Row],[Exportable Availability]]*46/60</f>
        <v>2662477.3166666669</v>
      </c>
      <c r="M22" s="2">
        <f>Table35[[#This Row],[Exports]]*46/60</f>
        <v>2576029.263666667</v>
      </c>
      <c r="N22" s="2">
        <f>Table35[[#This Row],[Purchase]]*46/60</f>
        <v>2181661.2586666667</v>
      </c>
      <c r="O22" s="2">
        <f>Table35[[#This Row],[Sales]]*46/60</f>
        <v>3332522.3249999997</v>
      </c>
    </row>
    <row r="23" spans="1:15" x14ac:dyDescent="0.55000000000000004">
      <c r="A23" s="1">
        <v>44672</v>
      </c>
      <c r="B23" s="1"/>
      <c r="C23" s="3">
        <v>3794166.91</v>
      </c>
      <c r="D23" s="3">
        <v>3613544.9599999976</v>
      </c>
      <c r="E23" s="3">
        <v>3167015.5300000003</v>
      </c>
      <c r="F23" s="3">
        <v>4572760.3399999989</v>
      </c>
      <c r="G23" s="4">
        <f t="shared" si="0"/>
        <v>627151.37999999989</v>
      </c>
      <c r="H23" s="5">
        <f t="shared" si="1"/>
        <v>1.2052080070457414</v>
      </c>
      <c r="I23" s="5"/>
      <c r="J23" s="3">
        <f>MONTH(Table35[[#This Row],[Date]])</f>
        <v>4</v>
      </c>
      <c r="K23" s="3">
        <f>YEAR(Table35[[#This Row],[Date]])</f>
        <v>2022</v>
      </c>
      <c r="L23" s="2">
        <f>Table35[[#This Row],[Exportable Availability]]*46/60</f>
        <v>2908861.297666667</v>
      </c>
      <c r="M23" s="2">
        <f>Table35[[#This Row],[Exports]]*46/60</f>
        <v>2770384.4693333311</v>
      </c>
      <c r="N23" s="2">
        <f>Table35[[#This Row],[Purchase]]*46/60</f>
        <v>2428045.2396666673</v>
      </c>
      <c r="O23" s="2">
        <f>Table35[[#This Row],[Sales]]*46/60</f>
        <v>3505782.9273333326</v>
      </c>
    </row>
    <row r="24" spans="1:15" x14ac:dyDescent="0.55000000000000004">
      <c r="A24" s="1">
        <v>44679</v>
      </c>
      <c r="B24" s="1"/>
      <c r="C24" s="3">
        <v>4031590.9000000004</v>
      </c>
      <c r="D24" s="3">
        <v>3781963.9099999992</v>
      </c>
      <c r="E24" s="3">
        <v>3404439.5200000005</v>
      </c>
      <c r="F24" s="3">
        <v>4770799.7599999979</v>
      </c>
      <c r="G24" s="4">
        <f t="shared" si="0"/>
        <v>627151.37999999989</v>
      </c>
      <c r="H24" s="5">
        <f t="shared" si="1"/>
        <v>1.1833541344683554</v>
      </c>
      <c r="I24" s="5"/>
      <c r="J24" s="3">
        <f>MONTH(Table35[[#This Row],[Date]])</f>
        <v>4</v>
      </c>
      <c r="K24" s="3">
        <f>YEAR(Table35[[#This Row],[Date]])</f>
        <v>2022</v>
      </c>
      <c r="L24" s="2">
        <f>Table35[[#This Row],[Exportable Availability]]*46/60</f>
        <v>3090886.3566666669</v>
      </c>
      <c r="M24" s="2">
        <f>Table35[[#This Row],[Exports]]*46/60</f>
        <v>2899505.6643333328</v>
      </c>
      <c r="N24" s="2">
        <f>Table35[[#This Row],[Purchase]]*46/60</f>
        <v>2610070.2986666667</v>
      </c>
      <c r="O24" s="2">
        <f>Table35[[#This Row],[Sales]]*46/60</f>
        <v>3657613.1493333322</v>
      </c>
    </row>
    <row r="25" spans="1:15" x14ac:dyDescent="0.55000000000000004">
      <c r="A25" s="1">
        <v>44686</v>
      </c>
      <c r="B25" s="1"/>
      <c r="C25" s="3">
        <v>4156348.9300000011</v>
      </c>
      <c r="D25" s="3">
        <v>3913097.31</v>
      </c>
      <c r="E25" s="3">
        <v>3529197.5500000012</v>
      </c>
      <c r="F25" s="3">
        <v>4878407.3499999987</v>
      </c>
      <c r="G25" s="4">
        <f t="shared" si="0"/>
        <v>627151.37999999989</v>
      </c>
      <c r="H25" s="5">
        <f t="shared" si="1"/>
        <v>1.173724206547788</v>
      </c>
      <c r="I25" s="5"/>
      <c r="J25" s="3">
        <f>MONTH(Table35[[#This Row],[Date]])</f>
        <v>5</v>
      </c>
      <c r="K25" s="3">
        <f>YEAR(Table35[[#This Row],[Date]])</f>
        <v>2022</v>
      </c>
      <c r="L25" s="2">
        <f>Table35[[#This Row],[Exportable Availability]]*46/60</f>
        <v>3186534.1796666677</v>
      </c>
      <c r="M25" s="2">
        <f>Table35[[#This Row],[Exports]]*46/60</f>
        <v>3000041.2709999997</v>
      </c>
      <c r="N25" s="2">
        <f>Table35[[#This Row],[Purchase]]*46/60</f>
        <v>2705718.1216666675</v>
      </c>
      <c r="O25" s="2">
        <f>Table35[[#This Row],[Sales]]*46/60</f>
        <v>3740112.3016666654</v>
      </c>
    </row>
    <row r="26" spans="1:15" x14ac:dyDescent="0.55000000000000004">
      <c r="A26" s="1">
        <v>44721</v>
      </c>
      <c r="B26" s="1"/>
      <c r="C26" s="3">
        <v>4993476.2200000035</v>
      </c>
      <c r="D26" s="3">
        <v>4734189.9499999937</v>
      </c>
      <c r="E26" s="3">
        <v>4366324.8400000036</v>
      </c>
      <c r="F26" s="3">
        <v>5381809.2599999998</v>
      </c>
      <c r="G26" s="4">
        <f t="shared" si="0"/>
        <v>627151.37999999989</v>
      </c>
      <c r="H26" s="5">
        <f t="shared" si="1"/>
        <v>1.0777680763642439</v>
      </c>
      <c r="I26" s="5"/>
      <c r="J26" s="3">
        <f>MONTH(Table35[[#This Row],[Date]])</f>
        <v>6</v>
      </c>
      <c r="K26" s="3">
        <f>YEAR(Table35[[#This Row],[Date]])</f>
        <v>2022</v>
      </c>
      <c r="L26" s="2">
        <f>Table35[[#This Row],[Exportable Availability]]*46/60</f>
        <v>3828331.7686666693</v>
      </c>
      <c r="M26" s="2">
        <f>Table35[[#This Row],[Exports]]*46/60</f>
        <v>3629545.6283333288</v>
      </c>
      <c r="N26" s="2">
        <f>Table35[[#This Row],[Purchase]]*46/60</f>
        <v>3347515.7106666695</v>
      </c>
      <c r="O26" s="2">
        <f>Table35[[#This Row],[Sales]]*46/60</f>
        <v>4126053.7659999998</v>
      </c>
    </row>
    <row r="27" spans="1:15" x14ac:dyDescent="0.55000000000000004">
      <c r="A27" s="1">
        <v>44734</v>
      </c>
      <c r="B27" s="1"/>
      <c r="C27" s="3">
        <v>5190106.7600000026</v>
      </c>
      <c r="D27" s="3">
        <v>4952160.5999999931</v>
      </c>
      <c r="E27" s="3">
        <v>4562955.3800000027</v>
      </c>
      <c r="F27" s="3">
        <v>5539756.3699999982</v>
      </c>
      <c r="G27" s="4">
        <f t="shared" si="0"/>
        <v>627151.37999999989</v>
      </c>
      <c r="H27" s="5">
        <f t="shared" si="1"/>
        <v>1.0673684812602959</v>
      </c>
      <c r="I27" s="5"/>
      <c r="J27" s="3">
        <f>MONTH(Table35[[#This Row],[Date]])</f>
        <v>6</v>
      </c>
      <c r="K27" s="3">
        <f>YEAR(Table35[[#This Row],[Date]])</f>
        <v>2022</v>
      </c>
      <c r="L27" s="2">
        <f>Table35[[#This Row],[Exportable Availability]]*46/60</f>
        <v>3979081.8493333356</v>
      </c>
      <c r="M27" s="2">
        <f>Table35[[#This Row],[Exports]]*46/60</f>
        <v>3796656.4599999948</v>
      </c>
      <c r="N27" s="2">
        <f>Table35[[#This Row],[Purchase]]*46/60</f>
        <v>3498265.7913333355</v>
      </c>
      <c r="O27" s="2">
        <f>Table35[[#This Row],[Sales]]*46/60</f>
        <v>4247146.5503333323</v>
      </c>
    </row>
    <row r="28" spans="1:15" x14ac:dyDescent="0.55000000000000004">
      <c r="A28" s="1">
        <v>44756</v>
      </c>
      <c r="B28" s="1"/>
      <c r="C28" s="3">
        <v>5698805.4300000053</v>
      </c>
      <c r="D28" s="3">
        <v>5403069.5299999826</v>
      </c>
      <c r="E28" s="3">
        <v>5071654.0500000054</v>
      </c>
      <c r="F28" s="3">
        <v>5829065.1299999962</v>
      </c>
      <c r="G28" s="4">
        <f t="shared" si="0"/>
        <v>627151.37999999989</v>
      </c>
      <c r="H28" s="5">
        <f t="shared" si="1"/>
        <v>1.0228573692504519</v>
      </c>
      <c r="I28" s="5"/>
      <c r="J28" s="3">
        <f>MONTH(Table35[[#This Row],[Date]])</f>
        <v>7</v>
      </c>
      <c r="K28" s="3">
        <f>YEAR(Table35[[#This Row],[Date]])</f>
        <v>2022</v>
      </c>
      <c r="L28" s="2">
        <f>Table35[[#This Row],[Exportable Availability]]*46/60</f>
        <v>4369084.1630000044</v>
      </c>
      <c r="M28" s="2">
        <f>Table35[[#This Row],[Exports]]*46/60</f>
        <v>4142353.3063333197</v>
      </c>
      <c r="N28" s="2">
        <f>Table35[[#This Row],[Purchase]]*46/60</f>
        <v>3888268.1050000042</v>
      </c>
      <c r="O28" s="2">
        <f>Table35[[#This Row],[Sales]]*46/60</f>
        <v>4468949.9329999965</v>
      </c>
    </row>
    <row r="29" spans="1:15" x14ac:dyDescent="0.55000000000000004">
      <c r="A29" s="1">
        <v>44791</v>
      </c>
      <c r="B29" s="1"/>
      <c r="C29" s="3">
        <v>6182744.5100000063</v>
      </c>
      <c r="D29" s="3">
        <v>5870699.7799999854</v>
      </c>
      <c r="E29" s="3">
        <v>5555593.1300000064</v>
      </c>
      <c r="F29" s="3">
        <v>6121127.9499999993</v>
      </c>
      <c r="G29" s="4">
        <f t="shared" si="0"/>
        <v>627151.37999999989</v>
      </c>
      <c r="H29" s="5">
        <f t="shared" si="1"/>
        <v>0.99003410865508867</v>
      </c>
      <c r="I29" s="5"/>
      <c r="J29" s="3">
        <f>MONTH(Table35[[#This Row],[Date]])</f>
        <v>8</v>
      </c>
      <c r="K29" s="3">
        <f>YEAR(Table35[[#This Row],[Date]])</f>
        <v>2022</v>
      </c>
      <c r="L29" s="2">
        <f>Table35[[#This Row],[Exportable Availability]]*46/60</f>
        <v>4740104.1243333379</v>
      </c>
      <c r="M29" s="2">
        <f>Table35[[#This Row],[Exports]]*46/60</f>
        <v>4500869.8313333225</v>
      </c>
      <c r="N29" s="2">
        <f>Table35[[#This Row],[Purchase]]*46/60</f>
        <v>4259288.0663333377</v>
      </c>
      <c r="O29" s="2">
        <f>Table35[[#This Row],[Sales]]*46/60</f>
        <v>4692864.7616666667</v>
      </c>
    </row>
    <row r="30" spans="1:15" x14ac:dyDescent="0.55000000000000004">
      <c r="A30" s="1">
        <v>44801</v>
      </c>
      <c r="B30" s="1"/>
      <c r="C30" s="3">
        <v>6269766.8300000075</v>
      </c>
      <c r="D30" s="3">
        <v>5904096.2699999856</v>
      </c>
      <c r="E30" s="3">
        <v>5642615.4500000076</v>
      </c>
      <c r="F30" s="3">
        <v>6143657.1699999999</v>
      </c>
      <c r="G30" s="4">
        <f t="shared" si="0"/>
        <v>627151.37999999989</v>
      </c>
      <c r="H30" s="5">
        <f t="shared" si="1"/>
        <v>0.97988606858606142</v>
      </c>
      <c r="I30" s="5"/>
      <c r="J30" s="3">
        <f>MONTH(Table35[[#This Row],[Date]])</f>
        <v>8</v>
      </c>
      <c r="K30" s="3">
        <f>YEAR(Table35[[#This Row],[Date]])</f>
        <v>2022</v>
      </c>
      <c r="L30" s="2">
        <f>Table35[[#This Row],[Exportable Availability]]*46/60</f>
        <v>4806821.2363333395</v>
      </c>
      <c r="M30" s="2">
        <f>Table35[[#This Row],[Exports]]*46/60</f>
        <v>4526473.8069999898</v>
      </c>
      <c r="N30" s="2">
        <f>Table35[[#This Row],[Purchase]]*46/60</f>
        <v>4326005.1783333393</v>
      </c>
      <c r="O30" s="2">
        <f>Table35[[#This Row],[Sales]]*46/60</f>
        <v>4710137.1636666665</v>
      </c>
    </row>
    <row r="31" spans="1:15" x14ac:dyDescent="0.55000000000000004">
      <c r="A31" s="1">
        <v>44833</v>
      </c>
      <c r="B31" s="1"/>
      <c r="C31" s="3">
        <v>6723865.8400000138</v>
      </c>
      <c r="D31" s="3">
        <v>6128075.3899999866</v>
      </c>
      <c r="E31" s="3">
        <v>6096714.4600000139</v>
      </c>
      <c r="F31" s="3">
        <v>6251482.6900000023</v>
      </c>
      <c r="G31" s="4">
        <f t="shared" si="0"/>
        <v>627151.37999999989</v>
      </c>
      <c r="H31" s="5">
        <f t="shared" si="1"/>
        <v>0.92974530407941469</v>
      </c>
      <c r="I31" s="5"/>
      <c r="J31" s="3">
        <f>MONTH(Table35[[#This Row],[Date]])</f>
        <v>9</v>
      </c>
      <c r="K31" s="3">
        <f>YEAR(Table35[[#This Row],[Date]])</f>
        <v>2022</v>
      </c>
      <c r="L31" s="2">
        <f>Table35[[#This Row],[Exportable Availability]]*46/60</f>
        <v>5154963.8106666775</v>
      </c>
      <c r="M31" s="2">
        <f>Table35[[#This Row],[Exports]]*46/60</f>
        <v>4698191.1323333234</v>
      </c>
      <c r="N31" s="2">
        <f>Table35[[#This Row],[Purchase]]*46/60</f>
        <v>4674147.7526666773</v>
      </c>
      <c r="O31" s="2">
        <f>Table35[[#This Row],[Sales]]*46/60</f>
        <v>4792803.3956666691</v>
      </c>
    </row>
    <row r="32" spans="1:15" x14ac:dyDescent="0.55000000000000004">
      <c r="A32" s="1">
        <v>44868</v>
      </c>
      <c r="B32" s="1"/>
      <c r="C32" s="3">
        <v>509681.72</v>
      </c>
      <c r="D32" s="3">
        <v>65219.630000000034</v>
      </c>
      <c r="E32" s="3">
        <v>2122.86</v>
      </c>
      <c r="F32" s="3">
        <v>212833.67999999996</v>
      </c>
      <c r="G32" s="4">
        <f t="shared" si="0"/>
        <v>507558.86</v>
      </c>
      <c r="H32" s="5">
        <f t="shared" si="1"/>
        <v>0.41758154481192689</v>
      </c>
      <c r="I32" s="5"/>
      <c r="J32" s="3">
        <f>MONTH(Table35[[#This Row],[Date]])</f>
        <v>11</v>
      </c>
      <c r="K32" s="3">
        <f>YEAR(Table35[[#This Row],[Date]])</f>
        <v>2022</v>
      </c>
      <c r="L32" s="2">
        <f>Table35[[#This Row],[Exportable Availability]]*46/60</f>
        <v>390755.98533333332</v>
      </c>
      <c r="M32" s="2">
        <f>Table35[[#This Row],[Exports]]*46/60</f>
        <v>50001.716333333359</v>
      </c>
      <c r="N32" s="2">
        <f>Table35[[#This Row],[Purchase]]*46/60</f>
        <v>1627.5260000000003</v>
      </c>
      <c r="O32" s="2">
        <f>Table35[[#This Row],[Sales]]*46/60</f>
        <v>163172.48799999995</v>
      </c>
    </row>
    <row r="33" spans="1:15" x14ac:dyDescent="0.55000000000000004">
      <c r="A33" s="1">
        <v>44875</v>
      </c>
      <c r="B33" s="1"/>
      <c r="C33" s="3">
        <v>513410.87</v>
      </c>
      <c r="D33" s="3">
        <v>87042.33</v>
      </c>
      <c r="E33" s="3">
        <v>4795.6900000000005</v>
      </c>
      <c r="F33" s="3">
        <v>253223.03</v>
      </c>
      <c r="G33" s="4">
        <f t="shared" si="0"/>
        <v>508615.18</v>
      </c>
      <c r="H33" s="5">
        <f t="shared" si="1"/>
        <v>0.4932171186792364</v>
      </c>
      <c r="I33" s="5"/>
      <c r="J33" s="3">
        <f>MONTH(Table35[[#This Row],[Date]])</f>
        <v>11</v>
      </c>
      <c r="K33" s="3">
        <f>YEAR(Table35[[#This Row],[Date]])</f>
        <v>2022</v>
      </c>
      <c r="L33" s="2">
        <f>Table35[[#This Row],[Exportable Availability]]*46/60</f>
        <v>393615.00033333333</v>
      </c>
      <c r="M33" s="2">
        <f>Table35[[#This Row],[Exports]]*46/60</f>
        <v>66732.453000000009</v>
      </c>
      <c r="N33" s="2">
        <f>Table35[[#This Row],[Purchase]]*46/60</f>
        <v>3676.695666666667</v>
      </c>
      <c r="O33" s="2">
        <f>Table35[[#This Row],[Sales]]*46/60</f>
        <v>194137.65633333335</v>
      </c>
    </row>
    <row r="34" spans="1:15" x14ac:dyDescent="0.55000000000000004">
      <c r="A34" s="1">
        <v>44882</v>
      </c>
      <c r="B34" s="1"/>
      <c r="C34" s="3">
        <v>515286.23</v>
      </c>
      <c r="D34" s="3">
        <v>109346.09999999999</v>
      </c>
      <c r="E34" s="3">
        <v>6671.05</v>
      </c>
      <c r="F34" s="3">
        <v>287759.3</v>
      </c>
      <c r="G34" s="4">
        <f t="shared" si="0"/>
        <v>508615.18</v>
      </c>
      <c r="H34" s="5">
        <f t="shared" si="1"/>
        <v>0.55844554588621553</v>
      </c>
      <c r="I34" s="5"/>
      <c r="J34" s="3">
        <f>MONTH(Table35[[#This Row],[Date]])</f>
        <v>11</v>
      </c>
      <c r="K34" s="3">
        <f>YEAR(Table35[[#This Row],[Date]])</f>
        <v>2022</v>
      </c>
      <c r="L34" s="2">
        <f>Table35[[#This Row],[Exportable Availability]]*46/60</f>
        <v>395052.77633333328</v>
      </c>
      <c r="M34" s="2">
        <f>Table35[[#This Row],[Exports]]*46/60</f>
        <v>83832.009999999995</v>
      </c>
      <c r="N34" s="2">
        <f>Table35[[#This Row],[Purchase]]*46/60</f>
        <v>5114.4716666666664</v>
      </c>
      <c r="O34" s="2">
        <f>Table35[[#This Row],[Sales]]*46/60</f>
        <v>220615.46333333332</v>
      </c>
    </row>
    <row r="35" spans="1:15" x14ac:dyDescent="0.55000000000000004">
      <c r="A35" s="1">
        <v>44896</v>
      </c>
      <c r="B35" s="1"/>
      <c r="C35" s="3">
        <v>516111.23</v>
      </c>
      <c r="D35" s="3">
        <v>152567.88999999996</v>
      </c>
      <c r="E35" s="3">
        <v>7496.05</v>
      </c>
      <c r="F35" s="3">
        <v>408143.98</v>
      </c>
      <c r="G35" s="4">
        <f t="shared" si="0"/>
        <v>508615.18</v>
      </c>
      <c r="H35" s="5">
        <f t="shared" si="1"/>
        <v>0.79080623763989788</v>
      </c>
      <c r="I35" s="5"/>
      <c r="J35" s="3">
        <f>MONTH(Table35[[#This Row],[Date]])</f>
        <v>12</v>
      </c>
      <c r="K35" s="3">
        <f>YEAR(Table35[[#This Row],[Date]])</f>
        <v>2022</v>
      </c>
      <c r="L35" s="2">
        <f>Table35[[#This Row],[Exportable Availability]]*46/60</f>
        <v>395685.27633333328</v>
      </c>
      <c r="M35" s="2">
        <f>Table35[[#This Row],[Exports]]*46/60</f>
        <v>116968.71566666663</v>
      </c>
      <c r="N35" s="2">
        <f>Table35[[#This Row],[Purchase]]*46/60</f>
        <v>5746.9716666666664</v>
      </c>
      <c r="O35" s="2">
        <f>Table35[[#This Row],[Sales]]*46/60</f>
        <v>312910.38466666662</v>
      </c>
    </row>
    <row r="36" spans="1:15" x14ac:dyDescent="0.55000000000000004">
      <c r="A36" s="1">
        <v>44903</v>
      </c>
      <c r="B36" s="1"/>
      <c r="C36" s="3">
        <v>551069.52</v>
      </c>
      <c r="D36" s="3">
        <v>201726.66999999995</v>
      </c>
      <c r="E36" s="3">
        <v>42454.34</v>
      </c>
      <c r="F36" s="3">
        <v>541060.15000000014</v>
      </c>
      <c r="G36" s="4">
        <f t="shared" si="0"/>
        <v>508615.18000000005</v>
      </c>
      <c r="H36" s="5">
        <f t="shared" si="1"/>
        <v>0.98183646593264695</v>
      </c>
      <c r="I36" s="5"/>
      <c r="J36" s="3">
        <f>MONTH(Table35[[#This Row],[Date]])</f>
        <v>12</v>
      </c>
      <c r="K36" s="3">
        <f>YEAR(Table35[[#This Row],[Date]])</f>
        <v>2022</v>
      </c>
      <c r="L36" s="2">
        <f>Table35[[#This Row],[Exportable Availability]]*46/60</f>
        <v>422486.63200000004</v>
      </c>
      <c r="M36" s="2">
        <f>Table35[[#This Row],[Exports]]*46/60</f>
        <v>154657.11366666664</v>
      </c>
      <c r="N36" s="2">
        <f>Table35[[#This Row],[Purchase]]*46/60</f>
        <v>32548.327333333331</v>
      </c>
      <c r="O36" s="2">
        <f>Table35[[#This Row],[Sales]]*46/60</f>
        <v>414812.78166666679</v>
      </c>
    </row>
    <row r="37" spans="1:15" x14ac:dyDescent="0.55000000000000004">
      <c r="A37" s="1">
        <v>44931</v>
      </c>
      <c r="B37" s="1"/>
      <c r="C37" s="3">
        <v>811662.12</v>
      </c>
      <c r="D37" s="3">
        <v>567081.26000000047</v>
      </c>
      <c r="E37" s="3">
        <v>303046.94</v>
      </c>
      <c r="F37" s="3">
        <v>1125159.2900000003</v>
      </c>
      <c r="G37" s="4">
        <f t="shared" si="0"/>
        <v>508615.18</v>
      </c>
      <c r="H37" s="5">
        <f t="shared" si="1"/>
        <v>1.3862409767256358</v>
      </c>
      <c r="I37" s="5"/>
      <c r="J37" s="3">
        <f>MONTH(Table35[[#This Row],[Date]])</f>
        <v>1</v>
      </c>
      <c r="K37" s="3">
        <f>YEAR(Table35[[#This Row],[Date]])</f>
        <v>2023</v>
      </c>
      <c r="L37" s="2">
        <f>Table35[[#This Row],[Exportable Availability]]*46/60</f>
        <v>622274.29200000002</v>
      </c>
      <c r="M37" s="2">
        <f>Table35[[#This Row],[Exports]]*46/60</f>
        <v>434762.29933333374</v>
      </c>
      <c r="N37" s="2">
        <f>Table35[[#This Row],[Purchase]]*46/60</f>
        <v>232335.98733333332</v>
      </c>
      <c r="O37" s="2">
        <f>Table35[[#This Row],[Sales]]*46/60</f>
        <v>862622.12233333348</v>
      </c>
    </row>
    <row r="38" spans="1:15" x14ac:dyDescent="0.55000000000000004">
      <c r="A38" s="1">
        <v>44952</v>
      </c>
      <c r="B38" s="1"/>
      <c r="C38" s="3">
        <v>1249118.3299999998</v>
      </c>
      <c r="D38" s="3">
        <v>1077719.2700000012</v>
      </c>
      <c r="E38" s="3">
        <v>740503.14999999991</v>
      </c>
      <c r="F38" s="3">
        <v>1545685.1200000003</v>
      </c>
      <c r="G38" s="4">
        <f t="shared" si="0"/>
        <v>508615.17999999993</v>
      </c>
      <c r="H38" s="5">
        <f t="shared" si="1"/>
        <v>1.2374208935033406</v>
      </c>
      <c r="I38" s="5"/>
      <c r="J38" s="3">
        <f>MONTH(Table35[[#This Row],[Date]])</f>
        <v>1</v>
      </c>
      <c r="K38" s="3">
        <f>YEAR(Table35[[#This Row],[Date]])</f>
        <v>2023</v>
      </c>
      <c r="L38" s="2">
        <f>Table35[[#This Row],[Exportable Availability]]*46/60</f>
        <v>957657.38633333321</v>
      </c>
      <c r="M38" s="2">
        <f>Table35[[#This Row],[Exports]]*46/60</f>
        <v>826251.44033333426</v>
      </c>
      <c r="N38" s="2">
        <f>Table35[[#This Row],[Purchase]]*46/60</f>
        <v>567719.08166666667</v>
      </c>
      <c r="O38" s="2">
        <f>Table35[[#This Row],[Sales]]*46/60</f>
        <v>1185025.2586666669</v>
      </c>
    </row>
    <row r="39" spans="1:15" x14ac:dyDescent="0.55000000000000004">
      <c r="A39" s="1">
        <v>44959</v>
      </c>
      <c r="B39" s="1"/>
      <c r="C39" s="3">
        <v>1382235.41</v>
      </c>
      <c r="D39" s="3">
        <v>1197365.5800000012</v>
      </c>
      <c r="E39" s="3">
        <v>873620.22999999986</v>
      </c>
      <c r="F39" s="3">
        <v>1923024.1700000004</v>
      </c>
      <c r="G39" s="4">
        <f t="shared" si="0"/>
        <v>508615.18000000005</v>
      </c>
      <c r="H39" s="5">
        <f t="shared" si="1"/>
        <v>1.3912421546196683</v>
      </c>
      <c r="I39" s="5"/>
      <c r="J39" s="3">
        <f>MONTH(Table35[[#This Row],[Date]])</f>
        <v>2</v>
      </c>
      <c r="K39" s="3">
        <f>YEAR(Table35[[#This Row],[Date]])</f>
        <v>2023</v>
      </c>
      <c r="L39" s="2">
        <f>Table35[[#This Row],[Exportable Availability]]*46/60</f>
        <v>1059713.8143333334</v>
      </c>
      <c r="M39" s="2">
        <f>Table35[[#This Row],[Exports]]*46/60</f>
        <v>917980.27800000098</v>
      </c>
      <c r="N39" s="2">
        <f>Table35[[#This Row],[Purchase]]*46/60</f>
        <v>669775.5096666665</v>
      </c>
      <c r="O39" s="2">
        <f>Table35[[#This Row],[Sales]]*46/60</f>
        <v>1474318.5303333336</v>
      </c>
    </row>
    <row r="40" spans="1:15" x14ac:dyDescent="0.55000000000000004">
      <c r="A40" s="1">
        <v>44973</v>
      </c>
      <c r="B40" s="1"/>
      <c r="C40" s="3">
        <v>1939250.9000000001</v>
      </c>
      <c r="D40" s="3">
        <v>1652779.9300000009</v>
      </c>
      <c r="E40" s="3">
        <v>1430635.7200000002</v>
      </c>
      <c r="F40" s="3">
        <v>2550808.1699999995</v>
      </c>
      <c r="G40" s="4">
        <f t="shared" si="0"/>
        <v>508615.17999999993</v>
      </c>
      <c r="H40" s="5">
        <f t="shared" si="1"/>
        <v>1.3153574764358749</v>
      </c>
      <c r="I40" s="5"/>
      <c r="J40" s="3">
        <f>MONTH(Table35[[#This Row],[Date]])</f>
        <v>2</v>
      </c>
      <c r="K40" s="3">
        <f>YEAR(Table35[[#This Row],[Date]])</f>
        <v>2023</v>
      </c>
      <c r="L40" s="2">
        <f>Table35[[#This Row],[Exportable Availability]]*46/60</f>
        <v>1486759.0233333334</v>
      </c>
      <c r="M40" s="2">
        <f>Table35[[#This Row],[Exports]]*46/60</f>
        <v>1267131.2796666673</v>
      </c>
      <c r="N40" s="2">
        <f>Table35[[#This Row],[Purchase]]*46/60</f>
        <v>1096820.7186666669</v>
      </c>
      <c r="O40" s="2">
        <f>Table35[[#This Row],[Sales]]*46/60</f>
        <v>1955619.5969999996</v>
      </c>
    </row>
    <row r="41" spans="1:15" x14ac:dyDescent="0.55000000000000004">
      <c r="A41" s="1">
        <v>44980</v>
      </c>
      <c r="B41" s="1"/>
      <c r="C41" s="3">
        <v>2086531.81</v>
      </c>
      <c r="D41" s="3">
        <v>1845529.4200000009</v>
      </c>
      <c r="E41" s="3">
        <v>1577916.6300000001</v>
      </c>
      <c r="F41" s="3">
        <v>3101016.9799999972</v>
      </c>
      <c r="G41" s="4">
        <f t="shared" si="0"/>
        <v>508615.17999999993</v>
      </c>
      <c r="H41" s="5">
        <f t="shared" si="1"/>
        <v>1.4862064240468</v>
      </c>
      <c r="I41" s="5"/>
      <c r="J41" s="3">
        <f>MONTH(Table35[[#This Row],[Date]])</f>
        <v>2</v>
      </c>
      <c r="K41" s="3">
        <f>YEAR(Table35[[#This Row],[Date]])</f>
        <v>2023</v>
      </c>
      <c r="L41" s="2">
        <f>Table35[[#This Row],[Exportable Availability]]*46/60</f>
        <v>1599674.3876666666</v>
      </c>
      <c r="M41" s="2">
        <f>Table35[[#This Row],[Exports]]*46/60</f>
        <v>1414905.8886666673</v>
      </c>
      <c r="N41" s="2">
        <f>Table35[[#This Row],[Purchase]]*46/60</f>
        <v>1209736.0830000001</v>
      </c>
      <c r="O41" s="2">
        <f>Table35[[#This Row],[Sales]]*46/60</f>
        <v>2377446.3513333309</v>
      </c>
    </row>
    <row r="42" spans="1:15" x14ac:dyDescent="0.55000000000000004">
      <c r="A42" s="1">
        <v>45008</v>
      </c>
      <c r="B42" s="1"/>
      <c r="C42" s="3">
        <v>3000754.1400000006</v>
      </c>
      <c r="D42" s="3">
        <v>2645500.6400000025</v>
      </c>
      <c r="E42" s="3">
        <v>2492138.9600000004</v>
      </c>
      <c r="F42" s="3">
        <v>4013394.9599999986</v>
      </c>
      <c r="G42" s="4">
        <f t="shared" si="0"/>
        <v>508615.18000000017</v>
      </c>
      <c r="H42" s="5">
        <f t="shared" si="1"/>
        <v>1.3374621087750953</v>
      </c>
      <c r="I42" s="5"/>
      <c r="J42" s="3">
        <f>MONTH(Table35[[#This Row],[Date]])</f>
        <v>3</v>
      </c>
      <c r="K42" s="3">
        <f>YEAR(Table35[[#This Row],[Date]])</f>
        <v>2023</v>
      </c>
      <c r="L42" s="2">
        <f>Table35[[#This Row],[Exportable Availability]]*46/60</f>
        <v>2300578.1740000006</v>
      </c>
      <c r="M42" s="2">
        <f>Table35[[#This Row],[Exports]]*46/60</f>
        <v>2028217.1573333354</v>
      </c>
      <c r="N42" s="2">
        <f>Table35[[#This Row],[Purchase]]*46/60</f>
        <v>1910639.8693333338</v>
      </c>
      <c r="O42" s="2">
        <f>Table35[[#This Row],[Sales]]*46/60</f>
        <v>3076936.135999999</v>
      </c>
    </row>
    <row r="43" spans="1:15" x14ac:dyDescent="0.55000000000000004">
      <c r="A43" s="1">
        <v>45015</v>
      </c>
      <c r="B43" s="1"/>
      <c r="C43" s="3">
        <v>3163336.2900000005</v>
      </c>
      <c r="D43" s="3">
        <v>2893678.3000000026</v>
      </c>
      <c r="E43" s="3">
        <v>2654721.1100000003</v>
      </c>
      <c r="F43" s="3">
        <v>4175196.5399999982</v>
      </c>
      <c r="G43" s="4">
        <f t="shared" si="0"/>
        <v>508615.18000000017</v>
      </c>
      <c r="H43" s="5">
        <f t="shared" si="1"/>
        <v>1.3198712236820063</v>
      </c>
      <c r="I43" s="5"/>
      <c r="J43" s="3">
        <f>MONTH(Table35[[#This Row],[Date]])</f>
        <v>3</v>
      </c>
      <c r="K43" s="3">
        <f>YEAR(Table35[[#This Row],[Date]])</f>
        <v>2023</v>
      </c>
      <c r="L43" s="2">
        <f>Table35[[#This Row],[Exportable Availability]]*46/60</f>
        <v>2425224.4890000005</v>
      </c>
      <c r="M43" s="2">
        <f>Table35[[#This Row],[Exports]]*46/60</f>
        <v>2218486.6966666686</v>
      </c>
      <c r="N43" s="2">
        <f>Table35[[#This Row],[Purchase]]*46/60</f>
        <v>2035286.1843333335</v>
      </c>
      <c r="O43" s="2">
        <f>Table35[[#This Row],[Sales]]*46/60</f>
        <v>3200984.0139999986</v>
      </c>
    </row>
    <row r="44" spans="1:15" x14ac:dyDescent="0.55000000000000004">
      <c r="A44" s="1">
        <v>45036</v>
      </c>
      <c r="B44" s="1"/>
      <c r="C44" s="3">
        <v>3829017.5699999989</v>
      </c>
      <c r="D44" s="3">
        <v>3513367.4000000069</v>
      </c>
      <c r="E44" s="3">
        <v>3320402.3899999987</v>
      </c>
      <c r="F44" s="3">
        <v>4755734.7599999961</v>
      </c>
      <c r="G44" s="4">
        <f t="shared" si="0"/>
        <v>508615.18000000017</v>
      </c>
      <c r="H44" s="5">
        <f t="shared" si="1"/>
        <v>1.2420247943652025</v>
      </c>
      <c r="I44" s="5"/>
      <c r="J44" s="3">
        <f>MONTH(Table35[[#This Row],[Date]])</f>
        <v>4</v>
      </c>
      <c r="K44" s="3">
        <f>YEAR(Table35[[#This Row],[Date]])</f>
        <v>2023</v>
      </c>
      <c r="L44" s="2">
        <f>Table35[[#This Row],[Exportable Availability]]*46/60</f>
        <v>2935580.1369999992</v>
      </c>
      <c r="M44" s="2">
        <f>Table35[[#This Row],[Exports]]*46/60</f>
        <v>2693581.6733333385</v>
      </c>
      <c r="N44" s="2">
        <f>Table35[[#This Row],[Purchase]]*46/60</f>
        <v>2545641.8323333324</v>
      </c>
      <c r="O44" s="2">
        <f>Table35[[#This Row],[Sales]]*46/60</f>
        <v>3646063.3159999973</v>
      </c>
    </row>
    <row r="45" spans="1:15" x14ac:dyDescent="0.55000000000000004">
      <c r="A45" s="1">
        <v>45057</v>
      </c>
      <c r="B45" s="1"/>
      <c r="C45" s="3">
        <v>4586614.5699999994</v>
      </c>
      <c r="D45" s="3">
        <v>4152674.1100000101</v>
      </c>
      <c r="E45" s="3">
        <v>4077999.3899999992</v>
      </c>
      <c r="F45" s="3">
        <v>5297457.8399999933</v>
      </c>
      <c r="G45" s="4">
        <f t="shared" si="0"/>
        <v>508615.18000000017</v>
      </c>
      <c r="H45" s="5">
        <f t="shared" si="1"/>
        <v>1.1549821244299572</v>
      </c>
      <c r="I45" s="5"/>
      <c r="J45" s="3">
        <f>MONTH(Table35[[#This Row],[Date]])</f>
        <v>5</v>
      </c>
      <c r="K45" s="3">
        <f>YEAR(Table35[[#This Row],[Date]])</f>
        <v>2023</v>
      </c>
      <c r="L45" s="2">
        <f>Table35[[#This Row],[Exportable Availability]]*46/60</f>
        <v>3516404.5036666663</v>
      </c>
      <c r="M45" s="2">
        <f>Table35[[#This Row],[Exports]]*46/60</f>
        <v>3183716.8176666745</v>
      </c>
      <c r="N45" s="2">
        <f>Table35[[#This Row],[Purchase]]*46/60</f>
        <v>3126466.1989999996</v>
      </c>
      <c r="O45" s="2">
        <f>Table35[[#This Row],[Sales]]*46/60</f>
        <v>4061384.3439999949</v>
      </c>
    </row>
    <row r="46" spans="1:15" x14ac:dyDescent="0.55000000000000004">
      <c r="A46" s="1">
        <v>45071</v>
      </c>
      <c r="B46" s="1"/>
      <c r="C46" s="3">
        <v>5077825.0799999973</v>
      </c>
      <c r="D46" s="3">
        <v>4689738.32</v>
      </c>
      <c r="E46" s="3">
        <v>4569209.8999999976</v>
      </c>
      <c r="F46" s="3">
        <v>5623202.5599999931</v>
      </c>
      <c r="G46" s="4">
        <f t="shared" si="0"/>
        <v>508615.1799999997</v>
      </c>
      <c r="H46" s="5">
        <f t="shared" si="1"/>
        <v>1.1074037548374935</v>
      </c>
      <c r="I46" s="5"/>
      <c r="J46" s="3">
        <f>MONTH(Table35[[#This Row],[Date]])</f>
        <v>5</v>
      </c>
      <c r="K46" s="3">
        <f>YEAR(Table35[[#This Row],[Date]])</f>
        <v>2023</v>
      </c>
      <c r="L46" s="2">
        <f>Table35[[#This Row],[Exportable Availability]]*46/60</f>
        <v>3892999.2279999983</v>
      </c>
      <c r="M46" s="2">
        <f>Table35[[#This Row],[Exports]]*46/60</f>
        <v>3595466.0453333338</v>
      </c>
      <c r="N46" s="2">
        <f>Table35[[#This Row],[Purchase]]*46/60</f>
        <v>3503060.9233333315</v>
      </c>
      <c r="O46" s="2">
        <f>Table35[[#This Row],[Sales]]*46/60</f>
        <v>4311121.9626666615</v>
      </c>
    </row>
    <row r="47" spans="1:15" x14ac:dyDescent="0.55000000000000004">
      <c r="A47" s="1">
        <v>45085</v>
      </c>
      <c r="B47" s="1"/>
      <c r="C47" s="3">
        <v>5479835.169999999</v>
      </c>
      <c r="D47" s="3">
        <v>5089418.4499999918</v>
      </c>
      <c r="E47" s="3">
        <v>4971219.9899999993</v>
      </c>
      <c r="F47" s="3">
        <v>5876286.399999992</v>
      </c>
      <c r="G47" s="4">
        <f t="shared" si="0"/>
        <v>508615.1799999997</v>
      </c>
      <c r="H47" s="5">
        <f t="shared" si="1"/>
        <v>1.0723472910591201</v>
      </c>
      <c r="I47" s="5"/>
      <c r="J47" s="3">
        <f>MONTH(Table35[[#This Row],[Date]])</f>
        <v>6</v>
      </c>
      <c r="K47" s="3">
        <f>YEAR(Table35[[#This Row],[Date]])</f>
        <v>2023</v>
      </c>
      <c r="L47" s="2">
        <f>Table35[[#This Row],[Exportable Availability]]*46/60</f>
        <v>4201206.9636666663</v>
      </c>
      <c r="M47" s="2">
        <f>Table35[[#This Row],[Exports]]*46/60</f>
        <v>3901887.478333327</v>
      </c>
      <c r="N47" s="2">
        <f>Table35[[#This Row],[Purchase]]*46/60</f>
        <v>3811268.6589999995</v>
      </c>
      <c r="O47" s="2">
        <f>Table35[[#This Row],[Sales]]*46/60</f>
        <v>4505152.9066666607</v>
      </c>
    </row>
    <row r="48" spans="1:15" x14ac:dyDescent="0.55000000000000004">
      <c r="A48" s="1">
        <v>45099</v>
      </c>
      <c r="B48" s="1"/>
      <c r="C48" s="3">
        <v>5978315.54</v>
      </c>
      <c r="D48" s="3">
        <v>5458864.9399999827</v>
      </c>
      <c r="E48" s="3">
        <v>5469700.3600000003</v>
      </c>
      <c r="F48" s="3">
        <v>6128142.8499999922</v>
      </c>
      <c r="G48" s="4">
        <f t="shared" si="0"/>
        <v>508615.1799999997</v>
      </c>
      <c r="H48" s="5">
        <f t="shared" si="1"/>
        <v>1.0250617935767226</v>
      </c>
      <c r="I48" s="5"/>
      <c r="J48" s="3">
        <f>MONTH(Table35[[#This Row],[Date]])</f>
        <v>6</v>
      </c>
      <c r="K48" s="3">
        <f>YEAR(Table35[[#This Row],[Date]])</f>
        <v>2023</v>
      </c>
      <c r="L48" s="2">
        <f>Table35[[#This Row],[Exportable Availability]]*46/60</f>
        <v>4583375.2473333329</v>
      </c>
      <c r="M48" s="2">
        <f>Table35[[#This Row],[Exports]]*46/60</f>
        <v>4185129.7873333199</v>
      </c>
      <c r="N48" s="2">
        <f>Table35[[#This Row],[Purchase]]*46/60</f>
        <v>4193436.9426666666</v>
      </c>
      <c r="O48" s="2">
        <f>Table35[[#This Row],[Sales]]*46/60</f>
        <v>4698242.851666661</v>
      </c>
    </row>
    <row r="49" spans="1:15" x14ac:dyDescent="0.55000000000000004">
      <c r="A49" s="1">
        <v>45113</v>
      </c>
      <c r="B49" s="1"/>
      <c r="C49" s="3">
        <v>6448182.3900000025</v>
      </c>
      <c r="D49" s="3">
        <v>5815772.6599999759</v>
      </c>
      <c r="E49" s="3">
        <v>5939567.2100000028</v>
      </c>
      <c r="F49" s="3">
        <v>6357972.3599999938</v>
      </c>
      <c r="G49" s="4">
        <f t="shared" si="0"/>
        <v>508615.1799999997</v>
      </c>
      <c r="H49" s="5">
        <f t="shared" si="1"/>
        <v>0.98601000645702752</v>
      </c>
      <c r="I49" s="5"/>
      <c r="J49" s="3">
        <f>MONTH(Table35[[#This Row],[Date]])</f>
        <v>7</v>
      </c>
      <c r="K49" s="3">
        <f>YEAR(Table35[[#This Row],[Date]])</f>
        <v>2023</v>
      </c>
      <c r="L49" s="2">
        <f>Table35[[#This Row],[Exportable Availability]]*46/60</f>
        <v>4943606.4990000017</v>
      </c>
      <c r="M49" s="2">
        <f>Table35[[#This Row],[Exports]]*46/60</f>
        <v>4458759.0393333146</v>
      </c>
      <c r="N49" s="2">
        <f>Table35[[#This Row],[Purchase]]*46/60</f>
        <v>4553668.1943333354</v>
      </c>
      <c r="O49" s="2">
        <f>Table35[[#This Row],[Sales]]*46/60</f>
        <v>4874445.4759999951</v>
      </c>
    </row>
    <row r="50" spans="1:15" x14ac:dyDescent="0.55000000000000004">
      <c r="A50" s="1">
        <v>45148</v>
      </c>
      <c r="B50" s="1"/>
      <c r="C50" s="3">
        <v>7097080.6900000041</v>
      </c>
      <c r="D50" s="3">
        <v>6514546.1999999648</v>
      </c>
      <c r="E50" s="3">
        <v>6588465.5100000044</v>
      </c>
      <c r="F50" s="3">
        <v>6833743.0299999993</v>
      </c>
      <c r="G50" s="4">
        <f t="shared" si="0"/>
        <v>508615.1799999997</v>
      </c>
      <c r="H50" s="5">
        <f t="shared" si="1"/>
        <v>0.96289493222599887</v>
      </c>
      <c r="I50" s="5"/>
      <c r="J50" s="3">
        <f>MONTH(Table35[[#This Row],[Date]])</f>
        <v>8</v>
      </c>
      <c r="K50" s="3">
        <f>YEAR(Table35[[#This Row],[Date]])</f>
        <v>2023</v>
      </c>
      <c r="L50" s="2">
        <f>Table35[[#This Row],[Exportable Availability]]*46/60</f>
        <v>5441095.1956666699</v>
      </c>
      <c r="M50" s="2">
        <f>Table35[[#This Row],[Exports]]*46/60</f>
        <v>4994485.4199999729</v>
      </c>
      <c r="N50" s="2">
        <f>Table35[[#This Row],[Purchase]]*46/60</f>
        <v>5051156.8910000036</v>
      </c>
      <c r="O50" s="2">
        <f>Table35[[#This Row],[Sales]]*46/60</f>
        <v>5239202.9896666668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15a1d7-5b2b-4aec-b3c1-bed157ad3cff">
      <Terms xmlns="http://schemas.microsoft.com/office/infopath/2007/PartnerControls"/>
    </lcf76f155ced4ddcb4097134ff3c332f>
    <TaxCatchAll xmlns="3bb8a688-9fce-46e7-b438-b3767c5bce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332739-0C09-4359-9D31-DC43A82AE080}">
  <ds:schemaRefs>
    <ds:schemaRef ds:uri="http://schemas.microsoft.com/office/2006/metadata/properties"/>
    <ds:schemaRef ds:uri="http://schemas.microsoft.com/office/infopath/2007/PartnerControls"/>
    <ds:schemaRef ds:uri="9cef6335-b2d7-4c6d-bdda-d086e9b0dc1f"/>
    <ds:schemaRef ds:uri="47512aee-9d78-4d0f-a8e9-b9fe07c693bf"/>
    <ds:schemaRef ds:uri="c4b1f387-67e6-41bb-9209-e5d19657c4ac"/>
  </ds:schemaRefs>
</ds:datastoreItem>
</file>

<file path=customXml/itemProps2.xml><?xml version="1.0" encoding="utf-8"?>
<ds:datastoreItem xmlns:ds="http://schemas.openxmlformats.org/officeDocument/2006/customXml" ds:itemID="{98FBA0F6-5A6E-46A2-989E-215C1CAF9E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C8C612-3DE3-443A-AC73-A321B89DB0F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67DBBB0-E331-4742-BA42-0993B7C51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Database</vt:lpstr>
      <vt:lpstr>Sales &amp; Crop Size</vt:lpstr>
      <vt:lpstr>Value (Lempira)</vt:lpstr>
      <vt:lpstr>Dashboard</vt:lpstr>
      <vt:lpstr>Sheet1</vt:lpstr>
      <vt:lpstr>Internal SnD (2)</vt:lpstr>
      <vt:lpstr>Tradeflows</vt:lpstr>
      <vt:lpstr>Internal SnD</vt:lpstr>
      <vt:lpstr>Sheet3</vt:lpstr>
      <vt:lpstr>Destination</vt:lpstr>
      <vt:lpstr>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Virat Arya</dc:creator>
  <cp:keywords/>
  <dc:description/>
  <cp:lastModifiedBy>Virat Arya</cp:lastModifiedBy>
  <cp:revision/>
  <dcterms:created xsi:type="dcterms:W3CDTF">2015-06-05T18:17:20Z</dcterms:created>
  <dcterms:modified xsi:type="dcterms:W3CDTF">2026-10-27T13:01:48Z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</Properties>
</file>