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</sheets>
  <definedNames>
    <definedName name="_xlnm._FilterDatabase" localSheetId="1" hidden="1">需求!$A$1:$H$37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J14" i="3" s="1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I16" i="3" s="1"/>
  <c r="C17" i="3"/>
  <c r="I17" i="3" s="1"/>
  <c r="C12" i="3"/>
  <c r="I12" i="3" s="1"/>
  <c r="J16" i="3" l="1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<sst xmlns="http://schemas.openxmlformats.org/spreadsheetml/2006/main" count="262" uniqueCount="156">
  <si>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</si>
  <si>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</si>
  <si>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</si>
  <si>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</si>
  <si>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</si>
  <si>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</si>
  <si>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</si>
  <si>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</si>
  <si>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</si>
  <si>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</si>
  <si>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</si>
  <si>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</si>
  <si>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</si>
  <si>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</si>
  <si>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</si>
  <si>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</si>
  <si>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</si>
  <si>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</si>
  <si>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</si>
  <si>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</si>
  <si>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</si>
  <si>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</si>
  <si>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</si>
  <si>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</si>
  <si>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</si>
  <si>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</si>
  <si>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</si>
  <si>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</si>
  <si>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</si>
  <si>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</si>
  <si>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</si>
  <si>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</si>
  <si>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</si>
  <si>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</si>
  <si>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</si>
  <si>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</si>
  <si>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</si>
  <si>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</si>
  <si>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</si>
  <si>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</si>
  <si>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</si>
  <si>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</si>
  <si>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</si>
  <si>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</si>
  <si>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</si>
  <si>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</si>
  <si>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</si>
  <si>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</si>
  <si>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</si>
  <si>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</si>
  <si>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</si>
  <si>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</si>
  <si>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</si>
  <si>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</si>
  <si>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</si>
  <si>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</si>
  <si>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</si>
  <si>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</si>
  <si>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</si>
  <si>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</si>
  <si>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</si>
  <si>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</si>
  <si>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</si>
  <si>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</si>
  <si>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</si>
  <si>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</si>
  <si>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</si>
  <si>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</si>
  <si>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</si>
  <si>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</si>
  <si>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</si>
  <si>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展示拒绝批量要求，这种可能性很低，而且出错几率高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</si>
  <si>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</si>
  <si>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</si>
  <si>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</si>
  <si>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</si>
  <si>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</si>
  <si>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</si>
  <si>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</si>
  <si>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</si>
  <si>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</si>
  <si>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</si>
  <si>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</si>
  <si>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</si>
  <si>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</si>
  <si>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</si>
  <si>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</si>
  <si>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</si>
  <si>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</si>
  <si>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</si>
  <si>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</si>
  <si>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</si>
  <si>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</si>
  <si>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</si>
  <si>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</si>
  <si>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</si>
  <si>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</si>
  <si>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</si>
  <si>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</si>
  <si>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</si>
  <si>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</si>
  <si>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</si>
  <si>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</si>
  <si>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</si>
  <si>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</si>
  <si>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</si>
  <si>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</si>
  <si>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</si>
  <si>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</si>
  <si>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</si>
  <si>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</si>
  <si>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</si>
  <si>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</si>
  <si>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</si>
  <si>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</si>
  <si>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</si>
  <si>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</si>
  <si>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</si>
  <si>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否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</si>
  <si>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</si>
  <si>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</si>
  <si>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</si>
  <si>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</si>
  <si>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</si>
  <si>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</si>
  <si>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</si>
  <si>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</si>
  <si>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</si>
  <si>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</si>
  <si>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</si>
  <si>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</si>
  <si>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</si>
  <si>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</si>
  <si>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</si>
  <si>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</si>
  <si>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</si>
  <si>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</si>
  <si>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</si>
  <si>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</si>
  <si>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</si>
  <si>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</si>
  <si>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</si>
  <si>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</si>
  <si>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</si>
  <si>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</si>
  <si>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</si>
  <si>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</si>
  <si>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</si>
  <si>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</si>
  <si>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系统增加自动发短信功能</t>
    <phoneticPr fontId="1" type="noConversion"/>
  </si>
  <si>
    <t>谢创基</t>
    <phoneticPr fontId="1" type="noConversion"/>
  </si>
  <si>
    <t>研究系统对接性，系统选型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</si>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</sst>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H15" sqref="H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36</v>
      </c>
      <c r="D3" s="14">
        <f>COUNTIF(需求!$C$2:$C$50000,"否")</f>
        <v>20</v>
      </c>
      <c r="E3" s="16">
        <f>(C3-D3)/C3</f>
        <v>0.44444444444444442</v>
      </c>
    </row>
    <row r="4" spans="1:16">
      <c r="B4" s="15" t="s">
        <v>20</v>
      </c>
      <c r="C4" s="14">
        <f>COUNTA(问题!$A$2:$A$50000)</f>
        <v>7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8</v>
      </c>
      <c r="D5" s="14">
        <f>COUNTIF(运营!$B$2:$B$49999,"否")</f>
        <v>4</v>
      </c>
      <c r="E5" s="16">
        <f>(C5-D5)/C5</f>
        <v>0.5</v>
      </c>
    </row>
    <row r="7" spans="1:16">
      <c r="A7" s="22" t="s">
        <v>97</v>
      </c>
      <c r="B7" s="5" t="s">
        <v>94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2"/>
      <c r="B8" s="8" t="s">
        <v>95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2"/>
      <c r="B9" s="11" t="s">
        <v>96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119</v>
      </c>
      <c r="C11" s="18" t="s">
        <v>120</v>
      </c>
      <c r="D11" s="18" t="s">
        <v>121</v>
      </c>
      <c r="E11" s="18" t="s">
        <v>122</v>
      </c>
      <c r="F11" s="18" t="s">
        <v>123</v>
      </c>
      <c r="G11" s="18" t="s">
        <v>124</v>
      </c>
      <c r="H11" s="18" t="s">
        <v>125</v>
      </c>
      <c r="I11" s="19" t="s">
        <v>132</v>
      </c>
      <c r="J11" s="19" t="s">
        <v>133</v>
      </c>
    </row>
    <row r="12" spans="1:16">
      <c r="B12" s="15" t="s">
        <v>126</v>
      </c>
      <c r="C12" s="14">
        <f>COUNTIFS(需求!C:C,"否",需求!G:G,B12)</f>
        <v>4</v>
      </c>
      <c r="D12" s="14">
        <f ca="1">COUNTIFS(需求!C:C,"否",需求!G:G,B12,需求!E:E,"&lt;="&amp;TEXT(TODAY(),"yyyymmdd"))</f>
        <v>0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0</v>
      </c>
      <c r="H12" s="14">
        <f ca="1">COUNTIFS(运营!B:B,"否",运营!F:F,B12,运营!D:D,"&lt;="&amp;TEXT(TODAY(),"yyyymmdd"))</f>
        <v>0</v>
      </c>
      <c r="I12" s="20">
        <f>SUM(C12,E12,G12)</f>
        <v>4</v>
      </c>
      <c r="J12" s="20">
        <f ca="1">SUM(D12,F12,H12)</f>
        <v>0</v>
      </c>
    </row>
    <row r="13" spans="1:16">
      <c r="B13" s="15" t="s">
        <v>127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0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0</v>
      </c>
      <c r="J13" s="20">
        <f t="shared" ref="J13:J17" ca="1" si="1">SUM(D13,F13,H13)</f>
        <v>0</v>
      </c>
    </row>
    <row r="14" spans="1:16">
      <c r="B14" s="15" t="s">
        <v>128</v>
      </c>
      <c r="C14" s="14">
        <f>COUNTIFS(需求!C:C,"否",需求!G:G,B14)</f>
        <v>6</v>
      </c>
      <c r="D14" s="14">
        <f ca="1">COUNTIFS(需求!C:C,"否",需求!G:G,B14,需求!E:E,"&lt;="&amp;TEXT(TODAY(),"yyyymmdd"))</f>
        <v>1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1</v>
      </c>
    </row>
    <row r="15" spans="1:16">
      <c r="B15" s="15" t="s">
        <v>129</v>
      </c>
      <c r="C15" s="14">
        <f>COUNTIFS(需求!C:C,"否",需求!G:G,B15)</f>
        <v>3</v>
      </c>
      <c r="D15" s="14">
        <f ca="1">COUNTIFS(需求!C:C,"否",需求!G:G,B15,需求!E:E,"&lt;="&amp;TEXT(TODAY(),"yyyymmdd"))</f>
        <v>0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4</v>
      </c>
      <c r="H15" s="14">
        <f ca="1">COUNTIFS(运营!B:B,"否",运营!F:F,B15,运营!D:D,"&lt;="&amp;TEXT(TODAY(),"yyyymmdd"))</f>
        <v>1</v>
      </c>
      <c r="I15" s="20">
        <f t="shared" si="0"/>
        <v>7</v>
      </c>
      <c r="J15" s="20">
        <f t="shared" ca="1" si="1"/>
        <v>1</v>
      </c>
    </row>
    <row r="16" spans="1:16">
      <c r="B16" s="15" t="s">
        <v>130</v>
      </c>
      <c r="C16" s="14">
        <f>COUNTIFS(需求!C:C,"否",需求!G:G,B16)</f>
        <v>5</v>
      </c>
      <c r="D16" s="14">
        <f ca="1">COUNTIFS(需求!C:C,"否",需求!G:G,B16,需求!E:E,"&lt;="&amp;TEXT(TODAY(),"yyyymmdd"))</f>
        <v>1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5</v>
      </c>
      <c r="J16" s="20">
        <f t="shared" ca="1" si="1"/>
        <v>1</v>
      </c>
    </row>
    <row r="17" spans="2:10">
      <c r="B17" s="15" t="s">
        <v>131</v>
      </c>
      <c r="C17" s="14">
        <f>COUNTIFS(需求!C:C,"否",需求!G:G,B17)</f>
        <v>1</v>
      </c>
      <c r="D17" s="14">
        <f ca="1">COUNTIFS(需求!C:C,"否",需求!G:G,B17,需求!E:E,"&lt;="&amp;TEXT(TODAY(),"yyyymmdd"))</f>
        <v>0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1</v>
      </c>
      <c r="J17" s="20">
        <f t="shared" ca="1" si="1"/>
        <v>0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pane ySplit="1" topLeftCell="A29" activePane="bottomLeft" state="frozen"/>
      <selection pane="bottomLeft" activeCell="E38" sqref="E38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>
      <c r="A2" s="2" t="s">
        <v>0</v>
      </c>
      <c r="B2" s="2" t="s">
        <v>46</v>
      </c>
      <c r="C2" t="s">
        <v>11</v>
      </c>
      <c r="D2" t="s">
        <v>66</v>
      </c>
      <c r="E2">
        <v>20150407</v>
      </c>
      <c r="G2" t="s">
        <v>68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>
      <c r="A4" s="2" t="s">
        <v>2</v>
      </c>
      <c r="B4" s="2" t="s">
        <v>46</v>
      </c>
      <c r="C4" t="s">
        <v>11</v>
      </c>
      <c r="D4" t="s">
        <v>65</v>
      </c>
      <c r="E4">
        <v>20150407</v>
      </c>
      <c r="G4" t="s">
        <v>69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10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11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10</v>
      </c>
      <c r="D15" t="s">
        <v>65</v>
      </c>
      <c r="H15" s="1" t="s">
        <v>71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72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78</v>
      </c>
      <c r="H18" s="1" t="s">
        <v>79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80</v>
      </c>
      <c r="H19" s="1" t="s">
        <v>81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82</v>
      </c>
      <c r="H20" s="1" t="s">
        <v>83</v>
      </c>
    </row>
    <row r="21" spans="1:8" ht="27">
      <c r="A21" s="1" t="s">
        <v>59</v>
      </c>
      <c r="B21" s="1" t="s">
        <v>58</v>
      </c>
      <c r="C21" t="s">
        <v>11</v>
      </c>
      <c r="D21" t="s">
        <v>65</v>
      </c>
    </row>
    <row r="22" spans="1:8" ht="27">
      <c r="A22" s="1" t="s">
        <v>84</v>
      </c>
      <c r="B22" s="1" t="s">
        <v>46</v>
      </c>
      <c r="C22" t="s">
        <v>11</v>
      </c>
      <c r="D22">
        <v>20150325</v>
      </c>
      <c r="E22">
        <v>20150331</v>
      </c>
      <c r="G22" t="s">
        <v>89</v>
      </c>
    </row>
    <row r="23" spans="1:8" ht="27">
      <c r="A23" s="1" t="s">
        <v>85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86</v>
      </c>
    </row>
    <row r="24" spans="1:8" ht="27">
      <c r="A24" s="1" t="s">
        <v>87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88</v>
      </c>
    </row>
    <row r="25" spans="1:8" ht="27">
      <c r="A25" s="1" t="s">
        <v>90</v>
      </c>
      <c r="B25" s="1" t="s">
        <v>91</v>
      </c>
      <c r="C25" t="s">
        <v>10</v>
      </c>
      <c r="D25">
        <v>20150320</v>
      </c>
      <c r="E25">
        <v>20150331</v>
      </c>
      <c r="G25" t="s">
        <v>93</v>
      </c>
    </row>
    <row r="26" spans="1:8" ht="27">
      <c r="A26" s="1" t="s">
        <v>155</v>
      </c>
      <c r="B26" s="1" t="s">
        <v>91</v>
      </c>
      <c r="C26" t="s">
        <v>11</v>
      </c>
      <c r="D26">
        <v>20150320</v>
      </c>
      <c r="E26">
        <v>20150407</v>
      </c>
      <c r="G26" t="s">
        <v>154</v>
      </c>
    </row>
    <row r="27" spans="1:8" ht="27">
      <c r="A27" s="1" t="s">
        <v>98</v>
      </c>
      <c r="B27" s="1" t="s">
        <v>99</v>
      </c>
      <c r="C27" t="s">
        <v>11</v>
      </c>
      <c r="D27">
        <v>20150320</v>
      </c>
      <c r="E27">
        <v>20150331</v>
      </c>
      <c r="G27" t="s">
        <v>93</v>
      </c>
    </row>
    <row r="28" spans="1:8">
      <c r="A28" s="1" t="s">
        <v>100</v>
      </c>
      <c r="B28" s="1" t="s">
        <v>91</v>
      </c>
      <c r="C28" t="s">
        <v>10</v>
      </c>
      <c r="D28">
        <v>20150325</v>
      </c>
      <c r="E28">
        <v>20150331</v>
      </c>
      <c r="G28" t="s">
        <v>108</v>
      </c>
    </row>
    <row r="29" spans="1:8" ht="27">
      <c r="A29" s="1" t="s">
        <v>102</v>
      </c>
      <c r="B29" s="1" t="s">
        <v>91</v>
      </c>
      <c r="C29" t="s">
        <v>92</v>
      </c>
      <c r="D29">
        <v>20150325</v>
      </c>
      <c r="E29">
        <v>20150414</v>
      </c>
      <c r="G29" t="s">
        <v>103</v>
      </c>
    </row>
    <row r="30" spans="1:8">
      <c r="A30" s="1" t="s">
        <v>104</v>
      </c>
      <c r="B30" s="1" t="s">
        <v>91</v>
      </c>
      <c r="C30" t="s">
        <v>105</v>
      </c>
      <c r="D30">
        <v>20150325</v>
      </c>
      <c r="G30" t="s">
        <v>106</v>
      </c>
      <c r="H30" s="1" t="s">
        <v>107</v>
      </c>
    </row>
    <row r="31" spans="1:8">
      <c r="A31" s="1" t="s">
        <v>109</v>
      </c>
      <c r="B31" s="1" t="s">
        <v>110</v>
      </c>
      <c r="C31" t="s">
        <v>11</v>
      </c>
      <c r="D31">
        <v>20150325</v>
      </c>
      <c r="E31">
        <v>20150501</v>
      </c>
      <c r="G31" t="s">
        <v>106</v>
      </c>
      <c r="H31" s="1" t="s">
        <v>111</v>
      </c>
    </row>
    <row r="32" spans="1:8">
      <c r="A32" s="1" t="s">
        <v>136</v>
      </c>
      <c r="B32" s="1" t="s">
        <v>48</v>
      </c>
      <c r="C32" t="s">
        <v>137</v>
      </c>
      <c r="D32">
        <v>20150325</v>
      </c>
      <c r="E32">
        <v>20150414</v>
      </c>
      <c r="G32" t="s">
        <v>138</v>
      </c>
    </row>
    <row r="33" spans="1:8">
      <c r="A33" s="1" t="s">
        <v>139</v>
      </c>
      <c r="B33" s="1" t="s">
        <v>140</v>
      </c>
      <c r="C33" t="s">
        <v>141</v>
      </c>
      <c r="D33">
        <v>20150325</v>
      </c>
      <c r="E33">
        <v>20150601</v>
      </c>
      <c r="G33" t="s">
        <v>142</v>
      </c>
    </row>
    <row r="34" spans="1:8">
      <c r="A34" s="1" t="s">
        <v>144</v>
      </c>
      <c r="B34" s="1" t="s">
        <v>145</v>
      </c>
      <c r="C34" t="s">
        <v>11</v>
      </c>
      <c r="D34">
        <v>20150327</v>
      </c>
      <c r="E34">
        <v>20150407</v>
      </c>
      <c r="G34" t="s">
        <v>146</v>
      </c>
    </row>
    <row r="35" spans="1:8" ht="96" customHeight="1">
      <c r="A35" s="21" t="s">
        <v>147</v>
      </c>
      <c r="B35" s="1" t="s">
        <v>50</v>
      </c>
      <c r="C35" t="s">
        <v>11</v>
      </c>
      <c r="D35">
        <v>20150328</v>
      </c>
      <c r="E35">
        <v>20150407</v>
      </c>
      <c r="G35" t="s">
        <v>148</v>
      </c>
    </row>
    <row r="36" spans="1:8" ht="12.75" customHeight="1">
      <c r="A36" s="1" t="s">
        <v>149</v>
      </c>
      <c r="B36" s="1" t="s">
        <v>46</v>
      </c>
      <c r="C36" t="s">
        <v>28</v>
      </c>
      <c r="D36">
        <v>20150402</v>
      </c>
      <c r="E36">
        <v>20150501</v>
      </c>
      <c r="G36" t="s">
        <v>150</v>
      </c>
      <c r="H36" s="1" t="s">
        <v>151</v>
      </c>
    </row>
    <row r="37" spans="1:8" ht="28.5" customHeight="1">
      <c r="A37" s="1" t="s">
        <v>152</v>
      </c>
      <c r="B37" s="1" t="s">
        <v>153</v>
      </c>
      <c r="C37" t="s">
        <v>11</v>
      </c>
      <c r="D37">
        <v>20150402</v>
      </c>
      <c r="E37">
        <v>20150414</v>
      </c>
      <c r="G37" t="s">
        <v>62</v>
      </c>
    </row>
    <row r="38" spans="1:8" ht="12.75" customHeight="1"/>
  </sheetData>
  <autoFilter ref="A1:H37"/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1" topLeftCell="A2" activePane="bottomLeft" state="frozen"/>
      <selection pane="bottomLeft" activeCell="E8" sqref="E8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73</v>
      </c>
      <c r="G1" s="4" t="s">
        <v>74</v>
      </c>
    </row>
    <row r="2" spans="1:7">
      <c r="A2" s="1" t="s">
        <v>23</v>
      </c>
      <c r="B2" t="s">
        <v>10</v>
      </c>
      <c r="C2" t="s">
        <v>77</v>
      </c>
      <c r="D2">
        <v>20141214</v>
      </c>
    </row>
    <row r="3" spans="1:7">
      <c r="A3" s="1" t="s">
        <v>34</v>
      </c>
      <c r="B3" t="s">
        <v>10</v>
      </c>
      <c r="C3" t="s">
        <v>77</v>
      </c>
      <c r="E3">
        <v>20150105</v>
      </c>
    </row>
    <row r="4" spans="1:7" ht="54">
      <c r="A4" s="1" t="s">
        <v>36</v>
      </c>
      <c r="B4" t="s">
        <v>10</v>
      </c>
      <c r="C4" t="s">
        <v>77</v>
      </c>
      <c r="E4">
        <v>20150105</v>
      </c>
    </row>
    <row r="5" spans="1:7" ht="27">
      <c r="A5" s="1" t="s">
        <v>37</v>
      </c>
      <c r="B5" t="s">
        <v>10</v>
      </c>
      <c r="C5" t="s">
        <v>77</v>
      </c>
      <c r="E5">
        <v>20150105</v>
      </c>
    </row>
    <row r="6" spans="1:7" ht="27">
      <c r="A6" s="1" t="s">
        <v>60</v>
      </c>
      <c r="B6" t="s">
        <v>10</v>
      </c>
      <c r="C6" t="s">
        <v>77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77</v>
      </c>
      <c r="D7">
        <v>2015</v>
      </c>
      <c r="E7">
        <v>20150320</v>
      </c>
      <c r="F7" t="s">
        <v>63</v>
      </c>
    </row>
    <row r="8" spans="1:7" ht="40.5">
      <c r="A8" s="1" t="s">
        <v>101</v>
      </c>
      <c r="B8" t="s">
        <v>10</v>
      </c>
      <c r="C8">
        <v>20150326</v>
      </c>
      <c r="D8">
        <v>20150328</v>
      </c>
      <c r="E8">
        <v>20150327</v>
      </c>
      <c r="F8" t="s">
        <v>93</v>
      </c>
      <c r="G8" t="s">
        <v>143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"/>
      <selection pane="bottomLeft" activeCell="A8" sqref="A8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76</v>
      </c>
      <c r="D1" s="4" t="s">
        <v>24</v>
      </c>
      <c r="E1" s="4" t="s">
        <v>9</v>
      </c>
      <c r="F1" s="4" t="s">
        <v>75</v>
      </c>
      <c r="G1" s="3" t="s">
        <v>12</v>
      </c>
    </row>
    <row r="2" spans="1:7">
      <c r="A2" t="s">
        <v>25</v>
      </c>
      <c r="B2" t="s">
        <v>10</v>
      </c>
      <c r="C2" t="s">
        <v>77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77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77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77</v>
      </c>
      <c r="D5">
        <v>20150415</v>
      </c>
      <c r="F5" t="s">
        <v>112</v>
      </c>
    </row>
    <row r="6" spans="1:7">
      <c r="A6" t="s">
        <v>113</v>
      </c>
      <c r="B6" t="s">
        <v>92</v>
      </c>
      <c r="C6">
        <v>20150326</v>
      </c>
      <c r="D6">
        <v>20150501</v>
      </c>
      <c r="F6" t="s">
        <v>70</v>
      </c>
    </row>
    <row r="7" spans="1:7">
      <c r="A7" t="s">
        <v>114</v>
      </c>
      <c r="B7" t="s">
        <v>115</v>
      </c>
      <c r="C7">
        <v>20150326</v>
      </c>
      <c r="D7">
        <v>20150501</v>
      </c>
      <c r="F7" t="s">
        <v>116</v>
      </c>
    </row>
    <row r="8" spans="1:7">
      <c r="A8" t="s">
        <v>117</v>
      </c>
      <c r="B8" t="s">
        <v>118</v>
      </c>
      <c r="C8">
        <v>20150315</v>
      </c>
      <c r="D8">
        <v>20150331</v>
      </c>
      <c r="F8" t="s">
        <v>70</v>
      </c>
    </row>
    <row r="9" spans="1:7" ht="27">
      <c r="A9" s="1" t="s">
        <v>134</v>
      </c>
      <c r="B9" t="s">
        <v>10</v>
      </c>
      <c r="C9">
        <v>20150326</v>
      </c>
      <c r="D9">
        <v>20150331</v>
      </c>
      <c r="E9">
        <v>20140327</v>
      </c>
      <c r="F9" t="s">
        <v>135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需求</vt:lpstr>
      <vt:lpstr>问题</vt:lpstr>
      <vt:lpstr>运营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2015-04-02T10:24:20Z</dcterms:modified>
</cp:coreProperties>
</file>