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ia/Desktop/Progetto - Biodesign /Siringabilità/"/>
    </mc:Choice>
  </mc:AlternateContent>
  <xr:revisionPtr revIDLastSave="0" documentId="13_ncr:1_{5EBF6EF8-1305-D74E-A3AE-53D94A553AD2}" xr6:coauthVersionLast="47" xr6:coauthVersionMax="47" xr10:uidLastSave="{00000000-0000-0000-0000-000000000000}"/>
  <bookViews>
    <workbookView xWindow="0" yWindow="760" windowWidth="30240" windowHeight="17720" xr2:uid="{BBBBBF77-4FDF-9D40-B30D-C56A91E4931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5" i="1"/>
  <c r="H7" i="1"/>
  <c r="H6" i="1"/>
  <c r="H4" i="1"/>
  <c r="H2" i="1"/>
  <c r="H3" i="1"/>
  <c r="J3" i="1"/>
  <c r="A2" i="1"/>
  <c r="A3" i="1"/>
  <c r="A4" i="1"/>
  <c r="B4" i="1" s="1"/>
  <c r="G4" i="1" s="1"/>
  <c r="A5" i="1"/>
  <c r="B5" i="1" s="1"/>
  <c r="G5" i="1" s="1"/>
  <c r="A6" i="1"/>
  <c r="D6" i="1" s="1"/>
  <c r="A7" i="1"/>
  <c r="D7" i="1" s="1"/>
  <c r="E4" i="1"/>
  <c r="E5" i="1"/>
  <c r="D4" i="1"/>
  <c r="D5" i="1"/>
  <c r="C4" i="1"/>
  <c r="C5" i="1"/>
  <c r="C6" i="1"/>
  <c r="C7" i="1"/>
  <c r="E3" i="1"/>
  <c r="D3" i="1"/>
  <c r="C3" i="1"/>
  <c r="B3" i="1"/>
  <c r="G3" i="1" s="1"/>
  <c r="K3" i="1" s="1"/>
  <c r="E2" i="1"/>
  <c r="D2" i="1"/>
  <c r="B2" i="1"/>
  <c r="C2" i="1"/>
  <c r="K5" i="1" l="1"/>
  <c r="K4" i="1"/>
  <c r="E7" i="1"/>
  <c r="E6" i="1"/>
  <c r="F2" i="1"/>
  <c r="J2" i="1" s="1"/>
  <c r="B7" i="1"/>
  <c r="G7" i="1" s="1"/>
  <c r="K7" i="1" s="1"/>
  <c r="G2" i="1"/>
  <c r="K2" i="1" s="1"/>
  <c r="B6" i="1"/>
  <c r="G6" i="1" s="1"/>
  <c r="K6" i="1" s="1"/>
  <c r="F6" i="1"/>
  <c r="J6" i="1" s="1"/>
  <c r="F5" i="1"/>
  <c r="J5" i="1" s="1"/>
  <c r="F4" i="1"/>
  <c r="J4" i="1" s="1"/>
  <c r="F3" i="1"/>
  <c r="F7" i="1" l="1"/>
  <c r="J7" i="1" s="1"/>
</calcChain>
</file>

<file path=xl/sharedStrings.xml><?xml version="1.0" encoding="utf-8"?>
<sst xmlns="http://schemas.openxmlformats.org/spreadsheetml/2006/main" count="11" uniqueCount="11">
  <si>
    <t>Syringe Pressure</t>
  </si>
  <si>
    <t>Catheter Pressure</t>
  </si>
  <si>
    <t>Needle Pressure (18G)</t>
  </si>
  <si>
    <t>Needle Pressure (22G)</t>
  </si>
  <si>
    <t>∆P (18G)</t>
  </si>
  <si>
    <t>∆P (22G)</t>
  </si>
  <si>
    <t xml:space="preserve">τ (18G) </t>
  </si>
  <si>
    <t xml:space="preserve">τ (22G) </t>
  </si>
  <si>
    <t>Q (m^3/s)</t>
  </si>
  <si>
    <t>P1 (18G)</t>
  </si>
  <si>
    <t>P2 (22G)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</si>
</sst>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Needle 18G</c:v>
          </c:tx>
          <c:spPr>
            <a:ln w="508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Foglio1!$A$2:$A$7</c:f>
              <c:numCache>
                <c:formatCode>General</c:formatCode>
                <c:ptCount val="6"/>
                <c:pt idx="0" formatCode="0.00E+00">
                  <c:v>1.9999999999999999E-7</c:v>
                </c:pt>
                <c:pt idx="1">
                  <c:v>4.1849999999999994E-7</c:v>
                </c:pt>
                <c:pt idx="2">
                  <c:v>5.5579999999999993E-7</c:v>
                </c:pt>
                <c:pt idx="3">
                  <c:v>6.9749999999999989E-7</c:v>
                </c:pt>
                <c:pt idx="4">
                  <c:v>8.371E-7</c:v>
                </c:pt>
                <c:pt idx="5">
                  <c:v>9.7659999999999989E-7</c:v>
                </c:pt>
              </c:numCache>
            </c:numRef>
          </c:xVal>
          <c:yVal>
            <c:numRef>
              <c:f>Foglio1!$J$2:$J$7</c:f>
              <c:numCache>
                <c:formatCode>0.000000</c:formatCode>
                <c:ptCount val="6"/>
                <c:pt idx="0">
                  <c:v>4.5595769149773434E-4</c:v>
                </c:pt>
                <c:pt idx="1">
                  <c:v>4.6177813983400905E-4</c:v>
                </c:pt>
                <c:pt idx="2">
                  <c:v>4.6543556572220356E-4</c:v>
                </c:pt>
                <c:pt idx="3">
                  <c:v>4.6921019972334828E-4</c:v>
                </c:pt>
                <c:pt idx="4">
                  <c:v>4.7292889348876687E-4</c:v>
                </c:pt>
                <c:pt idx="5">
                  <c:v>4.7664492343343651E-4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4-DD48-B87E-FA162FA1AF26}"/>
            </c:ext>
          </c:extLst>
        </c:ser>
        <c:ser>
          <c:idx val="1"/>
          <c:order val="1"/>
          <c:tx>
            <c:v>Needle 22G</c:v>
          </c:tx>
          <c:spPr>
            <a:ln w="508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508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Foglio1!$A$2:$A$7</c:f>
              <c:numCache>
                <c:formatCode>General</c:formatCode>
                <c:ptCount val="6"/>
                <c:pt idx="0" formatCode="0.00E+00">
                  <c:v>1.9999999999999999E-7</c:v>
                </c:pt>
                <c:pt idx="1">
                  <c:v>4.1849999999999994E-7</c:v>
                </c:pt>
                <c:pt idx="2">
                  <c:v>5.5579999999999993E-7</c:v>
                </c:pt>
                <c:pt idx="3">
                  <c:v>6.9749999999999989E-7</c:v>
                </c:pt>
                <c:pt idx="4">
                  <c:v>8.371E-7</c:v>
                </c:pt>
                <c:pt idx="5">
                  <c:v>9.7659999999999989E-7</c:v>
                </c:pt>
              </c:numCache>
            </c:numRef>
          </c:xVal>
          <c:yVal>
            <c:numRef>
              <c:f>Foglio1!$K$2:$K$7</c:f>
              <c:numCache>
                <c:formatCode>0.000000</c:formatCode>
                <c:ptCount val="6"/>
                <c:pt idx="0">
                  <c:v>4.6476339211547912E-4</c:v>
                </c:pt>
                <c:pt idx="1">
                  <c:v>4.8020406837664004E-4</c:v>
                </c:pt>
                <c:pt idx="2">
                  <c:v>4.8990660773891629E-4</c:v>
                </c:pt>
                <c:pt idx="3">
                  <c:v>4.9992008062773327E-4</c:v>
                </c:pt>
                <c:pt idx="4">
                  <c:v>5.0978515342433759E-4</c:v>
                </c:pt>
                <c:pt idx="5">
                  <c:v>5.1964315954988423E-4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4-DD48-B87E-FA162FA1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8320"/>
        <c:axId val="402324960"/>
      </c:scatterChart>
      <c:valAx>
        <c:axId val="5090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Flow</a:t>
                </a:r>
                <a:r>
                  <a:rPr lang="it-IT" sz="1400" baseline="0"/>
                  <a:t> Rate [</a:t>
                </a:r>
                <a:r>
                  <a:rPr lang="en-GB" sz="1400" b="0" i="0" u="none" strike="noStrike" baseline="0">
                    <a:effectLst/>
                  </a:rPr>
                  <a:t>𝑚</a:t>
                </a:r>
                <a:r>
                  <a:rPr lang="it-IT" sz="1400" b="0" i="0" u="none" strike="noStrike" baseline="0">
                    <a:effectLst/>
                  </a:rPr>
                  <a:t>^</a:t>
                </a:r>
                <a:r>
                  <a:rPr lang="it-IT" sz="1200" b="0" i="0" u="none" strike="noStrike" baseline="0">
                    <a:effectLst/>
                  </a:rPr>
                  <a:t>3</a:t>
                </a:r>
                <a:r>
                  <a:rPr lang="it-IT" sz="1400" baseline="0"/>
                  <a:t>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324960"/>
        <c:crosses val="autoZero"/>
        <c:crossBetween val="midCat"/>
      </c:valAx>
      <c:valAx>
        <c:axId val="4023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1468965</xdr:colOff>
      <xdr:row>9</xdr:row>
      <xdr:rowOff>93134</xdr:rowOff>
    </xdr:from>
    <xdr:to>
      <xdr:col>8</xdr:col>
      <xdr:colOff>1176866</xdr:colOff>
      <xdr:row>39</xdr:row>
      <xdr:rowOff>110067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79DB143-F6EF-9FC0-005C-B6F2C25DE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 2013-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4D14-7C34-A24D-A29D-370C60F6F460}">
  <dimension ref="A1:K27"/>
  <sheetViews>
    <sheetView tabSelected="1" zoomScale="50" zoomScaleNormal="60" workbookViewId="0">
      <selection activeCell="K29" sqref="K29"/>
    </sheetView>
  </sheetViews>
  <sheetFormatPr baseColWidth="10" defaultRowHeight="16" x14ac:dyDescent="0.2"/>
  <cols>
    <col min="1" max="1" width="22" customWidth="1"/>
    <col min="2" max="2" width="22.1640625" bestFit="1" customWidth="1"/>
    <col min="3" max="3" width="24.33203125" bestFit="1" customWidth="1"/>
    <col min="4" max="5" width="30" bestFit="1" customWidth="1"/>
    <col min="6" max="6" width="17" bestFit="1" customWidth="1"/>
    <col min="7" max="10" width="18.83203125" bestFit="1" customWidth="1"/>
    <col min="11" max="11" width="17" bestFit="1" customWidth="1"/>
  </cols>
  <sheetData>
    <row r="1" spans="1:11" ht="24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</v>
      </c>
      <c r="I1" s="2" t="s">
        <v>10</v>
      </c>
      <c r="J1" s="2" t="s">
        <v>6</v>
      </c>
      <c r="K1" s="2" t="s">
        <v>7</v>
      </c>
    </row>
    <row r="2" spans="1:11" ht="24" x14ac:dyDescent="0.3">
      <c r="A2" s="4">
        <f>2*10^(-7)</f>
        <v>1.9999999999999999E-7</v>
      </c>
      <c r="B2" s="5">
        <f>(A2*8*8.9*(10^-4)*41*(10^-3))/(3.1415936*(6.5*(10^-3))^4)</f>
        <v>1.0410951323235168E-2</v>
      </c>
      <c r="C2" s="5">
        <f>(A2*8*8.9*(10^-4)*2)/(3.1415936*(2.5*(10^-3))^4)</f>
        <v>23.207584838471789</v>
      </c>
      <c r="D2" s="5">
        <f>(A2*8*8.9*(10^-4)*38*(10^-3))/(3.1415936*(1.2*(10^-3))^4)</f>
        <v>8.3065101139579891</v>
      </c>
      <c r="E2" s="5">
        <f>(A2*8*8.9*(10^-4)*32*(10^-3))/(3.1415936*(0.7*(10^-3))^4)</f>
        <v>60.411247497063172</v>
      </c>
      <c r="F2" s="5">
        <f>B2+C2+D2</f>
        <v>31.52450590375301</v>
      </c>
      <c r="G2" s="5">
        <f>B2+C2+E2</f>
        <v>83.629243286858198</v>
      </c>
      <c r="H2" s="5">
        <f>2666.45+F2</f>
        <v>2697.9745059037527</v>
      </c>
      <c r="I2" s="5">
        <f>2666.45+G2</f>
        <v>2750.0792432868579</v>
      </c>
      <c r="J2" s="3">
        <f t="shared" ref="J2:K7" si="0">(H2*3.141592654*(6.5*(10^-3))^2*2*(10^-3)*4)/(2*3.141592654)</f>
        <v>4.5595769149773434E-4</v>
      </c>
      <c r="K2" s="3">
        <f t="shared" si="0"/>
        <v>4.6476339211547912E-4</v>
      </c>
    </row>
    <row r="3" spans="1:11" ht="24" x14ac:dyDescent="0.3">
      <c r="A3" s="1">
        <f>4.185*(10^-7)</f>
        <v>4.1849999999999994E-7</v>
      </c>
      <c r="B3" s="5">
        <f>(A3*8*8.9*(10^-4)*41*(10^-3))/(3.1415936*(6.5*(10^-3))^4)</f>
        <v>2.1784915643869588E-2</v>
      </c>
      <c r="C3" s="5">
        <f>(A3*8*8.9*(10^-4)*2)/(3.1415936*(2.5*(10^-3))^4)</f>
        <v>48.561871274502209</v>
      </c>
      <c r="D3" s="5">
        <f>(A3*8*8.9*(10^-4)*38*(10^-3))/(3.1415936*(1.2*(10^-3))^4)</f>
        <v>17.38137241345709</v>
      </c>
      <c r="E3" s="5">
        <f>(A3*8*8.9*(10^-4)*32*(10^-3))/(3.1415936*(0.7*(10^-3))^4)</f>
        <v>126.41053538760468</v>
      </c>
      <c r="F3" s="5">
        <f>B3+C3+D3</f>
        <v>65.965028603603173</v>
      </c>
      <c r="G3" s="5">
        <f>B3+C3+E3</f>
        <v>174.99419157775077</v>
      </c>
      <c r="H3" s="5">
        <f>2666.45+F3</f>
        <v>2732.4150286036029</v>
      </c>
      <c r="I3" s="5">
        <f>2666.45+G3</f>
        <v>2841.4441915777506</v>
      </c>
      <c r="J3" s="3">
        <f>(H3*3.141592654*(6.5*(10^-3))^2*2*(10^-3)*4)/(2*3.141592654)</f>
        <v>4.6177813983400905E-4</v>
      </c>
      <c r="K3" s="3">
        <f t="shared" si="0"/>
        <v>4.8020406837664004E-4</v>
      </c>
    </row>
    <row r="4" spans="1:11" ht="24" x14ac:dyDescent="0.3">
      <c r="A4" s="1">
        <f>5.558*(10^-7)</f>
        <v>5.5579999999999993E-7</v>
      </c>
      <c r="B4" s="5">
        <f t="shared" ref="B4:B7" si="1">(A4*8*8.9*(10^-4)*41*(10^-3))/(3.1415936*(6.5*(10^-3))^4)</f>
        <v>2.8932033727270528E-2</v>
      </c>
      <c r="C4" s="5">
        <f t="shared" ref="C4:C7" si="2">(A4*8*8.9*(10^-4)*2)/(3.1415936*(2.5*(10^-3))^4)</f>
        <v>64.4938782661131</v>
      </c>
      <c r="D4" s="5">
        <f t="shared" ref="D4:D7" si="3">(A4*8*8.9*(10^-4)*38*(10^-3))/(3.1415936*(1.2*(10^-3))^4)</f>
        <v>23.083791606689253</v>
      </c>
      <c r="E4" s="5">
        <f t="shared" ref="E4:E7" si="4">(A4*8*8.9*(10^-4)*32*(10^-3))/(3.1415936*(0.7*(10^-3))^4)</f>
        <v>167.88285679433858</v>
      </c>
      <c r="F4" s="5">
        <f t="shared" ref="F4:F7" si="5">B4+C4+D4</f>
        <v>87.606601906529619</v>
      </c>
      <c r="G4" s="5">
        <f t="shared" ref="G4:G7" si="6">B4+C4+E4</f>
        <v>232.40566709417897</v>
      </c>
      <c r="H4" s="5">
        <f>2666.45+F4</f>
        <v>2754.0566019065295</v>
      </c>
      <c r="I4" s="5">
        <f>2666.45+G4</f>
        <v>2898.8556670941789</v>
      </c>
      <c r="J4" s="3">
        <f t="shared" si="0"/>
        <v>4.6543556572220356E-4</v>
      </c>
      <c r="K4" s="3">
        <f t="shared" si="0"/>
        <v>4.8990660773891629E-4</v>
      </c>
    </row>
    <row r="5" spans="1:11" ht="24" x14ac:dyDescent="0.3">
      <c r="A5" s="1">
        <f>6.975*(10^-7)</f>
        <v>6.9749999999999989E-7</v>
      </c>
      <c r="B5" s="5">
        <f t="shared" si="1"/>
        <v>3.6308192739782648E-2</v>
      </c>
      <c r="C5" s="5">
        <f t="shared" si="2"/>
        <v>80.936452124170344</v>
      </c>
      <c r="D5" s="5">
        <f t="shared" si="3"/>
        <v>28.968954022428484</v>
      </c>
      <c r="E5" s="5">
        <f t="shared" si="4"/>
        <v>210.6842256460078</v>
      </c>
      <c r="F5" s="5">
        <f t="shared" si="5"/>
        <v>109.9417143393386</v>
      </c>
      <c r="G5" s="5">
        <f t="shared" si="6"/>
        <v>291.65698596291793</v>
      </c>
      <c r="H5" s="5">
        <f>2666.45+F5</f>
        <v>2776.3917143393383</v>
      </c>
      <c r="I5" s="5">
        <f>2666.45+G5</f>
        <v>2958.1069859629179</v>
      </c>
      <c r="J5" s="3">
        <f t="shared" si="0"/>
        <v>4.6921019972334828E-4</v>
      </c>
      <c r="K5" s="3">
        <f t="shared" si="0"/>
        <v>4.9992008062773327E-4</v>
      </c>
    </row>
    <row r="6" spans="1:11" ht="24" x14ac:dyDescent="0.3">
      <c r="A6" s="1">
        <f>8.371*(10^-7)</f>
        <v>8.371E-7</v>
      </c>
      <c r="B6" s="5">
        <f t="shared" si="1"/>
        <v>4.3575036763400792E-2</v>
      </c>
      <c r="C6" s="5">
        <f t="shared" si="2"/>
        <v>97.13534634142367</v>
      </c>
      <c r="D6" s="5">
        <f t="shared" si="3"/>
        <v>34.766898081971171</v>
      </c>
      <c r="E6" s="5">
        <f t="shared" si="4"/>
        <v>252.85127639895796</v>
      </c>
      <c r="F6" s="5">
        <f t="shared" si="5"/>
        <v>131.94581946015825</v>
      </c>
      <c r="G6" s="5">
        <f t="shared" si="6"/>
        <v>350.03019777714502</v>
      </c>
      <c r="H6" s="5">
        <f>2666.45+F6</f>
        <v>2798.3958194601582</v>
      </c>
      <c r="I6" s="5">
        <f>2666.45+G6</f>
        <v>3016.4801977771449</v>
      </c>
      <c r="J6" s="3">
        <f t="shared" si="0"/>
        <v>4.7292889348876687E-4</v>
      </c>
      <c r="K6" s="3">
        <f t="shared" si="0"/>
        <v>5.0978515342433759E-4</v>
      </c>
    </row>
    <row r="7" spans="1:11" ht="24" x14ac:dyDescent="0.3">
      <c r="A7" s="1">
        <f>9.766*(10^-7)</f>
        <v>9.7659999999999989E-7</v>
      </c>
      <c r="B7" s="5">
        <f t="shared" si="1"/>
        <v>5.0836675311357313E-2</v>
      </c>
      <c r="C7" s="5">
        <f t="shared" si="2"/>
        <v>113.32263676625774</v>
      </c>
      <c r="D7" s="5">
        <f t="shared" si="3"/>
        <v>40.560688886456859</v>
      </c>
      <c r="E7" s="5">
        <f t="shared" si="4"/>
        <v>294.98812152815952</v>
      </c>
      <c r="F7" s="5">
        <f t="shared" si="5"/>
        <v>153.93416232802596</v>
      </c>
      <c r="G7" s="5">
        <f t="shared" si="6"/>
        <v>408.36159496972863</v>
      </c>
      <c r="H7" s="5">
        <f>2666.45+F7</f>
        <v>2820.3841623280259</v>
      </c>
      <c r="I7" s="5">
        <f>2666.45+G7</f>
        <v>3074.8115949697285</v>
      </c>
      <c r="J7" s="3">
        <f t="shared" si="0"/>
        <v>4.7664492343343651E-4</v>
      </c>
      <c r="K7" s="3">
        <f t="shared" si="0"/>
        <v>5.1964315954988423E-4</v>
      </c>
    </row>
    <row r="8" spans="1:11" ht="2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2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2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2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2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2023-01-08T16:43:33Z</dcterms:created>
  <dcterms:modified xsi:type="dcterms:W3CDTF">2023-01-08T18:19:04Z</dcterms:modified>
</cp:coreProperties>
</file>