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30E21615-198E-4BE0-801C-A9AD6C13E4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R75" i="1"/>
  <c r="R35" i="1"/>
  <c r="R34" i="1"/>
  <c r="M34" i="1"/>
  <c r="R88" i="1" l="1"/>
  <c r="R86" i="1"/>
  <c r="R85" i="1"/>
  <c r="R83" i="1"/>
  <c r="R82" i="1"/>
  <c r="R81" i="1"/>
  <c r="R80" i="1"/>
  <c r="R78" i="1"/>
  <c r="R77" i="1"/>
  <c r="R76" i="1"/>
  <c r="R72" i="1"/>
  <c r="R71" i="1"/>
  <c r="R68" i="1"/>
  <c r="R69" i="1"/>
  <c r="R70" i="1"/>
  <c r="R67" i="1"/>
  <c r="R64" i="1"/>
  <c r="R63" i="1"/>
  <c r="R59" i="1" l="1"/>
  <c r="R57" i="1"/>
  <c r="R55" i="1"/>
  <c r="R54" i="1"/>
  <c r="R52" i="1"/>
  <c r="R46" i="1"/>
  <c r="R45" i="1"/>
  <c r="R43" i="1"/>
  <c r="R40" i="1"/>
  <c r="R41" i="1"/>
  <c r="R42" i="1"/>
  <c r="R39" i="1"/>
  <c r="M107" i="1" l="1"/>
  <c r="O107" i="1"/>
  <c r="P107" i="1"/>
  <c r="O86" i="1" l="1"/>
  <c r="P86" i="1"/>
  <c r="O76" i="1"/>
  <c r="P42" i="1"/>
  <c r="O42" i="1"/>
  <c r="L42" i="1"/>
  <c r="M42" i="1" s="1"/>
  <c r="P40" i="1"/>
  <c r="O40" i="1"/>
  <c r="L40" i="1"/>
  <c r="M40" i="1" s="1"/>
  <c r="K35" i="1"/>
  <c r="K34" i="1"/>
  <c r="O118" i="1" l="1"/>
  <c r="M118" i="1"/>
  <c r="K118" i="1"/>
  <c r="P118" i="1" s="1"/>
  <c r="O117" i="1"/>
  <c r="M117" i="1"/>
  <c r="K117" i="1"/>
  <c r="P117" i="1" s="1"/>
  <c r="O116" i="1"/>
  <c r="M116" i="1"/>
  <c r="K116" i="1"/>
  <c r="P116" i="1" s="1"/>
  <c r="O115" i="1"/>
  <c r="M115" i="1"/>
  <c r="K115" i="1"/>
  <c r="P115" i="1" s="1"/>
  <c r="P114" i="1"/>
  <c r="O114" i="1"/>
  <c r="M114" i="1"/>
  <c r="O113" i="1"/>
  <c r="M113" i="1"/>
  <c r="K113" i="1"/>
  <c r="P113" i="1" s="1"/>
  <c r="P112" i="1"/>
  <c r="O112" i="1"/>
  <c r="M112" i="1"/>
  <c r="O111" i="1"/>
  <c r="M111" i="1"/>
  <c r="K111" i="1"/>
  <c r="P111" i="1" s="1"/>
  <c r="P110" i="1"/>
  <c r="O110" i="1"/>
  <c r="M110" i="1"/>
  <c r="P109" i="1"/>
  <c r="O109" i="1"/>
  <c r="M109" i="1"/>
  <c r="P108" i="1"/>
  <c r="O108" i="1"/>
  <c r="M108" i="1"/>
  <c r="P106" i="1"/>
  <c r="O106" i="1"/>
  <c r="M106" i="1"/>
  <c r="O105" i="1"/>
  <c r="M105" i="1"/>
  <c r="K105" i="1"/>
  <c r="P105" i="1" s="1"/>
  <c r="O104" i="1"/>
  <c r="M104" i="1"/>
  <c r="K104" i="1"/>
  <c r="P104" i="1" s="1"/>
  <c r="P103" i="1"/>
  <c r="O103" i="1"/>
  <c r="M103" i="1"/>
  <c r="P102" i="1"/>
  <c r="O102" i="1"/>
  <c r="M102" i="1"/>
  <c r="P101" i="1"/>
  <c r="O101" i="1"/>
  <c r="M101" i="1"/>
  <c r="O99" i="1"/>
  <c r="M99" i="1"/>
  <c r="K99" i="1"/>
  <c r="P99" i="1" s="1"/>
  <c r="O98" i="1"/>
  <c r="M98" i="1"/>
  <c r="K98" i="1"/>
  <c r="P98" i="1" s="1"/>
  <c r="P97" i="1"/>
  <c r="O97" i="1"/>
  <c r="M97" i="1"/>
  <c r="P96" i="1"/>
  <c r="O96" i="1"/>
  <c r="M96" i="1"/>
  <c r="P95" i="1"/>
  <c r="O95" i="1"/>
  <c r="M95" i="1"/>
  <c r="P94" i="1"/>
  <c r="O94" i="1"/>
  <c r="M94" i="1"/>
  <c r="P93" i="1"/>
  <c r="O93" i="1"/>
  <c r="M93" i="1"/>
  <c r="P92" i="1"/>
  <c r="O92" i="1"/>
  <c r="M92" i="1"/>
  <c r="P91" i="1"/>
  <c r="O91" i="1"/>
  <c r="M91" i="1"/>
  <c r="P90" i="1"/>
  <c r="O90" i="1"/>
  <c r="M90" i="1"/>
  <c r="P89" i="1"/>
  <c r="O89" i="1"/>
  <c r="M89" i="1"/>
  <c r="O88" i="1"/>
  <c r="M88" i="1"/>
  <c r="K88" i="1"/>
  <c r="P88" i="1" s="1"/>
  <c r="P87" i="1"/>
  <c r="O87" i="1"/>
  <c r="M87" i="1"/>
  <c r="P85" i="1"/>
  <c r="O85" i="1"/>
  <c r="M85" i="1"/>
  <c r="O84" i="1"/>
  <c r="M84" i="1"/>
  <c r="K84" i="1"/>
  <c r="P84" i="1" s="1"/>
  <c r="P83" i="1"/>
  <c r="O83" i="1"/>
  <c r="M83" i="1"/>
  <c r="O82" i="1"/>
  <c r="M82" i="1"/>
  <c r="K82" i="1"/>
  <c r="P82" i="1" s="1"/>
  <c r="P81" i="1"/>
  <c r="O81" i="1"/>
  <c r="M81" i="1"/>
  <c r="P80" i="1"/>
  <c r="O80" i="1"/>
  <c r="M80" i="1"/>
  <c r="P79" i="1"/>
  <c r="O79" i="1"/>
  <c r="M79" i="1"/>
  <c r="P78" i="1"/>
  <c r="O78" i="1"/>
  <c r="M78" i="1"/>
  <c r="P77" i="1"/>
  <c r="O77" i="1"/>
  <c r="M77" i="1"/>
  <c r="P75" i="1"/>
  <c r="O75" i="1"/>
  <c r="M75" i="1"/>
  <c r="P74" i="1"/>
  <c r="O74" i="1"/>
  <c r="M74" i="1"/>
  <c r="P73" i="1"/>
  <c r="O73" i="1"/>
  <c r="M73" i="1"/>
  <c r="P71" i="1"/>
  <c r="O71" i="1"/>
  <c r="M71" i="1"/>
  <c r="P70" i="1"/>
  <c r="O70" i="1"/>
  <c r="M70" i="1"/>
  <c r="P69" i="1"/>
  <c r="O69" i="1"/>
  <c r="M69" i="1"/>
  <c r="P67" i="1"/>
  <c r="O67" i="1"/>
  <c r="M67" i="1"/>
  <c r="P66" i="1"/>
  <c r="O66" i="1"/>
  <c r="M66" i="1"/>
  <c r="P65" i="1"/>
  <c r="O65" i="1"/>
  <c r="M65" i="1"/>
  <c r="P63" i="1"/>
  <c r="O63" i="1"/>
  <c r="M63" i="1"/>
  <c r="P62" i="1"/>
  <c r="O62" i="1"/>
  <c r="M62" i="1"/>
  <c r="P61" i="1"/>
  <c r="O61" i="1"/>
  <c r="M61" i="1"/>
  <c r="P60" i="1"/>
  <c r="O60" i="1"/>
  <c r="M60" i="1"/>
  <c r="P59" i="1"/>
  <c r="O59" i="1"/>
  <c r="M59" i="1"/>
  <c r="P58" i="1"/>
  <c r="O58" i="1"/>
  <c r="M58" i="1"/>
  <c r="P57" i="1"/>
  <c r="O57" i="1"/>
  <c r="M57" i="1"/>
  <c r="P56" i="1"/>
  <c r="O56" i="1"/>
  <c r="M56" i="1"/>
  <c r="P55" i="1"/>
  <c r="O55" i="1"/>
  <c r="M55" i="1"/>
  <c r="P54" i="1"/>
  <c r="O54" i="1"/>
  <c r="M54" i="1"/>
  <c r="P53" i="1"/>
  <c r="O53" i="1"/>
  <c r="M53" i="1"/>
  <c r="P52" i="1"/>
  <c r="O52" i="1"/>
  <c r="M52" i="1"/>
  <c r="P51" i="1"/>
  <c r="O51" i="1"/>
  <c r="M51" i="1"/>
  <c r="P50" i="1"/>
  <c r="O50" i="1"/>
  <c r="M50" i="1"/>
  <c r="P49" i="1"/>
  <c r="O49" i="1"/>
  <c r="M49" i="1"/>
  <c r="P48" i="1"/>
  <c r="O48" i="1"/>
  <c r="M48" i="1"/>
  <c r="P47" i="1"/>
  <c r="O47" i="1"/>
  <c r="M47" i="1"/>
  <c r="P46" i="1"/>
  <c r="O46" i="1"/>
  <c r="M46" i="1"/>
  <c r="P45" i="1"/>
  <c r="O45" i="1"/>
  <c r="M45" i="1"/>
  <c r="P44" i="1"/>
  <c r="O44" i="1"/>
  <c r="M44" i="1"/>
  <c r="P43" i="1"/>
  <c r="O43" i="1"/>
  <c r="M43" i="1"/>
  <c r="P41" i="1"/>
  <c r="O41" i="1"/>
  <c r="L41" i="1"/>
  <c r="M41" i="1" s="1"/>
  <c r="P39" i="1"/>
  <c r="O39" i="1"/>
  <c r="L39" i="1"/>
  <c r="M39" i="1" s="1"/>
  <c r="O36" i="1"/>
  <c r="M36" i="1"/>
  <c r="K36" i="1"/>
  <c r="P36" i="1" s="1"/>
  <c r="P35" i="1"/>
  <c r="O35" i="1"/>
  <c r="M35" i="1"/>
  <c r="P34" i="1"/>
  <c r="O34" i="1"/>
  <c r="P33" i="1"/>
  <c r="O33" i="1"/>
  <c r="M33" i="1"/>
  <c r="P32" i="1"/>
  <c r="O32" i="1"/>
  <c r="M32" i="1"/>
  <c r="O31" i="1"/>
  <c r="M31" i="1"/>
  <c r="K31" i="1"/>
  <c r="P31" i="1" s="1"/>
  <c r="O30" i="1"/>
  <c r="M30" i="1"/>
  <c r="K30" i="1"/>
  <c r="P30" i="1" s="1"/>
  <c r="O29" i="1"/>
  <c r="M29" i="1"/>
  <c r="K29" i="1"/>
  <c r="P29" i="1" s="1"/>
  <c r="O28" i="1"/>
  <c r="M28" i="1"/>
  <c r="K28" i="1"/>
  <c r="P28" i="1" s="1"/>
  <c r="P27" i="1"/>
  <c r="O27" i="1"/>
  <c r="M27" i="1"/>
  <c r="K26" i="1"/>
  <c r="P25" i="1"/>
  <c r="O25" i="1"/>
  <c r="M25" i="1"/>
  <c r="P24" i="1"/>
  <c r="O24" i="1"/>
  <c r="M24" i="1"/>
  <c r="P23" i="1"/>
  <c r="O23" i="1"/>
  <c r="M23" i="1"/>
  <c r="P22" i="1"/>
  <c r="O22" i="1"/>
  <c r="M22" i="1"/>
  <c r="P21" i="1"/>
  <c r="O21" i="1"/>
  <c r="M21" i="1"/>
  <c r="P20" i="1"/>
  <c r="O20" i="1"/>
  <c r="M20" i="1"/>
  <c r="P19" i="1"/>
  <c r="O19" i="1" a="1"/>
  <c r="O19" i="1" s="1"/>
  <c r="M19" i="1"/>
  <c r="P18" i="1"/>
  <c r="O18" i="1"/>
  <c r="M18" i="1"/>
  <c r="P17" i="1"/>
  <c r="O17" i="1"/>
  <c r="M17" i="1"/>
  <c r="P16" i="1"/>
  <c r="O16" i="1"/>
  <c r="M16" i="1"/>
  <c r="P15" i="1"/>
  <c r="O15" i="1"/>
  <c r="M15" i="1"/>
  <c r="P14" i="1"/>
  <c r="O14" i="1"/>
  <c r="M14" i="1"/>
  <c r="P13" i="1"/>
  <c r="O13" i="1"/>
  <c r="M13" i="1"/>
  <c r="P12" i="1"/>
  <c r="O12" i="1"/>
  <c r="M12" i="1"/>
  <c r="P11" i="1"/>
  <c r="O11" i="1"/>
  <c r="M11" i="1"/>
  <c r="P10" i="1"/>
  <c r="O10" i="1"/>
  <c r="M10" i="1"/>
  <c r="P9" i="1"/>
  <c r="O9" i="1"/>
  <c r="M9" i="1"/>
  <c r="P8" i="1"/>
  <c r="O8" i="1"/>
  <c r="M8" i="1"/>
  <c r="O26" i="1" l="1"/>
  <c r="Q26" i="1"/>
  <c r="P26" i="1"/>
  <c r="M26" i="1"/>
  <c r="M119" i="1" s="1"/>
  <c r="O119" i="1"/>
  <c r="P119" i="1"/>
</calcChain>
</file>

<file path=xl/sharedStrings.xml><?xml version="1.0" encoding="utf-8"?>
<sst xmlns="http://schemas.openxmlformats.org/spreadsheetml/2006/main" count="301" uniqueCount="242">
  <si>
    <t>Размер 10,50 х 9,00 х 3,35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</si>
  <si>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</si>
  <si>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</si>
  <si>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</si>
  <si>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</si>
  <si>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</si>
  <si>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</si>
  <si>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</si>
  <si>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</si>
  <si>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</si>
  <si>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</si>
  <si>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</si>
  <si>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</si>
  <si>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</si>
  <si>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</si>
  <si>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</si>
  <si>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СТОЛБЫ</t>
  </si>
  <si>
    <t>Столб (брус 100х100)  150 мм</t>
  </si>
  <si>
    <t>тик</t>
  </si>
  <si>
    <t>Столб (брус 100х100)  300 мм</t>
  </si>
  <si>
    <t>Столб (брус 100х100)  450 мм</t>
  </si>
  <si>
    <t>Столб (брус 100х100)  600 мм</t>
  </si>
  <si>
    <t>Столб (брус 100х100)  750 мм</t>
  </si>
  <si>
    <t>Столб (брус 100х100)  1000 мм</t>
  </si>
  <si>
    <t>Столб (брус 100х100)  1200 мм</t>
  </si>
  <si>
    <t>Столб (брус 100х100)  1800 мм</t>
  </si>
  <si>
    <t>Столб (брус 100х100)  2000 мм</t>
  </si>
  <si>
    <t>Столб (брус 100х100)  2200 мм</t>
  </si>
  <si>
    <t>Столб (брус 100х100)  2300 мм</t>
  </si>
  <si>
    <t>Столб (брус 100х100)  2400 мм</t>
  </si>
  <si>
    <t>Столб (брус 100х100)  2500 мм</t>
  </si>
  <si>
    <t>Столб (брус 100х100)  2600 мм</t>
  </si>
  <si>
    <t>Столб (брус 100х100)  2800 мм</t>
  </si>
  <si>
    <t>Столб (брус 100х100)  3000 мм</t>
  </si>
  <si>
    <t>Столб (брус 100х100)  3100 мм</t>
  </si>
  <si>
    <t>Столб (брус 100х100)  3300 мм</t>
  </si>
  <si>
    <t>Закладная для столба )</t>
  </si>
  <si>
    <t>ПЛОЩАДКИ</t>
  </si>
  <si>
    <t>Площадка квадратная 800х800 мм (СБ)</t>
  </si>
  <si>
    <t>Площадка винтового спуска 800х600 мм (СБ)</t>
  </si>
  <si>
    <t>Площадка 800х1000 мм (СБ)</t>
  </si>
  <si>
    <t>Уголок крепления фанеры</t>
  </si>
  <si>
    <t>ЛЕСТНИЦЫ</t>
  </si>
  <si>
    <t>Лестница на высоту 900 мм (СБ) С ПЕРИЛАМИ</t>
  </si>
  <si>
    <t>24</t>
  </si>
  <si>
    <t>25</t>
  </si>
  <si>
    <t>29</t>
  </si>
  <si>
    <t>ЛАЗ ГРИБЫ</t>
  </si>
  <si>
    <t>30</t>
  </si>
  <si>
    <t>31</t>
  </si>
  <si>
    <t>33</t>
  </si>
  <si>
    <t>34</t>
  </si>
  <si>
    <t>35</t>
  </si>
  <si>
    <t>ПЕРЕХОДНЫЕ МОСТЫ</t>
  </si>
  <si>
    <t>36</t>
  </si>
  <si>
    <t>37</t>
  </si>
  <si>
    <t>38</t>
  </si>
  <si>
    <t>39</t>
  </si>
  <si>
    <t>БАЛКОН</t>
  </si>
  <si>
    <t>40</t>
  </si>
  <si>
    <t>Каркас пола балкона (серый)</t>
  </si>
  <si>
    <t>41</t>
  </si>
  <si>
    <t>42</t>
  </si>
  <si>
    <t>Панель балкона (серый)</t>
  </si>
  <si>
    <t>43</t>
  </si>
  <si>
    <t>44</t>
  </si>
  <si>
    <t>ПАНЕЛИ</t>
  </si>
  <si>
    <t>Ф-1.04.05-04</t>
  </si>
  <si>
    <t>Панель с вырезом для сидушки (800х748мм) (салатовый)</t>
  </si>
  <si>
    <t>Ф-1.04.06-04</t>
  </si>
  <si>
    <t>Панель Спираль (800х748мм) (салатовый)</t>
  </si>
  <si>
    <t>ТОННЕЛЬ</t>
  </si>
  <si>
    <t>Перемычка 1260 мм (серый)</t>
  </si>
  <si>
    <t>МЕТАЛЛ</t>
  </si>
  <si>
    <t>Закладная для винтового спуска 1500</t>
  </si>
  <si>
    <t>КАНАТЫ</t>
  </si>
  <si>
    <t>Канатная сетка 2000х2000 трехсторонняя (комплект)</t>
  </si>
  <si>
    <t>красный</t>
  </si>
  <si>
    <t>ПЛАСТИК</t>
  </si>
  <si>
    <t>желтый</t>
  </si>
  <si>
    <t>П-5.01.01</t>
  </si>
  <si>
    <t>Заглушка пластиковая на болт М6 (черные)</t>
  </si>
  <si>
    <t>Черный</t>
  </si>
  <si>
    <t>П-5.01.02</t>
  </si>
  <si>
    <t>Заглушка пластиковая на болт М8-10 (черные)</t>
  </si>
  <si>
    <t>П-5.01.03</t>
  </si>
  <si>
    <t>0038ДБ</t>
  </si>
  <si>
    <t>0004ДБ</t>
  </si>
  <si>
    <t>0043ДБ</t>
  </si>
  <si>
    <t>0005ДБ</t>
  </si>
  <si>
    <t>0027ДБ</t>
  </si>
  <si>
    <t>0028ДБ</t>
  </si>
  <si>
    <t>0019ДБ</t>
  </si>
  <si>
    <t>0048ДБ</t>
  </si>
  <si>
    <t>0014ДБ</t>
  </si>
  <si>
    <t>0034ДБ</t>
  </si>
  <si>
    <t>0035ДБ</t>
  </si>
  <si>
    <t>0037ДБ</t>
  </si>
  <si>
    <t>0039ДБ</t>
  </si>
  <si>
    <t>0040ДБ</t>
  </si>
  <si>
    <t>0041ДБ</t>
  </si>
  <si>
    <t>0033ДБ</t>
  </si>
  <si>
    <t>0026ДБ</t>
  </si>
  <si>
    <t>0031ДБ</t>
  </si>
  <si>
    <t>0013МП</t>
  </si>
  <si>
    <t>0003СБ</t>
  </si>
  <si>
    <t>0043СБ</t>
  </si>
  <si>
    <t>Площадка двойная 1500х800 (СБ)</t>
  </si>
  <si>
    <t>0044СБ</t>
  </si>
  <si>
    <t>0042СБ</t>
  </si>
  <si>
    <t>000029.П.15.0</t>
  </si>
  <si>
    <t>Тетива (лестница 900)
1249 x 269 x 15 (ПНД)</t>
  </si>
  <si>
    <t>000029.П.15.1</t>
  </si>
  <si>
    <t>000023</t>
  </si>
  <si>
    <t>Ступень 600х150
600 x 150 x 18</t>
  </si>
  <si>
    <t>противоскользящая</t>
  </si>
  <si>
    <t>001851</t>
  </si>
  <si>
    <t>Подступенок 600х144
600 x 144 x 18</t>
  </si>
  <si>
    <t>0001ДБ</t>
  </si>
  <si>
    <t>Подступенок (доска 35х90х570)</t>
  </si>
  <si>
    <t>000030.П.15.0</t>
  </si>
  <si>
    <t>Перила (лестница 900)
1217 x 150 x 15 (ПНД)</t>
  </si>
  <si>
    <t>000030.П.15.1</t>
  </si>
  <si>
    <t>26</t>
  </si>
  <si>
    <t>27</t>
  </si>
  <si>
    <t>28</t>
  </si>
  <si>
    <t>32</t>
  </si>
  <si>
    <t>000186</t>
  </si>
  <si>
    <t xml:space="preserve">Панель ступени
800 x 300 x 18 </t>
  </si>
  <si>
    <t>000109</t>
  </si>
  <si>
    <t xml:space="preserve">Ступенька Грибок
327 x 321 x 18 </t>
  </si>
  <si>
    <t>0039МП</t>
  </si>
  <si>
    <t>лестница поворотная (грибы)</t>
  </si>
  <si>
    <t>Пол трапа 1450
1450 x 800 x 18</t>
  </si>
  <si>
    <t>ТРАП на высоту 1200</t>
  </si>
  <si>
    <t>0074ДБ</t>
  </si>
  <si>
    <t>Доска 40х60х1510 мм (коричневый)</t>
  </si>
  <si>
    <t>000201.П.15.0</t>
  </si>
  <si>
    <t>Накладка на трап волна
513 x 124 x 15 (ПНД)</t>
  </si>
  <si>
    <t>000200</t>
  </si>
  <si>
    <t>0042МП</t>
  </si>
  <si>
    <t>Каркас поворотного моста 45гр площадка 800</t>
  </si>
  <si>
    <t>000185</t>
  </si>
  <si>
    <t>Пол поворотного моста 45гр 
1359 x 906 x 18</t>
  </si>
  <si>
    <t>0043МП</t>
  </si>
  <si>
    <t>Перила внутренняя пов.моста 45гр площадка 800</t>
  </si>
  <si>
    <t>0044МП</t>
  </si>
  <si>
    <t>Перила внешняя пов.моста 45гр площадка 800</t>
  </si>
  <si>
    <t>0075МП</t>
  </si>
  <si>
    <t>000202</t>
  </si>
  <si>
    <t>Пол площадки балкона под столб
1000 x 496 x 18</t>
  </si>
  <si>
    <t>0127ДБ</t>
  </si>
  <si>
    <t>Доска 40х60х500 мм (поддерживающая снизу) (коричневый)</t>
  </si>
  <si>
    <t>0003МП</t>
  </si>
  <si>
    <t>Уголок 55х55х40</t>
  </si>
  <si>
    <t>45</t>
  </si>
  <si>
    <t>46</t>
  </si>
  <si>
    <t>47</t>
  </si>
  <si>
    <t>Окно верхнее
994 x 1210 x 15 (ПНД)</t>
  </si>
  <si>
    <t>000161.П.15.0</t>
  </si>
  <si>
    <t>000157.П.15.0</t>
  </si>
  <si>
    <t>Рама окна, накл. на крышу 
537 x 755 x 15 (комплект)</t>
  </si>
  <si>
    <t>000157.П.15.1</t>
  </si>
  <si>
    <t>000164.П.15.0</t>
  </si>
  <si>
    <t>Панель нижняя 
800 x 650 x 15 (ПНД)</t>
  </si>
  <si>
    <t>000164.П.15.1</t>
  </si>
  <si>
    <t>000161.П.15.1</t>
  </si>
  <si>
    <t>000163.П.15.0</t>
  </si>
  <si>
    <t>Боковина крыши двойн. домика
1023 x 271 x 15 (ПНД)</t>
  </si>
  <si>
    <t>000163.П.15.1</t>
  </si>
  <si>
    <t>000158.П.15.0</t>
  </si>
  <si>
    <t xml:space="preserve">Крыша наклонная 1
1000 x 1149 x 15 </t>
  </si>
  <si>
    <t>000159.П.15.0</t>
  </si>
  <si>
    <t>Крыша наклонная 2
1000 x 1200 x 15</t>
  </si>
  <si>
    <t>Боковина одинарной крыши
1114 x 244 x 21</t>
  </si>
  <si>
    <t>000188.П.15.0</t>
  </si>
  <si>
    <t>000188.П.15.1</t>
  </si>
  <si>
    <t>Панель одинарной крыши
800 x 170 x 21</t>
  </si>
  <si>
    <t>000189.П.15.0</t>
  </si>
  <si>
    <t>000190.П.15.0</t>
  </si>
  <si>
    <t>Панель Окошко простое 800х797х15 (ПНД)</t>
  </si>
  <si>
    <t>000191.П.15.0</t>
  </si>
  <si>
    <t>Накладка  на Панель Окошко простое 405х407х15 (ПНД)</t>
  </si>
  <si>
    <t>000203.П.15.0</t>
  </si>
  <si>
    <t>Ручка фанерная 250х800х15 (ПНД)</t>
  </si>
  <si>
    <t>000204.П.15.0</t>
  </si>
  <si>
    <t>Ручка фанерная с вырезом 250х800х15 (ПНД)</t>
  </si>
  <si>
    <t>000192.П.15.0</t>
  </si>
  <si>
    <t>Элемент дерево 290х599х15 (ПНД)</t>
  </si>
  <si>
    <t>000165.П.15.0</t>
  </si>
  <si>
    <t>Сидушка для панели с пазом 
600 x 271 x 15 (ПНД)</t>
  </si>
  <si>
    <t>000039.П.15.0</t>
  </si>
  <si>
    <t>Подпорка сидушки 335х200х15 (ПНД)</t>
  </si>
  <si>
    <t>000106.П.15.0</t>
  </si>
  <si>
    <t>Боковина сидушки крепеж к стойке
350 x 338 x 15 (ПНД)</t>
  </si>
  <si>
    <t>000106.П.15.1</t>
  </si>
  <si>
    <t>000105.П.15.0</t>
  </si>
  <si>
    <t>Сидушка между стойками 800мм
600 x 250 x 15 (ПНД)</t>
  </si>
  <si>
    <t>000087.П.15.0</t>
  </si>
  <si>
    <t>Соединительная косынка домика 
348 x 348 x 15 (ПНД)</t>
  </si>
  <si>
    <t>Панель Тоннель
1200 x 1000 x 21</t>
  </si>
  <si>
    <t>Накладка 1 тоннеля
982 x 902 x 21</t>
  </si>
  <si>
    <t>Накладка 2 тоннеля
960 x 798 x 15</t>
  </si>
  <si>
    <t>000205.П.15.0</t>
  </si>
  <si>
    <t>000206.П.15.0</t>
  </si>
  <si>
    <t>000207.П.15.0</t>
  </si>
  <si>
    <t>0046МП</t>
  </si>
  <si>
    <t>0011ДБ</t>
  </si>
  <si>
    <t>Доска 40х60х1300</t>
  </si>
  <si>
    <t>0020МП</t>
  </si>
  <si>
    <t>Перемычка 600</t>
  </si>
  <si>
    <t>0067МП</t>
  </si>
  <si>
    <t>Перемычка 800 для каната</t>
  </si>
  <si>
    <t>0021МП</t>
  </si>
  <si>
    <t>Ручка скобы 400мм</t>
  </si>
  <si>
    <t>0023МП</t>
  </si>
  <si>
    <t>Арка винтового спуска (площадка 800х600)</t>
  </si>
  <si>
    <t>0024МП</t>
  </si>
  <si>
    <t>Панель-решетка 600х700</t>
  </si>
  <si>
    <t>0026МП</t>
  </si>
  <si>
    <t>Пожарный спуск 2500 (площадка-800)</t>
  </si>
  <si>
    <t>0229МП</t>
  </si>
  <si>
    <t xml:space="preserve">0022МП (чертеж с изменениями) </t>
  </si>
  <si>
    <t>Арка боковая 600х1100</t>
  </si>
  <si>
    <t>0227МП</t>
  </si>
  <si>
    <t>Канат для лазания 40мм 2.3м</t>
  </si>
  <si>
    <t>Горка 600х1700 H=900</t>
  </si>
  <si>
    <t>Горка 600х2100 H=1200</t>
  </si>
  <si>
    <t>Горка 600х2100 H=1200 (ПНД)</t>
  </si>
  <si>
    <t>Горка 600х1700 H=900 (ПНД)</t>
  </si>
  <si>
    <t>0006СБ</t>
  </si>
  <si>
    <t>0004СБ</t>
  </si>
  <si>
    <t>1023/2008</t>
  </si>
  <si>
    <t>0228МП</t>
  </si>
  <si>
    <t>Поручень горки дуга (570mm)</t>
  </si>
  <si>
    <t>0084МП</t>
  </si>
  <si>
    <t>Спуск винтовой 1500 желтый</t>
  </si>
  <si>
    <t>0209МП</t>
  </si>
  <si>
    <t>ИКССР-1.15.Н</t>
  </si>
  <si>
    <t>Гл.М8х60</t>
  </si>
  <si>
    <t>Гл.М8х80</t>
  </si>
  <si>
    <t>Заглушка пластиковая на столб 100х100 мм (черные)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</si>
</sst>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"/>
    <numFmt numFmtId="166" formatCode="_-* #,##0.0000\ _₽_-;\-* #,##0.0000\ _₽_-;_-* &quot;-&quot;??\ _₽_-;_-@_-"/>
    <numFmt numFmtId="167" formatCode="0.0000"/>
  </numFmts>
  <fonts count="40" x14ac:knownFonts="1">
    <font>
      <sz val="11"/>
      <color theme="1"/>
      <name val="Calibri"/>
      <scheme val="minor"/>
    </font>
    <font>
      <i/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2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Calibri"/>
      <family val="2"/>
      <charset val="204"/>
      <scheme val="minor"/>
    </font>
    <font>
      <b/>
      <i/>
      <sz val="12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i/>
      <sz val="12"/>
      <name val="Arial"/>
      <family val="2"/>
      <charset val="204"/>
    </font>
    <font>
      <i/>
      <sz val="11"/>
      <name val="GOST Type AU"/>
      <charset val="204"/>
    </font>
    <font>
      <i/>
      <sz val="12"/>
      <color theme="1"/>
      <name val="GOST Type AU"/>
    </font>
    <font>
      <sz val="11"/>
      <color theme="1"/>
      <name val="Cambria"/>
      <family val="1"/>
      <charset val="204"/>
      <scheme val="major"/>
    </font>
    <font>
      <i/>
      <sz val="11"/>
      <color theme="0"/>
      <name val="Arial"/>
      <family val="2"/>
      <charset val="204"/>
    </font>
    <font>
      <i/>
      <sz val="12"/>
      <color theme="0"/>
      <name val="GOST Type AU"/>
    </font>
    <font>
      <sz val="11"/>
      <color theme="0"/>
      <name val="Arial"/>
      <family val="2"/>
      <charset val="204"/>
    </font>
    <font>
      <i/>
      <sz val="12"/>
      <name val="GOST Type AU"/>
    </font>
    <font>
      <sz val="8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name val="Cambria"/>
      <family val="1"/>
      <charset val="204"/>
      <scheme val="major"/>
    </font>
    <font>
      <b/>
      <i/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sz val="11"/>
      <name val="Cambria"/>
      <family val="1"/>
      <charset val="204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663300"/>
        <bgColor rgb="FF663300"/>
      </patternFill>
    </fill>
    <fill>
      <patternFill patternType="solid">
        <fgColor theme="0" tint="-0.34998626667073579"/>
        <bgColor theme="0" tint="-0.14999847407452621"/>
      </patternFill>
    </fill>
    <fill>
      <patternFill patternType="solid">
        <fgColor rgb="FF91CDDC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23" fillId="0" borderId="0" applyFont="0" applyFill="0" applyBorder="0" applyProtection="0"/>
  </cellStyleXfs>
  <cellXfs count="2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7" xfId="0" applyFont="1" applyBorder="1"/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5" xfId="0" applyFont="1" applyBorder="1"/>
    <xf numFmtId="0" fontId="5" fillId="0" borderId="10" xfId="0" applyFont="1" applyBorder="1"/>
    <xf numFmtId="0" fontId="5" fillId="0" borderId="11" xfId="0" applyFont="1" applyBorder="1"/>
    <xf numFmtId="0" fontId="0" fillId="0" borderId="11" xfId="0" applyBorder="1"/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165" fontId="9" fillId="0" borderId="13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165" fontId="9" fillId="0" borderId="15" xfId="0" applyNumberFormat="1" applyFont="1" applyBorder="1" applyAlignment="1">
      <alignment horizontal="center" vertical="center" wrapText="1"/>
    </xf>
    <xf numFmtId="165" fontId="5" fillId="0" borderId="15" xfId="0" applyNumberFormat="1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 indent="1"/>
    </xf>
    <xf numFmtId="165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/>
    <xf numFmtId="0" fontId="5" fillId="0" borderId="1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 indent="1"/>
    </xf>
    <xf numFmtId="165" fontId="5" fillId="0" borderId="22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4" borderId="14" xfId="0" applyFont="1" applyFill="1" applyBorder="1"/>
    <xf numFmtId="0" fontId="5" fillId="4" borderId="21" xfId="0" applyFont="1" applyFill="1" applyBorder="1" applyAlignment="1">
      <alignment horizontal="center" vertical="center" wrapText="1"/>
    </xf>
    <xf numFmtId="165" fontId="5" fillId="4" borderId="22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65" fontId="13" fillId="0" borderId="23" xfId="0" applyNumberFormat="1" applyFont="1" applyBorder="1" applyAlignment="1">
      <alignment horizontal="center" vertical="center" wrapText="1"/>
    </xf>
    <xf numFmtId="165" fontId="13" fillId="0" borderId="24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65" fontId="10" fillId="0" borderId="17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 indent="1"/>
    </xf>
    <xf numFmtId="0" fontId="1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165" fontId="10" fillId="0" borderId="22" xfId="0" applyNumberFormat="1" applyFont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6" fontId="6" fillId="0" borderId="17" xfId="1" applyNumberFormat="1" applyFont="1" applyBorder="1" applyAlignment="1">
      <alignment vertical="center" wrapText="1"/>
    </xf>
    <xf numFmtId="165" fontId="12" fillId="0" borderId="15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65" fontId="19" fillId="0" borderId="15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  <xf numFmtId="0" fontId="12" fillId="4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5" fillId="0" borderId="26" xfId="0" applyFont="1" applyBorder="1"/>
    <xf numFmtId="0" fontId="9" fillId="0" borderId="26" xfId="0" applyFont="1" applyBorder="1" applyAlignment="1">
      <alignment horizontal="center" vertical="center" wrapText="1"/>
    </xf>
    <xf numFmtId="167" fontId="6" fillId="0" borderId="27" xfId="1" applyNumberFormat="1" applyFont="1" applyBorder="1" applyAlignment="1">
      <alignment horizontal="center" vertical="center" wrapText="1"/>
    </xf>
    <xf numFmtId="0" fontId="5" fillId="0" borderId="28" xfId="0" applyFont="1" applyBorder="1"/>
    <xf numFmtId="0" fontId="21" fillId="3" borderId="14" xfId="0" applyFont="1" applyFill="1" applyBorder="1" applyAlignment="1">
      <alignment horizontal="center" vertical="center" textRotation="90" wrapText="1"/>
    </xf>
    <xf numFmtId="0" fontId="6" fillId="3" borderId="21" xfId="0" applyFont="1" applyFill="1" applyBorder="1" applyAlignment="1">
      <alignment horizontal="center" vertical="center"/>
    </xf>
    <xf numFmtId="165" fontId="12" fillId="0" borderId="22" xfId="0" applyNumberFormat="1" applyFont="1" applyBorder="1" applyAlignment="1">
      <alignment horizontal="center" vertical="center" wrapText="1"/>
    </xf>
    <xf numFmtId="0" fontId="5" fillId="9" borderId="14" xfId="0" applyFont="1" applyFill="1" applyBorder="1"/>
    <xf numFmtId="0" fontId="7" fillId="0" borderId="2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/>
    <xf numFmtId="165" fontId="10" fillId="0" borderId="30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24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wrapText="1"/>
    </xf>
    <xf numFmtId="49" fontId="27" fillId="0" borderId="21" xfId="0" applyNumberFormat="1" applyFont="1" applyBorder="1" applyAlignment="1">
      <alignment horizontal="center" vertical="center" wrapText="1"/>
    </xf>
    <xf numFmtId="49" fontId="28" fillId="0" borderId="11" xfId="0" applyNumberFormat="1" applyFont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165" fontId="27" fillId="0" borderId="22" xfId="0" applyNumberFormat="1" applyFont="1" applyBorder="1" applyAlignment="1">
      <alignment horizontal="center" vertical="center" wrapText="1"/>
    </xf>
    <xf numFmtId="165" fontId="5" fillId="0" borderId="23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 indent="1"/>
    </xf>
    <xf numFmtId="0" fontId="27" fillId="0" borderId="11" xfId="0" applyFont="1" applyBorder="1" applyAlignment="1">
      <alignment horizontal="center" vertical="center" wrapText="1"/>
    </xf>
    <xf numFmtId="0" fontId="30" fillId="10" borderId="11" xfId="0" applyFont="1" applyFill="1" applyBorder="1" applyAlignment="1">
      <alignment horizontal="center" vertical="center"/>
    </xf>
    <xf numFmtId="0" fontId="31" fillId="10" borderId="11" xfId="0" applyFont="1" applyFill="1" applyBorder="1" applyAlignment="1">
      <alignment horizontal="center" vertical="center"/>
    </xf>
    <xf numFmtId="0" fontId="32" fillId="6" borderId="11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 wrapText="1"/>
    </xf>
    <xf numFmtId="49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49" fontId="26" fillId="0" borderId="21" xfId="0" applyNumberFormat="1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49" fontId="26" fillId="0" borderId="11" xfId="0" applyNumberFormat="1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center" vertical="center"/>
    </xf>
    <xf numFmtId="0" fontId="34" fillId="11" borderId="16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49" fontId="32" fillId="0" borderId="11" xfId="0" applyNumberFormat="1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165" fontId="32" fillId="0" borderId="2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65" fontId="32" fillId="0" borderId="15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35" fillId="0" borderId="11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7" fillId="12" borderId="32" xfId="0" applyFont="1" applyFill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16" fontId="39" fillId="0" borderId="11" xfId="0" applyNumberFormat="1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49" fontId="7" fillId="6" borderId="7" xfId="0" applyNumberFormat="1" applyFont="1" applyFill="1" applyBorder="1" applyAlignment="1">
      <alignment horizontal="center" vertical="center"/>
    </xf>
    <xf numFmtId="49" fontId="7" fillId="6" borderId="19" xfId="0" applyNumberFormat="1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19" xfId="0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emf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emf"/><Relationship Id="rId63" Type="http://schemas.openxmlformats.org/officeDocument/2006/relationships/image" Target="../media/image63.jp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emf"/><Relationship Id="rId53" Type="http://schemas.openxmlformats.org/officeDocument/2006/relationships/image" Target="../media/image53.jpg"/><Relationship Id="rId58" Type="http://schemas.openxmlformats.org/officeDocument/2006/relationships/image" Target="../media/image58.pn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png"/><Relationship Id="rId46" Type="http://schemas.openxmlformats.org/officeDocument/2006/relationships/image" Target="../media/image46.jpg"/><Relationship Id="rId59" Type="http://schemas.openxmlformats.org/officeDocument/2006/relationships/image" Target="../media/image59.png"/><Relationship Id="rId67" Type="http://schemas.openxmlformats.org/officeDocument/2006/relationships/image" Target="../media/image67.jpeg"/><Relationship Id="rId20" Type="http://schemas.openxmlformats.org/officeDocument/2006/relationships/image" Target="../media/image20.png"/><Relationship Id="rId41" Type="http://schemas.openxmlformats.org/officeDocument/2006/relationships/image" Target="../media/image41.jp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jpg"/><Relationship Id="rId31" Type="http://schemas.openxmlformats.org/officeDocument/2006/relationships/image" Target="../media/image31.png"/><Relationship Id="rId44" Type="http://schemas.openxmlformats.org/officeDocument/2006/relationships/image" Target="../media/image44.jpg"/><Relationship Id="rId52" Type="http://schemas.openxmlformats.org/officeDocument/2006/relationships/image" Target="../media/image52.emf"/><Relationship Id="rId60" Type="http://schemas.openxmlformats.org/officeDocument/2006/relationships/image" Target="../media/image60.jp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3" Type="http://schemas.openxmlformats.org/officeDocument/2006/relationships/image" Target="../media/image13.png"/><Relationship Id="rId18" Type="http://schemas.openxmlformats.org/officeDocument/2006/relationships/image" Target="../media/image18.jpg"/><Relationship Id="rId39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97</xdr:row>
      <xdr:rowOff>0</xdr:rowOff>
    </xdr:from>
    <xdr:to>
      <xdr:col>5</xdr:col>
      <xdr:colOff>1681025</xdr:colOff>
      <xdr:row>97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97</xdr:row>
      <xdr:rowOff>57149</xdr:rowOff>
    </xdr:from>
    <xdr:to>
      <xdr:col>5</xdr:col>
      <xdr:colOff>1590888</xdr:colOff>
      <xdr:row>97</xdr:row>
      <xdr:rowOff>866774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3542" t="30565" r="65729" b="29900"/>
        <a:stretch/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117</xdr:row>
      <xdr:rowOff>79562</xdr:rowOff>
    </xdr:from>
    <xdr:to>
      <xdr:col>5</xdr:col>
      <xdr:colOff>1332940</xdr:colOff>
      <xdr:row>117</xdr:row>
      <xdr:rowOff>774886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grayscl/>
        </a:blip>
        <a:srcRect t="8989" b="8989"/>
        <a:stretch/>
      </xdr:blipFill>
      <xdr:spPr bwMode="auto">
        <a:xfrm>
          <a:off x="5647766" y="41294797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115</xdr:row>
      <xdr:rowOff>89647</xdr:rowOff>
    </xdr:from>
    <xdr:to>
      <xdr:col>5</xdr:col>
      <xdr:colOff>1171163</xdr:colOff>
      <xdr:row>115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116</xdr:row>
      <xdr:rowOff>45945</xdr:rowOff>
    </xdr:from>
    <xdr:to>
      <xdr:col>5</xdr:col>
      <xdr:colOff>1314720</xdr:colOff>
      <xdr:row>117</xdr:row>
      <xdr:rowOff>7286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145676</xdr:colOff>
      <xdr:row>100</xdr:row>
      <xdr:rowOff>44823</xdr:rowOff>
    </xdr:from>
    <xdr:to>
      <xdr:col>5</xdr:col>
      <xdr:colOff>1564902</xdr:colOff>
      <xdr:row>100</xdr:row>
      <xdr:rowOff>493058</xdr:rowOff>
    </xdr:to>
    <xdr:pic>
      <xdr:nvPicPr>
        <xdr:cNvPr id="87" name="Picture 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1"/>
        <a:stretch/>
      </xdr:blipFill>
      <xdr:spPr bwMode="auto">
        <a:xfrm rot="16199999">
          <a:off x="5774672" y="70425328"/>
          <a:ext cx="448235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136074</xdr:colOff>
      <xdr:row>25</xdr:row>
      <xdr:rowOff>176891</xdr:rowOff>
    </xdr:from>
    <xdr:to>
      <xdr:col>5</xdr:col>
      <xdr:colOff>1553724</xdr:colOff>
      <xdr:row>25</xdr:row>
      <xdr:rowOff>680356</xdr:rowOff>
    </xdr:to>
    <xdr:pic>
      <xdr:nvPicPr>
        <xdr:cNvPr id="72" name="Picture 1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-2703" b="47582"/>
        <a:stretch/>
      </xdr:blipFill>
      <xdr:spPr bwMode="auto">
        <a:xfrm rot="16199999">
          <a:off x="5736666" y="2441228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54429</xdr:colOff>
      <xdr:row>27</xdr:row>
      <xdr:rowOff>40821</xdr:rowOff>
    </xdr:from>
    <xdr:to>
      <xdr:col>5</xdr:col>
      <xdr:colOff>1728106</xdr:colOff>
      <xdr:row>27</xdr:row>
      <xdr:rowOff>938893</xdr:rowOff>
    </xdr:to>
    <xdr:pic>
      <xdr:nvPicPr>
        <xdr:cNvPr id="94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/>
      </xdr:blipFill>
      <xdr:spPr bwMode="auto">
        <a:xfrm>
          <a:off x="5197929" y="3769178"/>
          <a:ext cx="1673678" cy="898072"/>
        </a:xfrm>
        <a:prstGeom prst="rect">
          <a:avLst/>
        </a:prstGeom>
        <a:noFill/>
      </xdr:spPr>
    </xdr:pic>
    <xdr:clientData/>
  </xdr:twoCellAnchor>
  <xdr:twoCellAnchor>
    <xdr:from>
      <xdr:col>5</xdr:col>
      <xdr:colOff>108857</xdr:colOff>
      <xdr:row>28</xdr:row>
      <xdr:rowOff>81642</xdr:rowOff>
    </xdr:from>
    <xdr:to>
      <xdr:col>5</xdr:col>
      <xdr:colOff>1578428</xdr:colOff>
      <xdr:row>28</xdr:row>
      <xdr:rowOff>993320</xdr:rowOff>
    </xdr:to>
    <xdr:pic>
      <xdr:nvPicPr>
        <xdr:cNvPr id="96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1891" t="18163" r="9439" b="9838"/>
        <a:stretch/>
      </xdr:blipFill>
      <xdr:spPr bwMode="auto">
        <a:xfrm>
          <a:off x="5252357" y="4857749"/>
          <a:ext cx="1469571" cy="91167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324971</xdr:colOff>
      <xdr:row>32</xdr:row>
      <xdr:rowOff>100852</xdr:rowOff>
    </xdr:from>
    <xdr:to>
      <xdr:col>5</xdr:col>
      <xdr:colOff>1479536</xdr:colOff>
      <xdr:row>32</xdr:row>
      <xdr:rowOff>1311087</xdr:rowOff>
    </xdr:to>
    <xdr:pic>
      <xdr:nvPicPr>
        <xdr:cNvPr id="97" name="Picture 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5468471" y="28539780"/>
          <a:ext cx="1154565" cy="1210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220156</xdr:colOff>
      <xdr:row>35</xdr:row>
      <xdr:rowOff>69808</xdr:rowOff>
    </xdr:from>
    <xdr:to>
      <xdr:col>5</xdr:col>
      <xdr:colOff>1504950</xdr:colOff>
      <xdr:row>35</xdr:row>
      <xdr:rowOff>448999</xdr:rowOff>
    </xdr:to>
    <xdr:pic>
      <xdr:nvPicPr>
        <xdr:cNvPr id="98" name="Рисунок 97" descr="Пол мостика 1500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5363656" y="41163379"/>
          <a:ext cx="1284794" cy="379192"/>
        </a:xfrm>
        <a:prstGeom prst="rect">
          <a:avLst/>
        </a:prstGeom>
      </xdr:spPr>
    </xdr:pic>
    <xdr:clientData/>
  </xdr:twoCellAnchor>
  <xdr:twoCellAnchor editAs="oneCell">
    <xdr:from>
      <xdr:col>1</xdr:col>
      <xdr:colOff>39715</xdr:colOff>
      <xdr:row>3</xdr:row>
      <xdr:rowOff>54429</xdr:rowOff>
    </xdr:from>
    <xdr:to>
      <xdr:col>5</xdr:col>
      <xdr:colOff>832313</xdr:colOff>
      <xdr:row>3</xdr:row>
      <xdr:rowOff>3184072</xdr:rowOff>
    </xdr:to>
    <xdr:pic>
      <xdr:nvPicPr>
        <xdr:cNvPr id="116" name="Рисунок 115" descr="2-11_вид 2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t="6746" r="2094" b="12301"/>
        <a:stretch/>
      </xdr:blipFill>
      <xdr:spPr bwMode="auto">
        <a:xfrm>
          <a:off x="39715" y="571500"/>
          <a:ext cx="5677562" cy="31296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3796395</xdr:rowOff>
    </xdr:from>
    <xdr:to>
      <xdr:col>5</xdr:col>
      <xdr:colOff>838458</xdr:colOff>
      <xdr:row>4</xdr:row>
      <xdr:rowOff>1891395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1545" t="8293" r="3495" b="9756"/>
        <a:stretch/>
      </xdr:blipFill>
      <xdr:spPr bwMode="auto">
        <a:xfrm>
          <a:off x="0" y="4313466"/>
          <a:ext cx="5723422" cy="329292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68035</xdr:colOff>
      <xdr:row>30</xdr:row>
      <xdr:rowOff>95251</xdr:rowOff>
    </xdr:from>
    <xdr:to>
      <xdr:col>5</xdr:col>
      <xdr:colOff>1692430</xdr:colOff>
      <xdr:row>30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5</xdr:col>
      <xdr:colOff>312964</xdr:colOff>
      <xdr:row>52</xdr:row>
      <xdr:rowOff>68036</xdr:rowOff>
    </xdr:from>
    <xdr:to>
      <xdr:col>5</xdr:col>
      <xdr:colOff>1292679</xdr:colOff>
      <xdr:row>52</xdr:row>
      <xdr:rowOff>833988</xdr:rowOff>
    </xdr:to>
    <xdr:pic>
      <xdr:nvPicPr>
        <xdr:cNvPr id="53" name="Рисунок 52" descr="13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97928" y="29296179"/>
          <a:ext cx="979715" cy="765952"/>
        </a:xfrm>
        <a:prstGeom prst="rect">
          <a:avLst/>
        </a:prstGeom>
      </xdr:spPr>
    </xdr:pic>
    <xdr:clientData/>
  </xdr:twoCellAnchor>
  <xdr:twoCellAnchor>
    <xdr:from>
      <xdr:col>5</xdr:col>
      <xdr:colOff>435428</xdr:colOff>
      <xdr:row>53</xdr:row>
      <xdr:rowOff>54428</xdr:rowOff>
    </xdr:from>
    <xdr:to>
      <xdr:col>5</xdr:col>
      <xdr:colOff>1279071</xdr:colOff>
      <xdr:row>53</xdr:row>
      <xdr:rowOff>1233585</xdr:rowOff>
    </xdr:to>
    <xdr:pic>
      <xdr:nvPicPr>
        <xdr:cNvPr id="54" name="Picture 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 l="19095" t="20402" r="64381" b="7799"/>
        <a:stretch/>
      </xdr:blipFill>
      <xdr:spPr bwMode="auto">
        <a:xfrm>
          <a:off x="5320392" y="30194249"/>
          <a:ext cx="843643" cy="11791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353784</xdr:colOff>
      <xdr:row>54</xdr:row>
      <xdr:rowOff>95250</xdr:rowOff>
    </xdr:from>
    <xdr:to>
      <xdr:col>5</xdr:col>
      <xdr:colOff>1376019</xdr:colOff>
      <xdr:row>54</xdr:row>
      <xdr:rowOff>1039426</xdr:rowOff>
    </xdr:to>
    <xdr:pic>
      <xdr:nvPicPr>
        <xdr:cNvPr id="56" name="Picture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 l="13975" t="14978" r="64590" b="14938"/>
        <a:stretch/>
      </xdr:blipFill>
      <xdr:spPr bwMode="auto">
        <a:xfrm>
          <a:off x="5238749" y="31541357"/>
          <a:ext cx="1022234" cy="944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95250</xdr:colOff>
      <xdr:row>56</xdr:row>
      <xdr:rowOff>122463</xdr:rowOff>
    </xdr:from>
    <xdr:to>
      <xdr:col>5</xdr:col>
      <xdr:colOff>1593381</xdr:colOff>
      <xdr:row>56</xdr:row>
      <xdr:rowOff>789214</xdr:rowOff>
    </xdr:to>
    <xdr:pic>
      <xdr:nvPicPr>
        <xdr:cNvPr id="60" name="Pictur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tretch/>
      </xdr:blipFill>
      <xdr:spPr bwMode="auto">
        <a:xfrm>
          <a:off x="4980214" y="32997320"/>
          <a:ext cx="1498131" cy="666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340178</xdr:colOff>
      <xdr:row>57</xdr:row>
      <xdr:rowOff>95250</xdr:rowOff>
    </xdr:from>
    <xdr:to>
      <xdr:col>5</xdr:col>
      <xdr:colOff>1336040</xdr:colOff>
      <xdr:row>57</xdr:row>
      <xdr:rowOff>610818</xdr:rowOff>
    </xdr:to>
    <xdr:pic>
      <xdr:nvPicPr>
        <xdr:cNvPr id="62" name="Рисунок 61" descr="12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/>
      </xdr:blipFill>
      <xdr:spPr bwMode="auto">
        <a:xfrm>
          <a:off x="5225142" y="34072286"/>
          <a:ext cx="995861" cy="515568"/>
        </a:xfrm>
        <a:prstGeom prst="rect">
          <a:avLst/>
        </a:prstGeom>
      </xdr:spPr>
    </xdr:pic>
    <xdr:clientData/>
  </xdr:twoCellAnchor>
  <xdr:twoCellAnchor>
    <xdr:from>
      <xdr:col>5</xdr:col>
      <xdr:colOff>421821</xdr:colOff>
      <xdr:row>58</xdr:row>
      <xdr:rowOff>54431</xdr:rowOff>
    </xdr:from>
    <xdr:to>
      <xdr:col>5</xdr:col>
      <xdr:colOff>1213644</xdr:colOff>
      <xdr:row>58</xdr:row>
      <xdr:rowOff>1156606</xdr:rowOff>
    </xdr:to>
    <xdr:pic>
      <xdr:nvPicPr>
        <xdr:cNvPr id="63" name="Picture 5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5306784" y="34779860"/>
          <a:ext cx="791823" cy="1102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307337</xdr:colOff>
      <xdr:row>68</xdr:row>
      <xdr:rowOff>53325</xdr:rowOff>
    </xdr:from>
    <xdr:to>
      <xdr:col>5</xdr:col>
      <xdr:colOff>1326511</xdr:colOff>
      <xdr:row>68</xdr:row>
      <xdr:rowOff>993322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4" b="10784"/>
        <a:stretch/>
      </xdr:blipFill>
      <xdr:spPr bwMode="auto">
        <a:xfrm>
          <a:off x="5192301" y="40847540"/>
          <a:ext cx="1019174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293728</xdr:colOff>
      <xdr:row>69</xdr:row>
      <xdr:rowOff>57407</xdr:rowOff>
    </xdr:from>
    <xdr:to>
      <xdr:col>5</xdr:col>
      <xdr:colOff>1322428</xdr:colOff>
      <xdr:row>69</xdr:row>
      <xdr:rowOff>1088571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2" b="10000"/>
        <a:stretch/>
      </xdr:blipFill>
      <xdr:spPr bwMode="auto">
        <a:xfrm>
          <a:off x="5178692" y="41763300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480030</xdr:colOff>
      <xdr:row>72</xdr:row>
      <xdr:rowOff>42439</xdr:rowOff>
    </xdr:from>
    <xdr:to>
      <xdr:col>5</xdr:col>
      <xdr:colOff>1302321</xdr:colOff>
      <xdr:row>72</xdr:row>
      <xdr:rowOff>1020535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tretch/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471942</xdr:colOff>
      <xdr:row>73</xdr:row>
      <xdr:rowOff>54247</xdr:rowOff>
    </xdr:from>
    <xdr:to>
      <xdr:col>5</xdr:col>
      <xdr:colOff>1272081</xdr:colOff>
      <xdr:row>73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tretch/>
      </xdr:blipFill>
      <xdr:spPr bwMode="auto">
        <a:xfrm>
          <a:off x="5356906" y="44495176"/>
          <a:ext cx="800138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299357</xdr:colOff>
      <xdr:row>74</xdr:row>
      <xdr:rowOff>46837</xdr:rowOff>
    </xdr:from>
    <xdr:to>
      <xdr:col>5</xdr:col>
      <xdr:colOff>1319709</xdr:colOff>
      <xdr:row>74</xdr:row>
      <xdr:rowOff>993322</xdr:rowOff>
    </xdr:to>
    <xdr:pic>
      <xdr:nvPicPr>
        <xdr:cNvPr id="74" name="Picture 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tretch/>
      </xdr:blipFill>
      <xdr:spPr bwMode="auto">
        <a:xfrm>
          <a:off x="5184321" y="46719337"/>
          <a:ext cx="1020352" cy="9464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136070</xdr:colOff>
      <xdr:row>76</xdr:row>
      <xdr:rowOff>88577</xdr:rowOff>
    </xdr:from>
    <xdr:to>
      <xdr:col>5</xdr:col>
      <xdr:colOff>1424483</xdr:colOff>
      <xdr:row>76</xdr:row>
      <xdr:rowOff>557893</xdr:rowOff>
    </xdr:to>
    <xdr:pic>
      <xdr:nvPicPr>
        <xdr:cNvPr id="75" name="Picture 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tretch/>
      </xdr:blipFill>
      <xdr:spPr bwMode="auto">
        <a:xfrm>
          <a:off x="5021034" y="46352863"/>
          <a:ext cx="1288412" cy="4693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290926</xdr:colOff>
      <xdr:row>77</xdr:row>
      <xdr:rowOff>84622</xdr:rowOff>
    </xdr:from>
    <xdr:to>
      <xdr:col>5</xdr:col>
      <xdr:colOff>1243589</xdr:colOff>
      <xdr:row>77</xdr:row>
      <xdr:rowOff>1115786</xdr:rowOff>
    </xdr:to>
    <xdr:pic>
      <xdr:nvPicPr>
        <xdr:cNvPr id="76" name="Picture 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tretch/>
      </xdr:blipFill>
      <xdr:spPr bwMode="auto">
        <a:xfrm>
          <a:off x="5175889" y="47260586"/>
          <a:ext cx="952663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426998</xdr:colOff>
      <xdr:row>78</xdr:row>
      <xdr:rowOff>102262</xdr:rowOff>
    </xdr:from>
    <xdr:to>
      <xdr:col>5</xdr:col>
      <xdr:colOff>1250660</xdr:colOff>
      <xdr:row>78</xdr:row>
      <xdr:rowOff>925285</xdr:rowOff>
    </xdr:to>
    <xdr:pic>
      <xdr:nvPicPr>
        <xdr:cNvPr id="77" name="Picture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tretch/>
      </xdr:blipFill>
      <xdr:spPr bwMode="auto">
        <a:xfrm>
          <a:off x="5311962" y="48189905"/>
          <a:ext cx="823662" cy="823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332622</xdr:colOff>
      <xdr:row>90</xdr:row>
      <xdr:rowOff>75045</xdr:rowOff>
    </xdr:from>
    <xdr:to>
      <xdr:col>5</xdr:col>
      <xdr:colOff>1231260</xdr:colOff>
      <xdr:row>90</xdr:row>
      <xdr:rowOff>1115786</xdr:rowOff>
    </xdr:to>
    <xdr:pic>
      <xdr:nvPicPr>
        <xdr:cNvPr id="78" name="Picture 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tretch/>
      </xdr:blipFill>
      <xdr:spPr bwMode="auto">
        <a:xfrm>
          <a:off x="5217587" y="49074367"/>
          <a:ext cx="898638" cy="10407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373444</xdr:colOff>
      <xdr:row>91</xdr:row>
      <xdr:rowOff>50370</xdr:rowOff>
    </xdr:from>
    <xdr:to>
      <xdr:col>5</xdr:col>
      <xdr:colOff>1272082</xdr:colOff>
      <xdr:row>91</xdr:row>
      <xdr:rowOff>1074964</xdr:rowOff>
    </xdr:to>
    <xdr:pic>
      <xdr:nvPicPr>
        <xdr:cNvPr id="80" name="Picture 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tretch/>
      </xdr:blipFill>
      <xdr:spPr bwMode="auto">
        <a:xfrm>
          <a:off x="5258408" y="49852514"/>
          <a:ext cx="898638" cy="1024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635515</xdr:colOff>
      <xdr:row>79</xdr:row>
      <xdr:rowOff>77586</xdr:rowOff>
    </xdr:from>
    <xdr:to>
      <xdr:col>5</xdr:col>
      <xdr:colOff>982796</xdr:colOff>
      <xdr:row>79</xdr:row>
      <xdr:rowOff>1156606</xdr:rowOff>
    </xdr:to>
    <xdr:pic>
      <xdr:nvPicPr>
        <xdr:cNvPr id="82" name="Picture 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tretch/>
      </xdr:blipFill>
      <xdr:spPr bwMode="auto">
        <a:xfrm>
          <a:off x="5520479" y="51648657"/>
          <a:ext cx="347281" cy="10790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623080</xdr:colOff>
      <xdr:row>80</xdr:row>
      <xdr:rowOff>77584</xdr:rowOff>
    </xdr:from>
    <xdr:to>
      <xdr:col>5</xdr:col>
      <xdr:colOff>968014</xdr:colOff>
      <xdr:row>80</xdr:row>
      <xdr:rowOff>1115785</xdr:rowOff>
    </xdr:to>
    <xdr:pic>
      <xdr:nvPicPr>
        <xdr:cNvPr id="83" name="Picture 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tretch/>
      </xdr:blipFill>
      <xdr:spPr bwMode="auto">
        <a:xfrm>
          <a:off x="5508044" y="52356227"/>
          <a:ext cx="344934" cy="10382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326571</xdr:colOff>
      <xdr:row>82</xdr:row>
      <xdr:rowOff>40821</xdr:rowOff>
    </xdr:from>
    <xdr:to>
      <xdr:col>5</xdr:col>
      <xdr:colOff>1440995</xdr:colOff>
      <xdr:row>82</xdr:row>
      <xdr:rowOff>517071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11535" y="58524321"/>
          <a:ext cx="11144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571500</xdr:colOff>
      <xdr:row>84</xdr:row>
      <xdr:rowOff>81643</xdr:rowOff>
    </xdr:from>
    <xdr:to>
      <xdr:col>5</xdr:col>
      <xdr:colOff>1177083</xdr:colOff>
      <xdr:row>84</xdr:row>
      <xdr:rowOff>680357</xdr:rowOff>
    </xdr:to>
    <xdr:pic>
      <xdr:nvPicPr>
        <xdr:cNvPr id="92" name="Рисунок 91" descr="Пол мостика 1500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/>
      </xdr:blipFill>
      <xdr:spPr bwMode="auto">
        <a:xfrm>
          <a:off x="5456464" y="59123036"/>
          <a:ext cx="605583" cy="598714"/>
        </a:xfrm>
        <a:prstGeom prst="rect">
          <a:avLst/>
        </a:prstGeom>
      </xdr:spPr>
    </xdr:pic>
    <xdr:clientData/>
  </xdr:twoCellAnchor>
  <xdr:twoCellAnchor>
    <xdr:from>
      <xdr:col>5</xdr:col>
      <xdr:colOff>217714</xdr:colOff>
      <xdr:row>86</xdr:row>
      <xdr:rowOff>68036</xdr:rowOff>
    </xdr:from>
    <xdr:to>
      <xdr:col>5</xdr:col>
      <xdr:colOff>1502508</xdr:colOff>
      <xdr:row>86</xdr:row>
      <xdr:rowOff>625928</xdr:rowOff>
    </xdr:to>
    <xdr:pic>
      <xdr:nvPicPr>
        <xdr:cNvPr id="93" name="Рисунок 92" descr="Пол мостика 1500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/>
      </xdr:blipFill>
      <xdr:spPr bwMode="auto">
        <a:xfrm>
          <a:off x="5102678" y="59898643"/>
          <a:ext cx="1284794" cy="557893"/>
        </a:xfrm>
        <a:prstGeom prst="rect">
          <a:avLst/>
        </a:prstGeom>
      </xdr:spPr>
    </xdr:pic>
    <xdr:clientData/>
  </xdr:twoCellAnchor>
  <xdr:twoCellAnchor>
    <xdr:from>
      <xdr:col>5</xdr:col>
      <xdr:colOff>299360</xdr:colOff>
      <xdr:row>47</xdr:row>
      <xdr:rowOff>81644</xdr:rowOff>
    </xdr:from>
    <xdr:to>
      <xdr:col>5</xdr:col>
      <xdr:colOff>1493094</xdr:colOff>
      <xdr:row>47</xdr:row>
      <xdr:rowOff>816431</xdr:rowOff>
    </xdr:to>
    <xdr:pic>
      <xdr:nvPicPr>
        <xdr:cNvPr id="106" name="Рисунок 105" descr="12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/>
      </xdr:blipFill>
      <xdr:spPr bwMode="auto">
        <a:xfrm rot="16199999">
          <a:off x="5413797" y="28767350"/>
          <a:ext cx="734787" cy="1193734"/>
        </a:xfrm>
        <a:prstGeom prst="rect">
          <a:avLst/>
        </a:prstGeom>
      </xdr:spPr>
    </xdr:pic>
    <xdr:clientData/>
  </xdr:twoCellAnchor>
  <xdr:twoCellAnchor>
    <xdr:from>
      <xdr:col>5</xdr:col>
      <xdr:colOff>449035</xdr:colOff>
      <xdr:row>102</xdr:row>
      <xdr:rowOff>81643</xdr:rowOff>
    </xdr:from>
    <xdr:to>
      <xdr:col>5</xdr:col>
      <xdr:colOff>1156710</xdr:colOff>
      <xdr:row>102</xdr:row>
      <xdr:rowOff>1197428</xdr:rowOff>
    </xdr:to>
    <xdr:pic>
      <xdr:nvPicPr>
        <xdr:cNvPr id="123" name="Picture 5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tretch/>
      </xdr:blipFill>
      <xdr:spPr bwMode="auto">
        <a:xfrm>
          <a:off x="5333999" y="71315036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653143</xdr:colOff>
      <xdr:row>3</xdr:row>
      <xdr:rowOff>54427</xdr:rowOff>
    </xdr:from>
    <xdr:to>
      <xdr:col>18</xdr:col>
      <xdr:colOff>244788</xdr:colOff>
      <xdr:row>3</xdr:row>
      <xdr:rowOff>3946072</xdr:rowOff>
    </xdr:to>
    <xdr:pic>
      <xdr:nvPicPr>
        <xdr:cNvPr id="91" name="Рисунок 90" descr="2-11_вид 2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 t="8322" b="10982"/>
        <a:stretch/>
      </xdr:blipFill>
      <xdr:spPr bwMode="auto">
        <a:xfrm>
          <a:off x="8177893" y="571498"/>
          <a:ext cx="7233911" cy="38916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530678</xdr:colOff>
      <xdr:row>44</xdr:row>
      <xdr:rowOff>163285</xdr:rowOff>
    </xdr:from>
    <xdr:to>
      <xdr:col>5</xdr:col>
      <xdr:colOff>1175764</xdr:colOff>
      <xdr:row>44</xdr:row>
      <xdr:rowOff>748392</xdr:rowOff>
    </xdr:to>
    <xdr:pic>
      <xdr:nvPicPr>
        <xdr:cNvPr id="107" name="Picture 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664654" y="22299385"/>
          <a:ext cx="645085" cy="585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508411</xdr:colOff>
      <xdr:row>45</xdr:row>
      <xdr:rowOff>87827</xdr:rowOff>
    </xdr:from>
    <xdr:to>
      <xdr:col>5</xdr:col>
      <xdr:colOff>1202376</xdr:colOff>
      <xdr:row>45</xdr:row>
      <xdr:rowOff>1801090</xdr:rowOff>
    </xdr:to>
    <xdr:pic>
      <xdr:nvPicPr>
        <xdr:cNvPr id="108" name="Picture 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 l="24380" t="21310" r="67174" b="8108"/>
        <a:stretch/>
      </xdr:blipFill>
      <xdr:spPr bwMode="auto">
        <a:xfrm>
          <a:off x="5409456" y="29615327"/>
          <a:ext cx="693965" cy="17132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721179</xdr:colOff>
      <xdr:row>83</xdr:row>
      <xdr:rowOff>40822</xdr:rowOff>
    </xdr:from>
    <xdr:to>
      <xdr:col>5</xdr:col>
      <xdr:colOff>1050752</xdr:colOff>
      <xdr:row>83</xdr:row>
      <xdr:rowOff>574901</xdr:rowOff>
    </xdr:to>
    <xdr:pic>
      <xdr:nvPicPr>
        <xdr:cNvPr id="109" name="Picture 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tretch/>
      </xdr:blipFill>
      <xdr:spPr bwMode="auto">
        <a:xfrm>
          <a:off x="5769429" y="206399947"/>
          <a:ext cx="329573" cy="5340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552449</xdr:colOff>
      <xdr:row>103</xdr:row>
      <xdr:rowOff>38100</xdr:rowOff>
    </xdr:from>
    <xdr:to>
      <xdr:col>5</xdr:col>
      <xdr:colOff>1355758</xdr:colOff>
      <xdr:row>103</xdr:row>
      <xdr:rowOff>1429429</xdr:rowOff>
    </xdr:to>
    <xdr:pic>
      <xdr:nvPicPr>
        <xdr:cNvPr id="110" name="Picture 8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 l="18269" t="23363" r="70438" b="13138"/>
        <a:stretch/>
      </xdr:blipFill>
      <xdr:spPr bwMode="auto">
        <a:xfrm>
          <a:off x="5915025" y="5800725"/>
          <a:ext cx="803308" cy="13913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448235</xdr:colOff>
      <xdr:row>81</xdr:row>
      <xdr:rowOff>56029</xdr:rowOff>
    </xdr:from>
    <xdr:to>
      <xdr:col>5</xdr:col>
      <xdr:colOff>1047965</xdr:colOff>
      <xdr:row>81</xdr:row>
      <xdr:rowOff>1023783</xdr:rowOff>
    </xdr:to>
    <xdr:pic>
      <xdr:nvPicPr>
        <xdr:cNvPr id="84" name="Picture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tretch/>
      </xdr:blipFill>
      <xdr:spPr bwMode="auto">
        <a:xfrm>
          <a:off x="5782235" y="134187079"/>
          <a:ext cx="599730" cy="9677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312964</xdr:colOff>
      <xdr:row>92</xdr:row>
      <xdr:rowOff>40821</xdr:rowOff>
    </xdr:from>
    <xdr:to>
      <xdr:col>5</xdr:col>
      <xdr:colOff>1251857</xdr:colOff>
      <xdr:row>92</xdr:row>
      <xdr:rowOff>1127447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tretch/>
      </xdr:blipFill>
      <xdr:spPr bwMode="auto">
        <a:xfrm>
          <a:off x="5197928" y="66838285"/>
          <a:ext cx="938893" cy="10866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95938</xdr:colOff>
      <xdr:row>93</xdr:row>
      <xdr:rowOff>98852</xdr:rowOff>
    </xdr:from>
    <xdr:to>
      <xdr:col>5</xdr:col>
      <xdr:colOff>1680564</xdr:colOff>
      <xdr:row>93</xdr:row>
      <xdr:rowOff>802820</xdr:rowOff>
    </xdr:to>
    <xdr:pic>
      <xdr:nvPicPr>
        <xdr:cNvPr id="85" name="Picture 8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tretch/>
      </xdr:blipFill>
      <xdr:spPr bwMode="auto">
        <a:xfrm>
          <a:off x="5229913" y="54048453"/>
          <a:ext cx="1584626" cy="7039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493059</xdr:colOff>
      <xdr:row>87</xdr:row>
      <xdr:rowOff>40019</xdr:rowOff>
    </xdr:from>
    <xdr:to>
      <xdr:col>5</xdr:col>
      <xdr:colOff>1222375</xdr:colOff>
      <xdr:row>87</xdr:row>
      <xdr:rowOff>788413</xdr:rowOff>
    </xdr:to>
    <xdr:pic>
      <xdr:nvPicPr>
        <xdr:cNvPr id="102" name="Рисунок 101" descr="Пол мостика 1500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/>
      </xdr:blipFill>
      <xdr:spPr bwMode="auto">
        <a:xfrm>
          <a:off x="5827059" y="99738194"/>
          <a:ext cx="729316" cy="748395"/>
        </a:xfrm>
        <a:prstGeom prst="rect">
          <a:avLst/>
        </a:prstGeom>
      </xdr:spPr>
    </xdr:pic>
    <xdr:clientData/>
  </xdr:twoCellAnchor>
  <xdr:twoCellAnchor editAs="oneCell">
    <xdr:from>
      <xdr:col>5</xdr:col>
      <xdr:colOff>163286</xdr:colOff>
      <xdr:row>98</xdr:row>
      <xdr:rowOff>81643</xdr:rowOff>
    </xdr:from>
    <xdr:to>
      <xdr:col>5</xdr:col>
      <xdr:colOff>1564821</xdr:colOff>
      <xdr:row>98</xdr:row>
      <xdr:rowOff>912759</xdr:rowOff>
    </xdr:to>
    <xdr:pic>
      <xdr:nvPicPr>
        <xdr:cNvPr id="103" name="Pictur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tretch/>
      </xdr:blipFill>
      <xdr:spPr bwMode="auto">
        <a:xfrm>
          <a:off x="5640161" y="47449468"/>
          <a:ext cx="1401535" cy="9930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356558</xdr:colOff>
      <xdr:row>104</xdr:row>
      <xdr:rowOff>69273</xdr:rowOff>
    </xdr:from>
    <xdr:to>
      <xdr:col>5</xdr:col>
      <xdr:colOff>1164769</xdr:colOff>
      <xdr:row>104</xdr:row>
      <xdr:rowOff>1679864</xdr:rowOff>
    </xdr:to>
    <xdr:pic>
      <xdr:nvPicPr>
        <xdr:cNvPr id="104" name="Picture 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tretch/>
      </xdr:blipFill>
      <xdr:spPr bwMode="auto">
        <a:xfrm flipH="1">
          <a:off x="5257603" y="76840773"/>
          <a:ext cx="808211" cy="1610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1098175</xdr:colOff>
      <xdr:row>107</xdr:row>
      <xdr:rowOff>0</xdr:rowOff>
    </xdr:from>
    <xdr:to>
      <xdr:col>5</xdr:col>
      <xdr:colOff>606238</xdr:colOff>
      <xdr:row>108</xdr:row>
      <xdr:rowOff>1138997</xdr:rowOff>
    </xdr:to>
    <xdr:sp macro="" textlink="">
      <xdr:nvSpPr>
        <xdr:cNvPr id="105" name="m_-2418942920727720063gmail-m_3896419812296026847gmail-m_-1094441872900911665gmail-m_8076858183220370477gmail-m_-8459065512528575007m_3171325712850371740gmail-m_8466469491300580232id4dcdadfe-8b34-16e9-4840-b3a675493d92" descr="https://mail.google.com/mail/ca/u/0/?ui=2&amp;ik=9b3c78cafd&amp;view=fimg&amp;th=15ea4f6f2c035154&amp;attid=0.13&amp;disp=emb&amp;realattid=721b99dcd79b52a2_0.1.8&amp;attbid=ANGjdJ_ysmOfS3Og1x-uTye3yTFnsftoCQxfO-AWLnK7TE3WCbl6OoMSsFTVucX_G39tOvpG9FP4BPFVn3A2bjPXI7_Muuf6lPpXM6gPPpjPaJTmo-0bG3Xzwq-i-JU&amp;sz=s0-l75-ft&amp;ats=1511172055812&amp;rm=15ea4f6f2c035154&amp;zw&amp;atsh=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5279650" y="2505074"/>
          <a:ext cx="603438" cy="264394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1098175</xdr:colOff>
      <xdr:row>107</xdr:row>
      <xdr:rowOff>0</xdr:rowOff>
    </xdr:from>
    <xdr:to>
      <xdr:col>5</xdr:col>
      <xdr:colOff>606238</xdr:colOff>
      <xdr:row>108</xdr:row>
      <xdr:rowOff>1143081</xdr:rowOff>
    </xdr:to>
    <xdr:sp macro="" textlink="">
      <xdr:nvSpPr>
        <xdr:cNvPr id="111" name="m_-2418942920727720063gmail-m_3896419812296026847gmail-m_-1094441872900911665gmail-m_8076858183220370477gmail-m_-8459065512528575007m_3171325712850371740gmail-m_8466469491300580232id4dcdadfe-8b34-16e9-4840-b3a675493d92" descr="https://mail.google.com/mail/ca/u/0/?ui=2&amp;ik=9b3c78cafd&amp;view=fimg&amp;th=15ea4f6f2c035154&amp;attid=0.13&amp;disp=emb&amp;realattid=721b99dcd79b52a2_0.1.8&amp;attbid=ANGjdJ_ysmOfS3Og1x-uTye3yTFnsftoCQxfO-AWLnK7TE3WCbl6OoMSsFTVucX_G39tOvpG9FP4BPFVn3A2bjPXI7_Muuf6lPpXM6gPPpjPaJTmo-0bG3Xzwq-i-JU&amp;sz=s0-l75-ft&amp;ats=1511172055812&amp;rm=15ea4f6f2c035154&amp;zw&amp;atsh=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5279650" y="2505074"/>
          <a:ext cx="603438" cy="2648031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68036</xdr:colOff>
      <xdr:row>108</xdr:row>
      <xdr:rowOff>27213</xdr:rowOff>
    </xdr:from>
    <xdr:to>
      <xdr:col>5</xdr:col>
      <xdr:colOff>1741715</xdr:colOff>
      <xdr:row>108</xdr:row>
      <xdr:rowOff>1749136</xdr:rowOff>
    </xdr:to>
    <xdr:pic>
      <xdr:nvPicPr>
        <xdr:cNvPr id="114" name="Picture 79" descr="ÐÐ-0019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tretch/>
      </xdr:blipFill>
      <xdr:spPr bwMode="auto">
        <a:xfrm>
          <a:off x="4969081" y="78842258"/>
          <a:ext cx="1673679" cy="172192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129883</xdr:colOff>
      <xdr:row>105</xdr:row>
      <xdr:rowOff>393373</xdr:rowOff>
    </xdr:from>
    <xdr:to>
      <xdr:col>5</xdr:col>
      <xdr:colOff>1725317</xdr:colOff>
      <xdr:row>105</xdr:row>
      <xdr:rowOff>774372</xdr:rowOff>
    </xdr:to>
    <xdr:pic>
      <xdr:nvPicPr>
        <xdr:cNvPr id="142" name="Pictur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 l="41102" r="45339" b="8613"/>
        <a:stretch/>
      </xdr:blipFill>
      <xdr:spPr bwMode="auto">
        <a:xfrm rot="5400000">
          <a:off x="5638145" y="78358748"/>
          <a:ext cx="380999" cy="15954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190498</xdr:colOff>
      <xdr:row>107</xdr:row>
      <xdr:rowOff>304801</xdr:rowOff>
    </xdr:from>
    <xdr:to>
      <xdr:col>5</xdr:col>
      <xdr:colOff>1438275</xdr:colOff>
      <xdr:row>108</xdr:row>
      <xdr:rowOff>2</xdr:rowOff>
    </xdr:to>
    <xdr:pic>
      <xdr:nvPicPr>
        <xdr:cNvPr id="143" name="Pictur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 l="41102" r="45339" b="8613"/>
        <a:stretch/>
      </xdr:blipFill>
      <xdr:spPr bwMode="auto">
        <a:xfrm rot="5400000">
          <a:off x="6031921" y="10151053"/>
          <a:ext cx="518681" cy="12477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225136</xdr:colOff>
      <xdr:row>33</xdr:row>
      <xdr:rowOff>121226</xdr:rowOff>
    </xdr:from>
    <xdr:to>
      <xdr:col>5</xdr:col>
      <xdr:colOff>1437432</xdr:colOff>
      <xdr:row>33</xdr:row>
      <xdr:rowOff>1298864</xdr:rowOff>
    </xdr:to>
    <xdr:pic>
      <xdr:nvPicPr>
        <xdr:cNvPr id="147" name="Picture 1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tretch/>
      </xdr:blipFill>
      <xdr:spPr bwMode="auto">
        <a:xfrm>
          <a:off x="5126181" y="23310271"/>
          <a:ext cx="1212296" cy="117763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173183</xdr:colOff>
      <xdr:row>34</xdr:row>
      <xdr:rowOff>68033</xdr:rowOff>
    </xdr:from>
    <xdr:to>
      <xdr:col>5</xdr:col>
      <xdr:colOff>1437165</xdr:colOff>
      <xdr:row>34</xdr:row>
      <xdr:rowOff>1229589</xdr:rowOff>
    </xdr:to>
    <xdr:pic>
      <xdr:nvPicPr>
        <xdr:cNvPr id="148" name="Picture 16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tretch/>
      </xdr:blipFill>
      <xdr:spPr bwMode="auto">
        <a:xfrm flipH="1">
          <a:off x="5074228" y="24694489"/>
          <a:ext cx="1263982" cy="1161555"/>
        </a:xfrm>
        <a:prstGeom prst="rect">
          <a:avLst/>
        </a:prstGeom>
        <a:noFill/>
      </xdr:spPr>
    </xdr:pic>
    <xdr:clientData/>
  </xdr:twoCellAnchor>
  <xdr:twoCellAnchor>
    <xdr:from>
      <xdr:col>5</xdr:col>
      <xdr:colOff>121227</xdr:colOff>
      <xdr:row>51</xdr:row>
      <xdr:rowOff>121227</xdr:rowOff>
    </xdr:from>
    <xdr:to>
      <xdr:col>5</xdr:col>
      <xdr:colOff>1604601</xdr:colOff>
      <xdr:row>51</xdr:row>
      <xdr:rowOff>1008129</xdr:rowOff>
    </xdr:to>
    <xdr:pic>
      <xdr:nvPicPr>
        <xdr:cNvPr id="149" name="Picture 3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tretch/>
      </xdr:blipFill>
      <xdr:spPr bwMode="auto">
        <a:xfrm>
          <a:off x="5022272" y="34047545"/>
          <a:ext cx="1483374" cy="8869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340178</xdr:colOff>
      <xdr:row>99</xdr:row>
      <xdr:rowOff>40821</xdr:rowOff>
    </xdr:from>
    <xdr:to>
      <xdr:col>5</xdr:col>
      <xdr:colOff>1306285</xdr:colOff>
      <xdr:row>100</xdr:row>
      <xdr:rowOff>6548</xdr:rowOff>
    </xdr:to>
    <xdr:pic>
      <xdr:nvPicPr>
        <xdr:cNvPr id="150" name="Picture 20" descr="ÐÐ40Ð¡ÐÐ¥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tretch/>
      </xdr:blipFill>
      <xdr:spPr bwMode="auto">
        <a:xfrm>
          <a:off x="5921828" y="15280821"/>
          <a:ext cx="966107" cy="96758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435429</xdr:colOff>
      <xdr:row>38</xdr:row>
      <xdr:rowOff>108857</xdr:rowOff>
    </xdr:from>
    <xdr:to>
      <xdr:col>5</xdr:col>
      <xdr:colOff>1238250</xdr:colOff>
      <xdr:row>38</xdr:row>
      <xdr:rowOff>1026558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tretch/>
      </xdr:blipFill>
      <xdr:spPr bwMode="auto">
        <a:xfrm>
          <a:off x="5320393" y="27187071"/>
          <a:ext cx="802821" cy="91770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449037</xdr:colOff>
      <xdr:row>40</xdr:row>
      <xdr:rowOff>81643</xdr:rowOff>
    </xdr:from>
    <xdr:to>
      <xdr:col>5</xdr:col>
      <xdr:colOff>1292680</xdr:colOff>
      <xdr:row>41</xdr:row>
      <xdr:rowOff>5923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tretch/>
      </xdr:blipFill>
      <xdr:spPr bwMode="auto">
        <a:xfrm>
          <a:off x="5334001" y="29935714"/>
          <a:ext cx="843643" cy="95842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204107</xdr:colOff>
      <xdr:row>49</xdr:row>
      <xdr:rowOff>122463</xdr:rowOff>
    </xdr:from>
    <xdr:to>
      <xdr:col>5</xdr:col>
      <xdr:colOff>1509032</xdr:colOff>
      <xdr:row>49</xdr:row>
      <xdr:rowOff>1262741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tretch/>
      </xdr:blipFill>
      <xdr:spPr bwMode="auto">
        <a:xfrm>
          <a:off x="5089071" y="35609892"/>
          <a:ext cx="1304925" cy="114027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108857</xdr:colOff>
      <xdr:row>101</xdr:row>
      <xdr:rowOff>176893</xdr:rowOff>
    </xdr:from>
    <xdr:to>
      <xdr:col>5</xdr:col>
      <xdr:colOff>1506680</xdr:colOff>
      <xdr:row>101</xdr:row>
      <xdr:rowOff>1599851</xdr:rowOff>
    </xdr:to>
    <xdr:pic>
      <xdr:nvPicPr>
        <xdr:cNvPr id="113" name="Picture 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 l="20737" t="5597" r="29070" b="10762"/>
        <a:stretch/>
      </xdr:blipFill>
      <xdr:spPr bwMode="auto">
        <a:xfrm>
          <a:off x="4993821" y="77329393"/>
          <a:ext cx="1397823" cy="14229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29</xdr:row>
      <xdr:rowOff>0</xdr:rowOff>
    </xdr:from>
    <xdr:to>
      <xdr:col>5</xdr:col>
      <xdr:colOff>1612216</xdr:colOff>
      <xdr:row>29</xdr:row>
      <xdr:rowOff>916895</xdr:rowOff>
    </xdr:to>
    <xdr:pic>
      <xdr:nvPicPr>
        <xdr:cNvPr id="89" name="Picture 1">
          <a:extLst>
            <a:ext uri="{FF2B5EF4-FFF2-40B4-BE49-F238E27FC236}">
              <a16:creationId xmlns:a16="http://schemas.microsoft.com/office/drawing/2014/main" id="{B9DF6AFA-8489-4ABC-A6B2-735EFF570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tretch/>
      </xdr:blipFill>
      <xdr:spPr bwMode="auto">
        <a:xfrm>
          <a:off x="5075464" y="19526250"/>
          <a:ext cx="1421716" cy="91689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242453</xdr:colOff>
      <xdr:row>36</xdr:row>
      <xdr:rowOff>51955</xdr:rowOff>
    </xdr:from>
    <xdr:to>
      <xdr:col>5</xdr:col>
      <xdr:colOff>1512742</xdr:colOff>
      <xdr:row>36</xdr:row>
      <xdr:rowOff>530803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7A185475-FD3C-424B-8C1E-92A08EF6D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828" y="24445480"/>
          <a:ext cx="1270289" cy="478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380999</xdr:colOff>
      <xdr:row>39</xdr:row>
      <xdr:rowOff>103910</xdr:rowOff>
    </xdr:from>
    <xdr:to>
      <xdr:col>5</xdr:col>
      <xdr:colOff>1265465</xdr:colOff>
      <xdr:row>39</xdr:row>
      <xdr:rowOff>979716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BF876E56-62DD-44D3-ACD3-EE703E908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tretch/>
      </xdr:blipFill>
      <xdr:spPr bwMode="auto">
        <a:xfrm flipH="1">
          <a:off x="5265963" y="28896624"/>
          <a:ext cx="884466" cy="87580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476249</xdr:colOff>
      <xdr:row>41</xdr:row>
      <xdr:rowOff>81643</xdr:rowOff>
    </xdr:from>
    <xdr:to>
      <xdr:col>5</xdr:col>
      <xdr:colOff>1399307</xdr:colOff>
      <xdr:row>41</xdr:row>
      <xdr:rowOff>1022833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92ADD48A-11C4-4E49-BD83-9F7A003B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tretch/>
      </xdr:blipFill>
      <xdr:spPr bwMode="auto">
        <a:xfrm flipH="1">
          <a:off x="5361213" y="30969857"/>
          <a:ext cx="923058" cy="94119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231321</xdr:colOff>
      <xdr:row>42</xdr:row>
      <xdr:rowOff>149678</xdr:rowOff>
    </xdr:from>
    <xdr:to>
      <xdr:col>5</xdr:col>
      <xdr:colOff>1700893</xdr:colOff>
      <xdr:row>42</xdr:row>
      <xdr:rowOff>751075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71CE60A4-D994-4E75-A301-FD168B3E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tretch/>
      </xdr:blipFill>
      <xdr:spPr bwMode="auto">
        <a:xfrm>
          <a:off x="5116285" y="32099249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870857</xdr:colOff>
      <xdr:row>3</xdr:row>
      <xdr:rowOff>3755572</xdr:rowOff>
    </xdr:from>
    <xdr:to>
      <xdr:col>18</xdr:col>
      <xdr:colOff>544510</xdr:colOff>
      <xdr:row>4</xdr:row>
      <xdr:rowOff>4626429</xdr:rowOff>
    </xdr:to>
    <xdr:pic>
      <xdr:nvPicPr>
        <xdr:cNvPr id="126" name="Рисунок 125">
          <a:extLst>
            <a:ext uri="{FF2B5EF4-FFF2-40B4-BE49-F238E27FC236}">
              <a16:creationId xmlns:a16="http://schemas.microsoft.com/office/drawing/2014/main" id="{318498B9-E4D8-415E-9B57-06FB66E97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1" y="4272643"/>
          <a:ext cx="9961890" cy="6068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571500</xdr:colOff>
      <xdr:row>60</xdr:row>
      <xdr:rowOff>81643</xdr:rowOff>
    </xdr:from>
    <xdr:to>
      <xdr:col>5</xdr:col>
      <xdr:colOff>1189773</xdr:colOff>
      <xdr:row>60</xdr:row>
      <xdr:rowOff>677884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3CB0E9C8-0AC2-4520-931D-83EBE63300A1}"/>
            </a:ext>
          </a:extLst>
        </xdr:cNvPr>
        <xdr:cNvPicPr/>
      </xdr:nvPicPr>
      <xdr:blipFill>
        <a:blip xmlns:r="http://schemas.openxmlformats.org/officeDocument/2006/relationships" r:embed="rId59"/>
        <a:stretch/>
      </xdr:blipFill>
      <xdr:spPr bwMode="auto">
        <a:xfrm>
          <a:off x="5456464" y="47747464"/>
          <a:ext cx="618273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521091</xdr:colOff>
      <xdr:row>62</xdr:row>
      <xdr:rowOff>39585</xdr:rowOff>
    </xdr:from>
    <xdr:to>
      <xdr:col>5</xdr:col>
      <xdr:colOff>1415142</xdr:colOff>
      <xdr:row>62</xdr:row>
      <xdr:rowOff>1123731</xdr:rowOff>
    </xdr:to>
    <xdr:pic>
      <xdr:nvPicPr>
        <xdr:cNvPr id="135" name="Picture 9">
          <a:extLst>
            <a:ext uri="{FF2B5EF4-FFF2-40B4-BE49-F238E27FC236}">
              <a16:creationId xmlns:a16="http://schemas.microsoft.com/office/drawing/2014/main" id="{A8CD98EC-4513-4BBB-A4F8-B6BB8C7A5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tretch/>
      </xdr:blipFill>
      <xdr:spPr bwMode="auto">
        <a:xfrm>
          <a:off x="5406055" y="48671514"/>
          <a:ext cx="894051" cy="10841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554180</xdr:colOff>
      <xdr:row>63</xdr:row>
      <xdr:rowOff>103910</xdr:rowOff>
    </xdr:from>
    <xdr:to>
      <xdr:col>5</xdr:col>
      <xdr:colOff>1333499</xdr:colOff>
      <xdr:row>63</xdr:row>
      <xdr:rowOff>1097229</xdr:rowOff>
    </xdr:to>
    <xdr:pic>
      <xdr:nvPicPr>
        <xdr:cNvPr id="136" name="Picture 9">
          <a:extLst>
            <a:ext uri="{FF2B5EF4-FFF2-40B4-BE49-F238E27FC236}">
              <a16:creationId xmlns:a16="http://schemas.microsoft.com/office/drawing/2014/main" id="{86E6C96D-9913-4A1E-B198-ED225DA08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tretch/>
      </xdr:blipFill>
      <xdr:spPr bwMode="auto">
        <a:xfrm flipH="1">
          <a:off x="5459555" y="45328610"/>
          <a:ext cx="779319" cy="9933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272142</xdr:colOff>
      <xdr:row>64</xdr:row>
      <xdr:rowOff>36015</xdr:rowOff>
    </xdr:from>
    <xdr:to>
      <xdr:col>5</xdr:col>
      <xdr:colOff>1306285</xdr:colOff>
      <xdr:row>64</xdr:row>
      <xdr:rowOff>1075083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DD0E262C-A6BA-460E-836B-489DA3FC8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7106" y="51090015"/>
          <a:ext cx="1034143" cy="1039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367557</xdr:colOff>
      <xdr:row>65</xdr:row>
      <xdr:rowOff>108856</xdr:rowOff>
    </xdr:from>
    <xdr:to>
      <xdr:col>5</xdr:col>
      <xdr:colOff>1415142</xdr:colOff>
      <xdr:row>65</xdr:row>
      <xdr:rowOff>1022933</xdr:rowOff>
    </xdr:to>
    <xdr:pic>
      <xdr:nvPicPr>
        <xdr:cNvPr id="146" name="Рисунок 145">
          <a:extLst>
            <a:ext uri="{FF2B5EF4-FFF2-40B4-BE49-F238E27FC236}">
              <a16:creationId xmlns:a16="http://schemas.microsoft.com/office/drawing/2014/main" id="{0F25F8B5-D99E-41C4-A06C-57A86C1B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252521" y="52292249"/>
          <a:ext cx="1047585" cy="914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335457</xdr:colOff>
      <xdr:row>66</xdr:row>
      <xdr:rowOff>75095</xdr:rowOff>
    </xdr:from>
    <xdr:to>
      <xdr:col>5</xdr:col>
      <xdr:colOff>1459407</xdr:colOff>
      <xdr:row>66</xdr:row>
      <xdr:rowOff>952499</xdr:rowOff>
    </xdr:to>
    <xdr:pic>
      <xdr:nvPicPr>
        <xdr:cNvPr id="152" name="Picture 9">
          <a:extLst>
            <a:ext uri="{FF2B5EF4-FFF2-40B4-BE49-F238E27FC236}">
              <a16:creationId xmlns:a16="http://schemas.microsoft.com/office/drawing/2014/main" id="{2726F928-DFA4-43DA-A461-FADA5657B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24957" y="53669095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259773</xdr:colOff>
      <xdr:row>67</xdr:row>
      <xdr:rowOff>121227</xdr:rowOff>
    </xdr:from>
    <xdr:to>
      <xdr:col>5</xdr:col>
      <xdr:colOff>1316183</xdr:colOff>
      <xdr:row>67</xdr:row>
      <xdr:rowOff>998631</xdr:rowOff>
    </xdr:to>
    <xdr:pic>
      <xdr:nvPicPr>
        <xdr:cNvPr id="153" name="Picture 9">
          <a:extLst>
            <a:ext uri="{FF2B5EF4-FFF2-40B4-BE49-F238E27FC236}">
              <a16:creationId xmlns:a16="http://schemas.microsoft.com/office/drawing/2014/main" id="{BAE894DC-BA23-483D-BC0F-A051F34C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 flipH="1">
          <a:off x="5165148" y="50679927"/>
          <a:ext cx="105641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367391</xdr:colOff>
      <xdr:row>70</xdr:row>
      <xdr:rowOff>83260</xdr:rowOff>
    </xdr:from>
    <xdr:to>
      <xdr:col>5</xdr:col>
      <xdr:colOff>1387743</xdr:colOff>
      <xdr:row>70</xdr:row>
      <xdr:rowOff>884463</xdr:rowOff>
    </xdr:to>
    <xdr:pic>
      <xdr:nvPicPr>
        <xdr:cNvPr id="154" name="Picture 9">
          <a:extLst>
            <a:ext uri="{FF2B5EF4-FFF2-40B4-BE49-F238E27FC236}">
              <a16:creationId xmlns:a16="http://schemas.microsoft.com/office/drawing/2014/main" id="{10E5C9A5-22A3-48CD-BB86-F616D36BB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tretch/>
      </xdr:blipFill>
      <xdr:spPr bwMode="auto">
        <a:xfrm>
          <a:off x="5272766" y="53918560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398318</xdr:colOff>
      <xdr:row>71</xdr:row>
      <xdr:rowOff>65942</xdr:rowOff>
    </xdr:from>
    <xdr:to>
      <xdr:col>5</xdr:col>
      <xdr:colOff>1354528</xdr:colOff>
      <xdr:row>71</xdr:row>
      <xdr:rowOff>867145</xdr:rowOff>
    </xdr:to>
    <xdr:pic>
      <xdr:nvPicPr>
        <xdr:cNvPr id="155" name="Picture 9">
          <a:extLst>
            <a:ext uri="{FF2B5EF4-FFF2-40B4-BE49-F238E27FC236}">
              <a16:creationId xmlns:a16="http://schemas.microsoft.com/office/drawing/2014/main" id="{9F370FE7-B055-45DB-BBA3-5B0FD35D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tretch/>
      </xdr:blipFill>
      <xdr:spPr bwMode="auto">
        <a:xfrm flipH="1">
          <a:off x="5303693" y="54920417"/>
          <a:ext cx="956210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326571</xdr:colOff>
      <xdr:row>75</xdr:row>
      <xdr:rowOff>68036</xdr:rowOff>
    </xdr:from>
    <xdr:to>
      <xdr:col>5</xdr:col>
      <xdr:colOff>1292678</xdr:colOff>
      <xdr:row>75</xdr:row>
      <xdr:rowOff>1014521</xdr:rowOff>
    </xdr:to>
    <xdr:pic>
      <xdr:nvPicPr>
        <xdr:cNvPr id="156" name="Picture 9">
          <a:extLst>
            <a:ext uri="{FF2B5EF4-FFF2-40B4-BE49-F238E27FC236}">
              <a16:creationId xmlns:a16="http://schemas.microsoft.com/office/drawing/2014/main" id="{D05EF7FB-5397-4A67-A420-4AA6DF63C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tretch/>
      </xdr:blipFill>
      <xdr:spPr bwMode="auto">
        <a:xfrm flipH="1">
          <a:off x="5211535" y="63980786"/>
          <a:ext cx="966107" cy="9464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598714</xdr:colOff>
      <xdr:row>85</xdr:row>
      <xdr:rowOff>81643</xdr:rowOff>
    </xdr:from>
    <xdr:to>
      <xdr:col>5</xdr:col>
      <xdr:colOff>1156607</xdr:colOff>
      <xdr:row>85</xdr:row>
      <xdr:rowOff>680357</xdr:rowOff>
    </xdr:to>
    <xdr:pic>
      <xdr:nvPicPr>
        <xdr:cNvPr id="158" name="Рисунок 157" descr="Пол мостика 1500.jpg">
          <a:extLst>
            <a:ext uri="{FF2B5EF4-FFF2-40B4-BE49-F238E27FC236}">
              <a16:creationId xmlns:a16="http://schemas.microsoft.com/office/drawing/2014/main" id="{67D40367-358D-4EE2-98F9-A0312068B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/>
      </xdr:blipFill>
      <xdr:spPr bwMode="auto">
        <a:xfrm flipH="1">
          <a:off x="5483678" y="74621572"/>
          <a:ext cx="557893" cy="598714"/>
        </a:xfrm>
        <a:prstGeom prst="rect">
          <a:avLst/>
        </a:prstGeom>
      </xdr:spPr>
    </xdr:pic>
    <xdr:clientData/>
  </xdr:twoCellAnchor>
  <xdr:twoCellAnchor editAs="oneCell">
    <xdr:from>
      <xdr:col>5</xdr:col>
      <xdr:colOff>557893</xdr:colOff>
      <xdr:row>88</xdr:row>
      <xdr:rowOff>54428</xdr:rowOff>
    </xdr:from>
    <xdr:to>
      <xdr:col>5</xdr:col>
      <xdr:colOff>1176165</xdr:colOff>
      <xdr:row>88</xdr:row>
      <xdr:rowOff>650669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11750B1C-E48E-4A02-AB67-DD9AB0015A65}"/>
            </a:ext>
          </a:extLst>
        </xdr:cNvPr>
        <xdr:cNvPicPr/>
      </xdr:nvPicPr>
      <xdr:blipFill>
        <a:blip xmlns:r="http://schemas.openxmlformats.org/officeDocument/2006/relationships" r:embed="rId59"/>
        <a:stretch/>
      </xdr:blipFill>
      <xdr:spPr bwMode="auto">
        <a:xfrm>
          <a:off x="5442857" y="77016428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462643</xdr:colOff>
      <xdr:row>95</xdr:row>
      <xdr:rowOff>13607</xdr:rowOff>
    </xdr:from>
    <xdr:to>
      <xdr:col>5</xdr:col>
      <xdr:colOff>1080915</xdr:colOff>
      <xdr:row>95</xdr:row>
      <xdr:rowOff>609848</xdr:rowOff>
    </xdr:to>
    <xdr:pic>
      <xdr:nvPicPr>
        <xdr:cNvPr id="160" name="Рисунок 159">
          <a:extLst>
            <a:ext uri="{FF2B5EF4-FFF2-40B4-BE49-F238E27FC236}">
              <a16:creationId xmlns:a16="http://schemas.microsoft.com/office/drawing/2014/main" id="{2D464FB7-2ECC-4BB6-8D2D-0DAC1B210FC9}"/>
            </a:ext>
          </a:extLst>
        </xdr:cNvPr>
        <xdr:cNvPicPr/>
      </xdr:nvPicPr>
      <xdr:blipFill>
        <a:blip xmlns:r="http://schemas.openxmlformats.org/officeDocument/2006/relationships" r:embed="rId59"/>
        <a:stretch/>
      </xdr:blipFill>
      <xdr:spPr bwMode="auto">
        <a:xfrm>
          <a:off x="5347607" y="83153250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190500</xdr:colOff>
      <xdr:row>110</xdr:row>
      <xdr:rowOff>122464</xdr:rowOff>
    </xdr:from>
    <xdr:to>
      <xdr:col>5</xdr:col>
      <xdr:colOff>1360714</xdr:colOff>
      <xdr:row>110</xdr:row>
      <xdr:rowOff>1654687</xdr:rowOff>
    </xdr:to>
    <xdr:pic>
      <xdr:nvPicPr>
        <xdr:cNvPr id="161" name="Picture 2">
          <a:extLst>
            <a:ext uri="{FF2B5EF4-FFF2-40B4-BE49-F238E27FC236}">
              <a16:creationId xmlns:a16="http://schemas.microsoft.com/office/drawing/2014/main" id="{969BA2E2-89FB-4722-B204-FB891627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 bwMode="auto">
        <a:xfrm>
          <a:off x="5075464" y="97672071"/>
          <a:ext cx="1170214" cy="15322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231321</xdr:colOff>
      <xdr:row>112</xdr:row>
      <xdr:rowOff>68035</xdr:rowOff>
    </xdr:from>
    <xdr:to>
      <xdr:col>5</xdr:col>
      <xdr:colOff>1486168</xdr:colOff>
      <xdr:row>112</xdr:row>
      <xdr:rowOff>1578428</xdr:rowOff>
    </xdr:to>
    <xdr:pic>
      <xdr:nvPicPr>
        <xdr:cNvPr id="162" name="Picture 1">
          <a:extLst>
            <a:ext uri="{FF2B5EF4-FFF2-40B4-BE49-F238E27FC236}">
              <a16:creationId xmlns:a16="http://schemas.microsoft.com/office/drawing/2014/main" id="{B561949F-8224-49DA-AB5D-F35AB8B3E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 l="24486" t="11908" r="36216" b="9497"/>
        <a:stretch>
          <a:fillRect/>
        </a:stretch>
      </xdr:blipFill>
      <xdr:spPr bwMode="auto">
        <a:xfrm>
          <a:off x="5116285" y="99672321"/>
          <a:ext cx="1254847" cy="1510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106</xdr:row>
      <xdr:rowOff>95250</xdr:rowOff>
    </xdr:from>
    <xdr:to>
      <xdr:col>5</xdr:col>
      <xdr:colOff>1427389</xdr:colOff>
      <xdr:row>106</xdr:row>
      <xdr:rowOff>1238250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D278223F-E579-45BB-A164-94CD4FFA6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2678" y="95222786"/>
          <a:ext cx="12096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299357</xdr:colOff>
      <xdr:row>114</xdr:row>
      <xdr:rowOff>54428</xdr:rowOff>
    </xdr:from>
    <xdr:to>
      <xdr:col>5</xdr:col>
      <xdr:colOff>1394732</xdr:colOff>
      <xdr:row>114</xdr:row>
      <xdr:rowOff>1194953</xdr:rowOff>
    </xdr:to>
    <xdr:pic>
      <xdr:nvPicPr>
        <xdr:cNvPr id="164" name="Рисунок 163">
          <a:extLst>
            <a:ext uri="{FF2B5EF4-FFF2-40B4-BE49-F238E27FC236}">
              <a16:creationId xmlns:a16="http://schemas.microsoft.com/office/drawing/2014/main" id="{62678DD4-6294-492D-B84C-F40F3680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4321" y="102829178"/>
          <a:ext cx="10953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846010</xdr:colOff>
      <xdr:row>3</xdr:row>
      <xdr:rowOff>3772137</xdr:rowOff>
    </xdr:from>
    <xdr:to>
      <xdr:col>18</xdr:col>
      <xdr:colOff>519663</xdr:colOff>
      <xdr:row>4</xdr:row>
      <xdr:rowOff>4642994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2131489A-0110-490C-B05B-2A558B3AF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467" y="4774333"/>
          <a:ext cx="9960653" cy="6072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abSelected="1" topLeftCell="B1" zoomScale="115" zoomScaleNormal="115" workbookViewId="0">
      <pane ySplit="1" topLeftCell="A11" activePane="bottomLeft" state="frozen"/>
      <selection activeCell="B1" sqref="B1"/>
      <selection pane="bottomLeft" activeCell="H26" sqref="H26"/>
    </sheetView>
  </sheetViews>
  <sheetFormatPr defaultRowHeight="15" x14ac:dyDescent="0.25"/>
  <cols>
    <col min="1" max="1" width="6.28515625" hidden="1" customWidth="1"/>
    <col min="2" max="2" width="7.7109375" style="1" customWidth="1"/>
    <col min="3" max="3" width="17.28515625" customWidth="1"/>
    <col min="4" max="4" width="36.5703125" style="2" customWidth="1"/>
    <col min="5" max="5" width="11.7109375" style="3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0.85546875" customWidth="1"/>
    <col min="12" max="12" width="12.28515625" customWidth="1"/>
    <col min="13" max="13" width="6.5703125" customWidth="1"/>
    <col min="14" max="14" width="14.140625" customWidth="1"/>
    <col min="15" max="15" width="8.7109375" bestFit="1" customWidth="1"/>
    <col min="16" max="16" width="10.140625" customWidth="1"/>
  </cols>
  <sheetData>
    <row r="1" spans="1:18" ht="39" customHeight="1" thickBot="1" x14ac:dyDescent="0.3">
      <c r="A1" s="6"/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2" t="s">
        <v>14</v>
      </c>
      <c r="P1" s="14" t="s">
        <v>15</v>
      </c>
      <c r="Q1" t="s">
        <v>239</v>
      </c>
      <c r="R1" t="s">
        <v>240</v>
      </c>
    </row>
    <row r="2" spans="1:18" ht="21" x14ac:dyDescent="0.25">
      <c r="A2" s="196" t="s">
        <v>238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3" spans="1:18" ht="18.75" customHeight="1" x14ac:dyDescent="0.25">
      <c r="A3" s="4"/>
      <c r="B3" s="198" t="s">
        <v>0</v>
      </c>
      <c r="C3" s="198"/>
      <c r="D3" s="198"/>
      <c r="E3" s="198"/>
      <c r="F3" s="198"/>
      <c r="G3" s="198"/>
      <c r="H3" s="198"/>
      <c r="I3" s="198"/>
      <c r="J3" s="198"/>
      <c r="K3" s="198"/>
    </row>
    <row r="4" spans="1:18" ht="409.5" customHeight="1" x14ac:dyDescent="0.25">
      <c r="A4" s="5"/>
      <c r="B4" s="199"/>
      <c r="C4" s="200"/>
      <c r="D4" s="200"/>
      <c r="E4" s="200"/>
      <c r="F4" s="200"/>
      <c r="G4" s="200"/>
      <c r="H4" s="200"/>
      <c r="I4" s="200"/>
      <c r="J4" s="200"/>
      <c r="K4" s="201"/>
    </row>
    <row r="5" spans="1:18" ht="382.5" customHeight="1" thickBot="1" x14ac:dyDescent="0.3">
      <c r="A5" s="5"/>
      <c r="B5" s="199"/>
      <c r="C5" s="200"/>
      <c r="D5" s="200"/>
      <c r="E5" s="200"/>
      <c r="F5" s="200"/>
      <c r="G5" s="200"/>
      <c r="H5" s="200"/>
      <c r="I5" s="200"/>
      <c r="J5" s="200"/>
      <c r="K5" s="201"/>
    </row>
    <row r="6" spans="1:18" ht="69" customHeight="1" thickBot="1" x14ac:dyDescent="0.3">
      <c r="A6" s="6"/>
      <c r="B6" s="7" t="s">
        <v>1</v>
      </c>
      <c r="C6" s="7" t="s">
        <v>2</v>
      </c>
      <c r="D6" s="8" t="s">
        <v>3</v>
      </c>
      <c r="E6" s="7" t="s">
        <v>4</v>
      </c>
      <c r="F6" s="7" t="s">
        <v>5</v>
      </c>
      <c r="G6" s="7" t="s">
        <v>6</v>
      </c>
      <c r="H6" s="9" t="s">
        <v>7</v>
      </c>
      <c r="I6" s="9" t="s">
        <v>8</v>
      </c>
      <c r="J6" s="9" t="s">
        <v>9</v>
      </c>
      <c r="K6" s="10" t="s">
        <v>10</v>
      </c>
      <c r="L6" s="11" t="s">
        <v>11</v>
      </c>
      <c r="M6" s="12" t="s">
        <v>12</v>
      </c>
      <c r="N6" s="13" t="s">
        <v>13</v>
      </c>
      <c r="O6" s="12" t="s">
        <v>14</v>
      </c>
      <c r="P6" s="14" t="s">
        <v>15</v>
      </c>
      <c r="Q6" t="s">
        <v>239</v>
      </c>
      <c r="R6" t="s">
        <v>240</v>
      </c>
    </row>
    <row r="7" spans="1:18" ht="28.5" customHeight="1" thickBot="1" x14ac:dyDescent="0.3">
      <c r="A7" s="15"/>
      <c r="B7" s="202" t="s">
        <v>16</v>
      </c>
      <c r="C7" s="203"/>
      <c r="D7" s="203"/>
      <c r="E7" s="203"/>
      <c r="F7" s="203"/>
      <c r="G7" s="203"/>
      <c r="H7" s="203"/>
      <c r="I7" s="203"/>
      <c r="J7" s="203"/>
      <c r="K7" s="204"/>
      <c r="L7" s="16"/>
      <c r="M7" s="17"/>
      <c r="N7" s="17"/>
      <c r="O7" s="17"/>
      <c r="P7" s="18"/>
    </row>
    <row r="8" spans="1:18" s="19" customFormat="1" ht="18.75" customHeight="1" x14ac:dyDescent="0.25">
      <c r="A8" s="20"/>
      <c r="B8" s="21">
        <v>1</v>
      </c>
      <c r="C8" s="22" t="s">
        <v>97</v>
      </c>
      <c r="D8" s="23" t="s">
        <v>17</v>
      </c>
      <c r="E8" s="21">
        <v>1</v>
      </c>
      <c r="F8" s="24"/>
      <c r="G8" s="13" t="s">
        <v>18</v>
      </c>
      <c r="H8" s="25">
        <v>0.15</v>
      </c>
      <c r="I8" s="25"/>
      <c r="J8" s="25"/>
      <c r="K8" s="26"/>
      <c r="L8" s="27"/>
      <c r="M8" s="13">
        <f t="shared" ref="M8:M77" si="0">L8*E8</f>
        <v>0</v>
      </c>
      <c r="N8" s="28"/>
      <c r="O8" s="13">
        <f t="shared" ref="O8:O77" si="1">N8*E8</f>
        <v>0</v>
      </c>
      <c r="P8" s="29">
        <f t="shared" ref="P8:P77" si="2">K8*E8</f>
        <v>0</v>
      </c>
    </row>
    <row r="9" spans="1:18" s="19" customFormat="1" ht="18.75" customHeight="1" thickBot="1" x14ac:dyDescent="0.3">
      <c r="A9" s="30"/>
      <c r="B9" s="31">
        <v>2</v>
      </c>
      <c r="C9" s="127" t="s">
        <v>86</v>
      </c>
      <c r="D9" s="33" t="s">
        <v>19</v>
      </c>
      <c r="E9" s="31">
        <v>3</v>
      </c>
      <c r="F9" s="34"/>
      <c r="G9" s="13" t="s">
        <v>18</v>
      </c>
      <c r="H9" s="35">
        <v>0.3</v>
      </c>
      <c r="I9" s="35"/>
      <c r="J9" s="35"/>
      <c r="K9" s="36"/>
      <c r="L9" s="27"/>
      <c r="M9" s="13">
        <f t="shared" si="0"/>
        <v>0</v>
      </c>
      <c r="N9" s="28"/>
      <c r="O9" s="13">
        <f t="shared" si="1"/>
        <v>0</v>
      </c>
      <c r="P9" s="29">
        <f t="shared" si="2"/>
        <v>0</v>
      </c>
    </row>
    <row r="10" spans="1:18" s="19" customFormat="1" ht="18.75" customHeight="1" x14ac:dyDescent="0.25">
      <c r="A10" s="30"/>
      <c r="B10" s="21">
        <v>3</v>
      </c>
      <c r="C10" s="32" t="s">
        <v>98</v>
      </c>
      <c r="D10" s="33" t="s">
        <v>20</v>
      </c>
      <c r="E10" s="31">
        <v>1</v>
      </c>
      <c r="F10" s="35"/>
      <c r="G10" s="13" t="s">
        <v>18</v>
      </c>
      <c r="H10" s="35">
        <v>0.45</v>
      </c>
      <c r="I10" s="35"/>
      <c r="J10" s="35"/>
      <c r="K10" s="36"/>
      <c r="L10" s="27"/>
      <c r="M10" s="13">
        <f t="shared" si="0"/>
        <v>0</v>
      </c>
      <c r="N10" s="28"/>
      <c r="O10" s="13">
        <f t="shared" si="1"/>
        <v>0</v>
      </c>
      <c r="P10" s="29">
        <f t="shared" si="2"/>
        <v>0</v>
      </c>
    </row>
    <row r="11" spans="1:18" s="19" customFormat="1" ht="18.75" customHeight="1" thickBot="1" x14ac:dyDescent="0.3">
      <c r="A11" s="30"/>
      <c r="B11" s="31">
        <v>4</v>
      </c>
      <c r="C11" s="32" t="s">
        <v>99</v>
      </c>
      <c r="D11" s="33" t="s">
        <v>21</v>
      </c>
      <c r="E11" s="31">
        <v>1</v>
      </c>
      <c r="F11" s="35"/>
      <c r="G11" s="13" t="s">
        <v>18</v>
      </c>
      <c r="H11" s="35">
        <v>0.6</v>
      </c>
      <c r="I11" s="35"/>
      <c r="J11" s="35"/>
      <c r="K11" s="36"/>
      <c r="L11" s="27"/>
      <c r="M11" s="13">
        <f t="shared" si="0"/>
        <v>0</v>
      </c>
      <c r="N11" s="28"/>
      <c r="O11" s="13">
        <f t="shared" si="1"/>
        <v>0</v>
      </c>
      <c r="P11" s="29">
        <f t="shared" si="2"/>
        <v>0</v>
      </c>
    </row>
    <row r="12" spans="1:18" s="19" customFormat="1" ht="18.75" customHeight="1" x14ac:dyDescent="0.25">
      <c r="A12" s="30"/>
      <c r="B12" s="21">
        <v>5</v>
      </c>
      <c r="C12" s="32" t="s">
        <v>100</v>
      </c>
      <c r="D12" s="33" t="s">
        <v>22</v>
      </c>
      <c r="E12" s="31">
        <v>1</v>
      </c>
      <c r="F12" s="35"/>
      <c r="G12" s="13" t="s">
        <v>18</v>
      </c>
      <c r="H12" s="35">
        <v>0.75</v>
      </c>
      <c r="I12" s="35"/>
      <c r="J12" s="35"/>
      <c r="K12" s="36"/>
      <c r="L12" s="27"/>
      <c r="M12" s="13">
        <f t="shared" si="0"/>
        <v>0</v>
      </c>
      <c r="N12" s="28"/>
      <c r="O12" s="13">
        <f t="shared" si="1"/>
        <v>0</v>
      </c>
      <c r="P12" s="29">
        <f t="shared" si="2"/>
        <v>0</v>
      </c>
    </row>
    <row r="13" spans="1:18" s="19" customFormat="1" ht="18.75" customHeight="1" thickBot="1" x14ac:dyDescent="0.25">
      <c r="A13" s="30"/>
      <c r="B13" s="31">
        <v>6</v>
      </c>
      <c r="C13" s="90" t="s">
        <v>87</v>
      </c>
      <c r="D13" s="33" t="s">
        <v>23</v>
      </c>
      <c r="E13" s="13">
        <v>4</v>
      </c>
      <c r="F13" s="13"/>
      <c r="G13" s="13" t="s">
        <v>18</v>
      </c>
      <c r="H13" s="13">
        <v>1</v>
      </c>
      <c r="I13" s="13"/>
      <c r="J13" s="13"/>
      <c r="K13" s="37"/>
      <c r="L13" s="16"/>
      <c r="M13" s="13">
        <f t="shared" si="0"/>
        <v>0</v>
      </c>
      <c r="N13" s="17"/>
      <c r="O13" s="13">
        <f t="shared" si="1"/>
        <v>0</v>
      </c>
      <c r="P13" s="29">
        <f t="shared" si="2"/>
        <v>0</v>
      </c>
    </row>
    <row r="14" spans="1:18" s="19" customFormat="1" ht="18.75" customHeight="1" x14ac:dyDescent="0.2">
      <c r="A14" s="30"/>
      <c r="B14" s="21">
        <v>7</v>
      </c>
      <c r="C14" s="32" t="s">
        <v>101</v>
      </c>
      <c r="D14" s="33" t="s">
        <v>24</v>
      </c>
      <c r="E14" s="13">
        <v>1</v>
      </c>
      <c r="F14" s="13"/>
      <c r="G14" s="13" t="s">
        <v>18</v>
      </c>
      <c r="H14" s="35">
        <v>1.2</v>
      </c>
      <c r="I14" s="35"/>
      <c r="J14" s="35"/>
      <c r="K14" s="37"/>
      <c r="L14" s="16"/>
      <c r="M14" s="13">
        <f t="shared" si="0"/>
        <v>0</v>
      </c>
      <c r="N14" s="17"/>
      <c r="O14" s="13">
        <f t="shared" si="1"/>
        <v>0</v>
      </c>
      <c r="P14" s="29">
        <f t="shared" si="2"/>
        <v>0</v>
      </c>
    </row>
    <row r="15" spans="1:18" s="19" customFormat="1" ht="18.75" customHeight="1" thickBot="1" x14ac:dyDescent="0.25">
      <c r="A15" s="30"/>
      <c r="B15" s="31">
        <v>8</v>
      </c>
      <c r="C15" s="127" t="s">
        <v>88</v>
      </c>
      <c r="D15" s="33" t="s">
        <v>25</v>
      </c>
      <c r="E15" s="13">
        <v>3</v>
      </c>
      <c r="F15" s="13"/>
      <c r="G15" s="13" t="s">
        <v>18</v>
      </c>
      <c r="H15" s="13">
        <v>1.8</v>
      </c>
      <c r="I15" s="13"/>
      <c r="J15" s="13"/>
      <c r="K15" s="37"/>
      <c r="L15" s="16"/>
      <c r="M15" s="13">
        <f t="shared" si="0"/>
        <v>0</v>
      </c>
      <c r="N15" s="17"/>
      <c r="O15" s="13">
        <f t="shared" si="1"/>
        <v>0</v>
      </c>
      <c r="P15" s="29">
        <f t="shared" si="2"/>
        <v>0</v>
      </c>
    </row>
    <row r="16" spans="1:18" s="19" customFormat="1" ht="18.75" customHeight="1" x14ac:dyDescent="0.2">
      <c r="A16" s="30"/>
      <c r="B16" s="21">
        <v>9</v>
      </c>
      <c r="C16" s="127" t="s">
        <v>89</v>
      </c>
      <c r="D16" s="33" t="s">
        <v>26</v>
      </c>
      <c r="E16" s="13">
        <v>2</v>
      </c>
      <c r="F16" s="13"/>
      <c r="G16" s="13" t="s">
        <v>18</v>
      </c>
      <c r="H16" s="35">
        <v>2</v>
      </c>
      <c r="I16" s="35"/>
      <c r="J16" s="35"/>
      <c r="K16" s="37"/>
      <c r="L16" s="16"/>
      <c r="M16" s="13">
        <f t="shared" si="0"/>
        <v>0</v>
      </c>
      <c r="N16" s="17"/>
      <c r="O16" s="13">
        <f t="shared" si="1"/>
        <v>0</v>
      </c>
      <c r="P16" s="29">
        <f t="shared" si="2"/>
        <v>0</v>
      </c>
    </row>
    <row r="17" spans="1:17" s="19" customFormat="1" ht="18.75" customHeight="1" thickBot="1" x14ac:dyDescent="0.25">
      <c r="A17" s="30"/>
      <c r="B17" s="31">
        <v>10</v>
      </c>
      <c r="C17" s="32" t="s">
        <v>102</v>
      </c>
      <c r="D17" s="33" t="s">
        <v>27</v>
      </c>
      <c r="E17" s="13">
        <v>7</v>
      </c>
      <c r="F17" s="13"/>
      <c r="G17" s="13" t="s">
        <v>18</v>
      </c>
      <c r="H17" s="13">
        <v>2.2000000000000002</v>
      </c>
      <c r="I17" s="13"/>
      <c r="J17" s="13"/>
      <c r="K17" s="37"/>
      <c r="L17" s="16"/>
      <c r="M17" s="13">
        <f t="shared" si="0"/>
        <v>0</v>
      </c>
      <c r="N17" s="17"/>
      <c r="O17" s="13">
        <f t="shared" si="1"/>
        <v>0</v>
      </c>
      <c r="P17" s="29">
        <f t="shared" si="2"/>
        <v>0</v>
      </c>
    </row>
    <row r="18" spans="1:17" s="19" customFormat="1" ht="18.75" customHeight="1" x14ac:dyDescent="0.2">
      <c r="A18" s="30"/>
      <c r="B18" s="21">
        <v>11</v>
      </c>
      <c r="C18" s="127" t="s">
        <v>90</v>
      </c>
      <c r="D18" s="33" t="s">
        <v>28</v>
      </c>
      <c r="E18" s="13">
        <v>3</v>
      </c>
      <c r="F18" s="13"/>
      <c r="G18" s="13" t="s">
        <v>18</v>
      </c>
      <c r="H18" s="13">
        <v>2.2999999999999998</v>
      </c>
      <c r="I18" s="13"/>
      <c r="J18" s="13"/>
      <c r="K18" s="37"/>
      <c r="L18" s="16"/>
      <c r="M18" s="13">
        <f t="shared" si="0"/>
        <v>0</v>
      </c>
      <c r="N18" s="17"/>
      <c r="O18" s="13">
        <f t="shared" si="1"/>
        <v>0</v>
      </c>
      <c r="P18" s="29">
        <f t="shared" si="2"/>
        <v>0</v>
      </c>
    </row>
    <row r="19" spans="1:17" s="19" customFormat="1" ht="18.75" customHeight="1" thickBot="1" x14ac:dyDescent="0.25">
      <c r="A19" s="30"/>
      <c r="B19" s="31">
        <v>12</v>
      </c>
      <c r="C19" s="127" t="s">
        <v>91</v>
      </c>
      <c r="D19" s="33" t="s">
        <v>29</v>
      </c>
      <c r="E19" s="13">
        <v>2</v>
      </c>
      <c r="F19" s="13"/>
      <c r="G19" s="13" t="s">
        <v>18</v>
      </c>
      <c r="H19" s="35">
        <v>2.4</v>
      </c>
      <c r="I19" s="35"/>
      <c r="J19" s="35"/>
      <c r="K19" s="37"/>
      <c r="L19" s="16"/>
      <c r="M19" s="13">
        <f t="shared" si="0"/>
        <v>0</v>
      </c>
      <c r="N19" s="17"/>
      <c r="O19" s="13" t="e">
        <f t="array" ref="O19">N19*E416E18</f>
        <v>#NAME?</v>
      </c>
      <c r="P19" s="29">
        <f t="shared" si="2"/>
        <v>0</v>
      </c>
    </row>
    <row r="20" spans="1:17" s="19" customFormat="1" ht="18.75" customHeight="1" x14ac:dyDescent="0.2">
      <c r="A20" s="38"/>
      <c r="B20" s="21">
        <v>13</v>
      </c>
      <c r="C20" s="127" t="s">
        <v>92</v>
      </c>
      <c r="D20" s="33" t="s">
        <v>30</v>
      </c>
      <c r="E20" s="13">
        <v>5</v>
      </c>
      <c r="F20" s="13"/>
      <c r="G20" s="13" t="s">
        <v>18</v>
      </c>
      <c r="H20" s="13">
        <v>2.5</v>
      </c>
      <c r="I20" s="13"/>
      <c r="J20" s="13"/>
      <c r="K20" s="37"/>
      <c r="L20" s="11"/>
      <c r="M20" s="13">
        <f t="shared" si="0"/>
        <v>0</v>
      </c>
      <c r="N20" s="13"/>
      <c r="O20" s="13">
        <f t="shared" si="1"/>
        <v>0</v>
      </c>
      <c r="P20" s="29">
        <f t="shared" si="2"/>
        <v>0</v>
      </c>
    </row>
    <row r="21" spans="1:17" s="19" customFormat="1" ht="18.75" customHeight="1" thickBot="1" x14ac:dyDescent="0.25">
      <c r="A21" s="38"/>
      <c r="B21" s="31">
        <v>14</v>
      </c>
      <c r="C21" s="127" t="s">
        <v>93</v>
      </c>
      <c r="D21" s="33" t="s">
        <v>31</v>
      </c>
      <c r="E21" s="13">
        <v>2</v>
      </c>
      <c r="F21" s="13"/>
      <c r="G21" s="13" t="s">
        <v>18</v>
      </c>
      <c r="H21" s="13"/>
      <c r="I21" s="13"/>
      <c r="J21" s="13"/>
      <c r="K21" s="37"/>
      <c r="L21" s="11"/>
      <c r="M21" s="13">
        <f t="shared" si="0"/>
        <v>0</v>
      </c>
      <c r="N21" s="13"/>
      <c r="O21" s="13">
        <f t="shared" si="1"/>
        <v>0</v>
      </c>
      <c r="P21" s="29">
        <f t="shared" si="2"/>
        <v>0</v>
      </c>
    </row>
    <row r="22" spans="1:17" s="19" customFormat="1" ht="18.75" customHeight="1" x14ac:dyDescent="0.2">
      <c r="A22" s="38"/>
      <c r="B22" s="21">
        <v>15</v>
      </c>
      <c r="C22" s="127" t="s">
        <v>94</v>
      </c>
      <c r="D22" s="33" t="s">
        <v>32</v>
      </c>
      <c r="E22" s="13">
        <v>6</v>
      </c>
      <c r="F22" s="13"/>
      <c r="G22" s="13" t="s">
        <v>18</v>
      </c>
      <c r="H22" s="13">
        <v>2.8</v>
      </c>
      <c r="I22" s="13"/>
      <c r="J22" s="13"/>
      <c r="K22" s="37"/>
      <c r="L22" s="11"/>
      <c r="M22" s="13">
        <f t="shared" si="0"/>
        <v>0</v>
      </c>
      <c r="N22" s="13"/>
      <c r="O22" s="13">
        <f t="shared" si="1"/>
        <v>0</v>
      </c>
      <c r="P22" s="29">
        <f t="shared" si="2"/>
        <v>0</v>
      </c>
    </row>
    <row r="23" spans="1:17" s="19" customFormat="1" ht="18.75" customHeight="1" thickBot="1" x14ac:dyDescent="0.3">
      <c r="A23" s="30"/>
      <c r="B23" s="31">
        <v>16</v>
      </c>
      <c r="C23" s="127" t="s">
        <v>95</v>
      </c>
      <c r="D23" s="33" t="s">
        <v>33</v>
      </c>
      <c r="E23" s="13">
        <v>3</v>
      </c>
      <c r="F23" s="13"/>
      <c r="G23" s="13" t="s">
        <v>18</v>
      </c>
      <c r="H23" s="13">
        <v>3</v>
      </c>
      <c r="I23" s="13"/>
      <c r="J23" s="13"/>
      <c r="K23" s="37"/>
      <c r="L23" s="11"/>
      <c r="M23" s="13">
        <f t="shared" si="0"/>
        <v>0</v>
      </c>
      <c r="N23" s="13"/>
      <c r="O23" s="13">
        <f t="shared" si="1"/>
        <v>0</v>
      </c>
      <c r="P23" s="29">
        <f t="shared" si="2"/>
        <v>0</v>
      </c>
    </row>
    <row r="24" spans="1:17" s="19" customFormat="1" ht="18.75" customHeight="1" x14ac:dyDescent="0.25">
      <c r="A24" s="30"/>
      <c r="B24" s="21">
        <v>17</v>
      </c>
      <c r="C24" s="32" t="s">
        <v>103</v>
      </c>
      <c r="D24" s="33" t="s">
        <v>34</v>
      </c>
      <c r="E24" s="13">
        <v>3</v>
      </c>
      <c r="F24" s="13"/>
      <c r="G24" s="13" t="s">
        <v>18</v>
      </c>
      <c r="H24" s="13"/>
      <c r="I24" s="13"/>
      <c r="J24" s="13"/>
      <c r="K24" s="37"/>
      <c r="L24" s="11"/>
      <c r="M24" s="13">
        <f t="shared" si="0"/>
        <v>0</v>
      </c>
      <c r="N24" s="13"/>
      <c r="O24" s="13">
        <f t="shared" si="1"/>
        <v>0</v>
      </c>
      <c r="P24" s="29">
        <f t="shared" si="2"/>
        <v>0</v>
      </c>
    </row>
    <row r="25" spans="1:17" s="19" customFormat="1" ht="18.75" customHeight="1" thickBot="1" x14ac:dyDescent="0.3">
      <c r="A25" s="30"/>
      <c r="B25" s="31">
        <v>18</v>
      </c>
      <c r="C25" s="127" t="s">
        <v>96</v>
      </c>
      <c r="D25" s="33" t="s">
        <v>35</v>
      </c>
      <c r="E25" s="13">
        <v>4</v>
      </c>
      <c r="F25" s="13"/>
      <c r="G25" s="13" t="s">
        <v>18</v>
      </c>
      <c r="H25" s="13">
        <v>3.3</v>
      </c>
      <c r="I25" s="13"/>
      <c r="J25" s="13"/>
      <c r="K25" s="37"/>
      <c r="L25" s="11"/>
      <c r="M25" s="13">
        <f t="shared" si="0"/>
        <v>0</v>
      </c>
      <c r="N25" s="13"/>
      <c r="O25" s="13">
        <f t="shared" si="1"/>
        <v>0</v>
      </c>
      <c r="P25" s="29">
        <f t="shared" si="2"/>
        <v>0</v>
      </c>
    </row>
    <row r="26" spans="1:17" s="19" customFormat="1" ht="63.75" customHeight="1" thickBot="1" x14ac:dyDescent="0.3">
      <c r="A26" s="30"/>
      <c r="B26" s="21">
        <v>19</v>
      </c>
      <c r="C26" s="39" t="s">
        <v>104</v>
      </c>
      <c r="D26" s="40" t="s">
        <v>36</v>
      </c>
      <c r="E26" s="39">
        <f>SUM(E8:E25)-1</f>
        <v>51</v>
      </c>
      <c r="F26" s="39"/>
      <c r="G26" s="152">
        <v>9007</v>
      </c>
      <c r="H26" s="39"/>
      <c r="I26" s="39"/>
      <c r="J26" s="39"/>
      <c r="K26" s="41">
        <f>H26*I26*J26</f>
        <v>0</v>
      </c>
      <c r="L26" s="11">
        <v>3</v>
      </c>
      <c r="M26" s="13">
        <f t="shared" si="0"/>
        <v>153</v>
      </c>
      <c r="N26" s="13"/>
      <c r="O26" s="13">
        <f t="shared" si="1"/>
        <v>0</v>
      </c>
      <c r="P26" s="29">
        <f t="shared" si="2"/>
        <v>0</v>
      </c>
      <c r="Q26" s="19">
        <f>E26*3</f>
        <v>153</v>
      </c>
    </row>
    <row r="27" spans="1:17" ht="19.5" customHeight="1" thickBot="1" x14ac:dyDescent="0.3">
      <c r="A27" s="42"/>
      <c r="B27" s="189" t="s">
        <v>37</v>
      </c>
      <c r="C27" s="190"/>
      <c r="D27" s="190"/>
      <c r="E27" s="190"/>
      <c r="F27" s="190"/>
      <c r="G27" s="190"/>
      <c r="H27" s="190"/>
      <c r="I27" s="190"/>
      <c r="J27" s="190"/>
      <c r="K27" s="191"/>
      <c r="L27" s="16"/>
      <c r="M27" s="13">
        <f t="shared" si="0"/>
        <v>0</v>
      </c>
      <c r="N27" s="17"/>
      <c r="O27" s="13">
        <f t="shared" si="1"/>
        <v>0</v>
      </c>
      <c r="P27" s="29">
        <f t="shared" si="2"/>
        <v>0</v>
      </c>
    </row>
    <row r="28" spans="1:17" s="19" customFormat="1" ht="82.5" customHeight="1" x14ac:dyDescent="0.25">
      <c r="A28" s="43"/>
      <c r="B28" s="44">
        <v>20</v>
      </c>
      <c r="C28" s="45" t="s">
        <v>105</v>
      </c>
      <c r="D28" s="46" t="s">
        <v>38</v>
      </c>
      <c r="E28" s="44">
        <v>5</v>
      </c>
      <c r="F28" s="44"/>
      <c r="G28" s="44"/>
      <c r="H28" s="44">
        <v>0.8</v>
      </c>
      <c r="I28" s="44">
        <v>0.8</v>
      </c>
      <c r="J28" s="44">
        <v>0.08</v>
      </c>
      <c r="K28" s="47">
        <f t="shared" ref="K28:K99" si="3">H28*I28*J28</f>
        <v>5.1200000000000009E-2</v>
      </c>
      <c r="L28" s="11"/>
      <c r="M28" s="13">
        <f t="shared" si="0"/>
        <v>0</v>
      </c>
      <c r="N28" s="13"/>
      <c r="O28" s="13">
        <f t="shared" si="1"/>
        <v>0</v>
      </c>
      <c r="P28" s="29">
        <f t="shared" si="2"/>
        <v>0.25600000000000006</v>
      </c>
    </row>
    <row r="29" spans="1:17" s="19" customFormat="1" ht="93.75" customHeight="1" x14ac:dyDescent="0.25">
      <c r="A29" s="30"/>
      <c r="B29" s="44">
        <v>21</v>
      </c>
      <c r="C29" s="28" t="s">
        <v>106</v>
      </c>
      <c r="D29" s="48" t="s">
        <v>39</v>
      </c>
      <c r="E29" s="13">
        <v>1</v>
      </c>
      <c r="F29" s="13"/>
      <c r="G29" s="13"/>
      <c r="H29" s="13">
        <v>0.8</v>
      </c>
      <c r="I29" s="13">
        <v>0.62</v>
      </c>
      <c r="J29" s="13">
        <v>0.08</v>
      </c>
      <c r="K29" s="37">
        <f t="shared" si="3"/>
        <v>3.968E-2</v>
      </c>
      <c r="L29" s="11"/>
      <c r="M29" s="13">
        <f t="shared" si="0"/>
        <v>0</v>
      </c>
      <c r="N29" s="13"/>
      <c r="O29" s="13">
        <f t="shared" si="1"/>
        <v>0</v>
      </c>
      <c r="P29" s="29">
        <f t="shared" si="2"/>
        <v>3.968E-2</v>
      </c>
    </row>
    <row r="30" spans="1:17" s="19" customFormat="1" ht="74.25" customHeight="1" x14ac:dyDescent="0.25">
      <c r="A30" s="30"/>
      <c r="B30" s="44">
        <v>22</v>
      </c>
      <c r="C30" s="28" t="s">
        <v>109</v>
      </c>
      <c r="D30" s="48" t="s">
        <v>40</v>
      </c>
      <c r="E30" s="13">
        <v>3</v>
      </c>
      <c r="F30" s="13"/>
      <c r="G30" s="13"/>
      <c r="H30" s="49">
        <v>0.8</v>
      </c>
      <c r="I30" s="49">
        <v>1</v>
      </c>
      <c r="J30" s="49">
        <v>0.08</v>
      </c>
      <c r="K30" s="37">
        <f t="shared" si="3"/>
        <v>6.4000000000000001E-2</v>
      </c>
      <c r="L30" s="11"/>
      <c r="M30" s="13">
        <f t="shared" si="0"/>
        <v>0</v>
      </c>
      <c r="N30" s="13"/>
      <c r="O30" s="13">
        <f t="shared" si="1"/>
        <v>0</v>
      </c>
      <c r="P30" s="29">
        <f t="shared" si="2"/>
        <v>0.192</v>
      </c>
    </row>
    <row r="31" spans="1:17" s="19" customFormat="1" ht="93.75" customHeight="1" thickBot="1" x14ac:dyDescent="0.3">
      <c r="A31" s="30"/>
      <c r="B31" s="44">
        <v>23</v>
      </c>
      <c r="C31" s="28" t="s">
        <v>108</v>
      </c>
      <c r="D31" s="128" t="s">
        <v>107</v>
      </c>
      <c r="E31" s="50">
        <v>2</v>
      </c>
      <c r="F31" s="28"/>
      <c r="G31" s="13"/>
      <c r="H31" s="49">
        <v>1.51</v>
      </c>
      <c r="I31" s="49">
        <v>1</v>
      </c>
      <c r="J31" s="49">
        <v>0.08</v>
      </c>
      <c r="K31" s="37">
        <f t="shared" si="3"/>
        <v>0.1208</v>
      </c>
      <c r="L31" s="11"/>
      <c r="M31" s="13">
        <f t="shared" si="0"/>
        <v>0</v>
      </c>
      <c r="N31" s="13"/>
      <c r="O31" s="13">
        <f t="shared" si="1"/>
        <v>0</v>
      </c>
      <c r="P31" s="29">
        <f t="shared" si="2"/>
        <v>0.24160000000000001</v>
      </c>
    </row>
    <row r="32" spans="1:17" ht="19.5" customHeight="1" thickBot="1" x14ac:dyDescent="0.3">
      <c r="A32" s="42"/>
      <c r="B32" s="189" t="s">
        <v>42</v>
      </c>
      <c r="C32" s="190"/>
      <c r="D32" s="190"/>
      <c r="E32" s="190"/>
      <c r="F32" s="190"/>
      <c r="G32" s="190"/>
      <c r="H32" s="190"/>
      <c r="I32" s="190"/>
      <c r="J32" s="190"/>
      <c r="K32" s="191"/>
      <c r="L32" s="16"/>
      <c r="M32" s="13">
        <f t="shared" si="0"/>
        <v>0</v>
      </c>
      <c r="N32" s="17"/>
      <c r="O32" s="13">
        <f t="shared" si="1"/>
        <v>0</v>
      </c>
      <c r="P32" s="29">
        <f t="shared" si="2"/>
        <v>0</v>
      </c>
    </row>
    <row r="33" spans="1:18" s="19" customFormat="1" ht="116.25" customHeight="1" x14ac:dyDescent="0.2">
      <c r="A33" s="51"/>
      <c r="B33" s="52"/>
      <c r="C33" s="192" t="s">
        <v>43</v>
      </c>
      <c r="D33" s="192"/>
      <c r="E33" s="52">
        <v>2</v>
      </c>
      <c r="F33" s="52"/>
      <c r="G33" s="52"/>
      <c r="H33" s="52"/>
      <c r="I33" s="52"/>
      <c r="J33" s="52"/>
      <c r="K33" s="53"/>
      <c r="L33" s="54"/>
      <c r="M33" s="13">
        <f t="shared" si="0"/>
        <v>0</v>
      </c>
      <c r="N33" s="55"/>
      <c r="O33" s="13">
        <f t="shared" si="1"/>
        <v>0</v>
      </c>
      <c r="P33" s="29">
        <f t="shared" si="2"/>
        <v>0</v>
      </c>
    </row>
    <row r="34" spans="1:18" s="19" customFormat="1" ht="113.25" customHeight="1" x14ac:dyDescent="0.2">
      <c r="A34" s="38"/>
      <c r="B34" s="32" t="s">
        <v>44</v>
      </c>
      <c r="C34" s="129" t="s">
        <v>110</v>
      </c>
      <c r="D34" s="66" t="s">
        <v>111</v>
      </c>
      <c r="E34" s="56">
        <v>2</v>
      </c>
      <c r="F34" s="57"/>
      <c r="G34" s="58">
        <v>8014</v>
      </c>
      <c r="H34" s="132">
        <v>0.8</v>
      </c>
      <c r="I34" s="132">
        <v>0.98</v>
      </c>
      <c r="J34" s="132">
        <v>2.1000000000000001E-2</v>
      </c>
      <c r="K34" s="133">
        <f t="shared" ref="K34:K35" si="4">H34*I34*J34</f>
        <v>1.6464000000000003E-2</v>
      </c>
      <c r="L34" s="11">
        <v>4</v>
      </c>
      <c r="M34" s="13">
        <f>L34*E34</f>
        <v>8</v>
      </c>
      <c r="N34" s="13"/>
      <c r="O34" s="13">
        <f t="shared" si="1"/>
        <v>0</v>
      </c>
      <c r="P34" s="29">
        <f t="shared" si="2"/>
        <v>3.2928000000000006E-2</v>
      </c>
      <c r="R34" s="19">
        <f>E34*4</f>
        <v>8</v>
      </c>
    </row>
    <row r="35" spans="1:18" s="19" customFormat="1" ht="113.25" customHeight="1" x14ac:dyDescent="0.2">
      <c r="A35" s="38"/>
      <c r="B35" s="32" t="s">
        <v>45</v>
      </c>
      <c r="C35" s="129" t="s">
        <v>112</v>
      </c>
      <c r="D35" s="66" t="s">
        <v>111</v>
      </c>
      <c r="E35" s="56">
        <v>2</v>
      </c>
      <c r="F35" s="57"/>
      <c r="G35" s="58">
        <v>8014</v>
      </c>
      <c r="H35" s="132">
        <v>0.8</v>
      </c>
      <c r="I35" s="132">
        <v>0.98</v>
      </c>
      <c r="J35" s="132">
        <v>2.1000000000000001E-2</v>
      </c>
      <c r="K35" s="133">
        <f t="shared" si="4"/>
        <v>1.6464000000000003E-2</v>
      </c>
      <c r="L35" s="11">
        <v>4</v>
      </c>
      <c r="M35" s="13">
        <f t="shared" si="0"/>
        <v>8</v>
      </c>
      <c r="N35" s="13"/>
      <c r="O35" s="13">
        <f t="shared" si="1"/>
        <v>0</v>
      </c>
      <c r="P35" s="29">
        <f t="shared" si="2"/>
        <v>3.2928000000000006E-2</v>
      </c>
      <c r="R35" s="19">
        <f>E35*4</f>
        <v>8</v>
      </c>
    </row>
    <row r="36" spans="1:18" s="19" customFormat="1" ht="45.75" customHeight="1" x14ac:dyDescent="0.2">
      <c r="A36" s="38"/>
      <c r="B36" s="32" t="s">
        <v>123</v>
      </c>
      <c r="C36" s="130" t="s">
        <v>113</v>
      </c>
      <c r="D36" s="33" t="s">
        <v>114</v>
      </c>
      <c r="E36" s="13">
        <v>8</v>
      </c>
      <c r="F36" s="13"/>
      <c r="G36" s="131" t="s">
        <v>115</v>
      </c>
      <c r="H36" s="13">
        <v>0.59599999999999997</v>
      </c>
      <c r="I36" s="13">
        <v>0.14000000000000001</v>
      </c>
      <c r="J36" s="13">
        <v>1.7999999999999999E-2</v>
      </c>
      <c r="K36" s="37">
        <f t="shared" si="3"/>
        <v>1.5019199999999999E-3</v>
      </c>
      <c r="L36" s="11"/>
      <c r="M36" s="13">
        <f t="shared" si="0"/>
        <v>0</v>
      </c>
      <c r="N36" s="13"/>
      <c r="O36" s="13">
        <f t="shared" si="1"/>
        <v>0</v>
      </c>
      <c r="P36" s="29">
        <f t="shared" si="2"/>
        <v>1.2015359999999999E-2</v>
      </c>
    </row>
    <row r="37" spans="1:18" s="19" customFormat="1" ht="45.75" customHeight="1" x14ac:dyDescent="0.2">
      <c r="A37" s="38"/>
      <c r="B37" s="32" t="s">
        <v>124</v>
      </c>
      <c r="C37" s="136" t="s">
        <v>116</v>
      </c>
      <c r="D37" s="137" t="s">
        <v>117</v>
      </c>
      <c r="E37" s="138">
        <v>8</v>
      </c>
      <c r="F37" s="138"/>
      <c r="G37" s="139">
        <v>8014</v>
      </c>
      <c r="H37" s="13"/>
      <c r="I37" s="13"/>
      <c r="J37" s="13"/>
      <c r="K37" s="134"/>
      <c r="L37" s="135"/>
      <c r="M37" s="13"/>
      <c r="N37" s="13"/>
      <c r="O37" s="13"/>
      <c r="P37" s="29"/>
    </row>
    <row r="38" spans="1:18" s="19" customFormat="1" ht="22.5" customHeight="1" x14ac:dyDescent="0.2">
      <c r="A38" s="38"/>
      <c r="B38" s="32" t="s">
        <v>125</v>
      </c>
      <c r="C38" s="136" t="s">
        <v>118</v>
      </c>
      <c r="D38" s="13" t="s">
        <v>119</v>
      </c>
      <c r="E38" s="13">
        <v>8</v>
      </c>
      <c r="F38" s="13"/>
      <c r="G38" s="140">
        <v>8014</v>
      </c>
      <c r="H38" s="13"/>
      <c r="I38" s="13"/>
      <c r="J38" s="13"/>
      <c r="K38" s="134"/>
      <c r="L38" s="135"/>
      <c r="M38" s="13"/>
      <c r="N38" s="13"/>
      <c r="O38" s="13"/>
      <c r="P38" s="29"/>
    </row>
    <row r="39" spans="1:18" s="19" customFormat="1" ht="83.25" customHeight="1" x14ac:dyDescent="0.2">
      <c r="A39" s="38"/>
      <c r="B39" s="32" t="s">
        <v>46</v>
      </c>
      <c r="C39" s="136" t="s">
        <v>120</v>
      </c>
      <c r="D39" s="13" t="s">
        <v>121</v>
      </c>
      <c r="E39" s="138">
        <v>2</v>
      </c>
      <c r="F39" s="138"/>
      <c r="G39" s="141">
        <v>6018</v>
      </c>
      <c r="H39" s="60">
        <v>1.2430000000000001</v>
      </c>
      <c r="I39" s="60">
        <v>1.04</v>
      </c>
      <c r="J39" s="60">
        <v>2.1000000000000001E-2</v>
      </c>
      <c r="K39" s="61">
        <v>4.7123999999999994E-3</v>
      </c>
      <c r="L39" s="62">
        <f t="shared" ref="L39:L41" si="5">K39*E39</f>
        <v>9.4247999999999988E-3</v>
      </c>
      <c r="M39" s="13">
        <f t="shared" si="0"/>
        <v>1.8849599999999998E-2</v>
      </c>
      <c r="N39" s="13"/>
      <c r="O39" s="13">
        <f t="shared" si="1"/>
        <v>0</v>
      </c>
      <c r="P39" s="29">
        <f t="shared" si="2"/>
        <v>9.4247999999999988E-3</v>
      </c>
      <c r="R39" s="19">
        <f>E39*4</f>
        <v>8</v>
      </c>
    </row>
    <row r="40" spans="1:18" s="19" customFormat="1" ht="83.25" customHeight="1" x14ac:dyDescent="0.2">
      <c r="A40" s="38"/>
      <c r="B40" s="32" t="s">
        <v>48</v>
      </c>
      <c r="C40" s="136" t="s">
        <v>122</v>
      </c>
      <c r="D40" s="13" t="s">
        <v>121</v>
      </c>
      <c r="E40" s="142">
        <v>2</v>
      </c>
      <c r="F40" s="142"/>
      <c r="G40" s="141">
        <v>6018</v>
      </c>
      <c r="H40" s="60">
        <v>1.2430000000000001</v>
      </c>
      <c r="I40" s="60">
        <v>1.04</v>
      </c>
      <c r="J40" s="60">
        <v>2.1000000000000001E-2</v>
      </c>
      <c r="K40" s="61">
        <v>4.7123999999999994E-3</v>
      </c>
      <c r="L40" s="62">
        <f t="shared" ref="L40" si="6">K40*E40</f>
        <v>9.4247999999999988E-3</v>
      </c>
      <c r="M40" s="13">
        <f t="shared" ref="M40" si="7">L40*E40</f>
        <v>1.8849599999999998E-2</v>
      </c>
      <c r="N40" s="13"/>
      <c r="O40" s="13">
        <f t="shared" ref="O40" si="8">N40*E40</f>
        <v>0</v>
      </c>
      <c r="P40" s="29">
        <f t="shared" ref="P40" si="9">K40*E40</f>
        <v>9.4247999999999988E-3</v>
      </c>
      <c r="R40" s="19">
        <f t="shared" ref="R40:R42" si="10">E40*4</f>
        <v>8</v>
      </c>
    </row>
    <row r="41" spans="1:18" s="19" customFormat="1" ht="81.75" customHeight="1" x14ac:dyDescent="0.2">
      <c r="A41" s="38"/>
      <c r="B41" s="32" t="s">
        <v>49</v>
      </c>
      <c r="C41" s="136" t="s">
        <v>120</v>
      </c>
      <c r="D41" s="39" t="s">
        <v>121</v>
      </c>
      <c r="E41" s="142">
        <v>2</v>
      </c>
      <c r="F41" s="142"/>
      <c r="G41" s="143">
        <v>7047</v>
      </c>
      <c r="H41" s="60">
        <v>1.2430000000000001</v>
      </c>
      <c r="I41" s="60">
        <v>1.04</v>
      </c>
      <c r="J41" s="60">
        <v>2.1000000000000001E-2</v>
      </c>
      <c r="K41" s="61">
        <v>4.7123999999999994E-3</v>
      </c>
      <c r="L41" s="62">
        <f t="shared" si="5"/>
        <v>9.4247999999999988E-3</v>
      </c>
      <c r="M41" s="13">
        <f t="shared" si="0"/>
        <v>1.8849599999999998E-2</v>
      </c>
      <c r="N41" s="13"/>
      <c r="O41" s="13">
        <f t="shared" si="1"/>
        <v>0</v>
      </c>
      <c r="P41" s="29">
        <f t="shared" si="2"/>
        <v>9.4247999999999988E-3</v>
      </c>
      <c r="R41" s="19">
        <f t="shared" si="10"/>
        <v>8</v>
      </c>
    </row>
    <row r="42" spans="1:18" s="19" customFormat="1" ht="83.25" customHeight="1" x14ac:dyDescent="0.2">
      <c r="A42" s="38"/>
      <c r="B42" s="32" t="s">
        <v>126</v>
      </c>
      <c r="C42" s="136" t="s">
        <v>122</v>
      </c>
      <c r="D42" s="13" t="s">
        <v>121</v>
      </c>
      <c r="E42" s="144">
        <v>2</v>
      </c>
      <c r="F42" s="144"/>
      <c r="G42" s="143">
        <v>7047</v>
      </c>
      <c r="H42" s="60">
        <v>1.2430000000000001</v>
      </c>
      <c r="I42" s="60">
        <v>1.04</v>
      </c>
      <c r="J42" s="60">
        <v>2.1000000000000001E-2</v>
      </c>
      <c r="K42" s="61">
        <v>4.7123999999999994E-3</v>
      </c>
      <c r="L42" s="62">
        <f t="shared" ref="L42" si="11">K42*E42</f>
        <v>9.4247999999999988E-3</v>
      </c>
      <c r="M42" s="13">
        <f t="shared" ref="M42" si="12">L42*E42</f>
        <v>1.8849599999999998E-2</v>
      </c>
      <c r="N42" s="13"/>
      <c r="O42" s="13">
        <f t="shared" ref="O42" si="13">N42*E42</f>
        <v>0</v>
      </c>
      <c r="P42" s="29">
        <f t="shared" ref="P42" si="14">K42*E42</f>
        <v>9.4247999999999988E-3</v>
      </c>
      <c r="R42" s="19">
        <f t="shared" si="10"/>
        <v>8</v>
      </c>
    </row>
    <row r="43" spans="1:18" s="19" customFormat="1" ht="72" customHeight="1" thickBot="1" x14ac:dyDescent="0.25">
      <c r="A43" s="38"/>
      <c r="B43" s="32" t="s">
        <v>50</v>
      </c>
      <c r="C43" s="145" t="s">
        <v>127</v>
      </c>
      <c r="D43" s="146" t="s">
        <v>128</v>
      </c>
      <c r="E43" s="39">
        <v>3</v>
      </c>
      <c r="F43" s="39"/>
      <c r="G43" s="131" t="s">
        <v>115</v>
      </c>
      <c r="H43" s="63">
        <v>0.8</v>
      </c>
      <c r="I43" s="63">
        <v>0.3</v>
      </c>
      <c r="J43" s="63">
        <v>1.7999999999999999E-2</v>
      </c>
      <c r="K43" s="64">
        <v>4.3199999999999992E-3</v>
      </c>
      <c r="L43" s="11">
        <v>4</v>
      </c>
      <c r="M43" s="13">
        <f t="shared" si="0"/>
        <v>12</v>
      </c>
      <c r="N43" s="13"/>
      <c r="O43" s="13">
        <f t="shared" si="1"/>
        <v>0</v>
      </c>
      <c r="P43" s="29">
        <f t="shared" si="2"/>
        <v>1.2959999999999998E-2</v>
      </c>
      <c r="R43" s="19">
        <f>E43*4</f>
        <v>12</v>
      </c>
    </row>
    <row r="44" spans="1:18" s="19" customFormat="1" ht="24" customHeight="1" x14ac:dyDescent="0.2">
      <c r="A44" s="42"/>
      <c r="B44" s="193" t="s">
        <v>47</v>
      </c>
      <c r="C44" s="194"/>
      <c r="D44" s="194"/>
      <c r="E44" s="194"/>
      <c r="F44" s="194"/>
      <c r="G44" s="194"/>
      <c r="H44" s="194"/>
      <c r="I44" s="194"/>
      <c r="J44" s="194"/>
      <c r="K44" s="195"/>
      <c r="L44" s="27"/>
      <c r="M44" s="13">
        <f t="shared" si="0"/>
        <v>0</v>
      </c>
      <c r="N44" s="28"/>
      <c r="O44" s="13">
        <f t="shared" si="1"/>
        <v>0</v>
      </c>
      <c r="P44" s="29">
        <f t="shared" si="2"/>
        <v>0</v>
      </c>
    </row>
    <row r="45" spans="1:18" s="19" customFormat="1" ht="71.25" customHeight="1" x14ac:dyDescent="0.2">
      <c r="A45" s="38"/>
      <c r="B45" s="65" t="s">
        <v>51</v>
      </c>
      <c r="C45" s="147" t="s">
        <v>129</v>
      </c>
      <c r="D45" s="148" t="s">
        <v>130</v>
      </c>
      <c r="E45" s="67">
        <v>5</v>
      </c>
      <c r="F45" s="68"/>
      <c r="G45" s="131" t="s">
        <v>115</v>
      </c>
      <c r="H45" s="69">
        <v>0.32700000000000001</v>
      </c>
      <c r="I45" s="69">
        <v>0.32100000000000001</v>
      </c>
      <c r="J45" s="70">
        <v>1.7999999999999999E-2</v>
      </c>
      <c r="K45" s="71">
        <v>1.8894059999999999E-3</v>
      </c>
      <c r="L45" s="27"/>
      <c r="M45" s="13">
        <f t="shared" si="0"/>
        <v>0</v>
      </c>
      <c r="N45" s="28"/>
      <c r="O45" s="13">
        <f t="shared" si="1"/>
        <v>0</v>
      </c>
      <c r="P45" s="29">
        <f t="shared" si="2"/>
        <v>9.4470300000000004E-3</v>
      </c>
      <c r="R45" s="19">
        <f>E45*4</f>
        <v>20</v>
      </c>
    </row>
    <row r="46" spans="1:18" s="19" customFormat="1" ht="144.75" customHeight="1" thickBot="1" x14ac:dyDescent="0.25">
      <c r="A46" s="38"/>
      <c r="B46" s="32" t="s">
        <v>52</v>
      </c>
      <c r="C46" s="149" t="s">
        <v>131</v>
      </c>
      <c r="D46" s="150" t="s">
        <v>132</v>
      </c>
      <c r="E46" s="14">
        <v>1</v>
      </c>
      <c r="F46" s="28"/>
      <c r="G46" s="152">
        <v>9007</v>
      </c>
      <c r="H46" s="49">
        <v>2.35</v>
      </c>
      <c r="I46" s="49">
        <v>0.65</v>
      </c>
      <c r="J46" s="49">
        <v>0.8</v>
      </c>
      <c r="K46" s="73">
        <v>1.2220000000000002</v>
      </c>
      <c r="L46" s="27">
        <v>8</v>
      </c>
      <c r="M46" s="13">
        <f t="shared" si="0"/>
        <v>8</v>
      </c>
      <c r="N46" s="28"/>
      <c r="O46" s="13">
        <f t="shared" si="1"/>
        <v>0</v>
      </c>
      <c r="P46" s="29">
        <f t="shared" si="2"/>
        <v>1.2220000000000002</v>
      </c>
      <c r="R46" s="19">
        <f>E46*8</f>
        <v>8</v>
      </c>
    </row>
    <row r="47" spans="1:18" ht="19.5" customHeight="1" thickBot="1" x14ac:dyDescent="0.3">
      <c r="A47" s="42"/>
      <c r="B47" s="189" t="s">
        <v>134</v>
      </c>
      <c r="C47" s="190"/>
      <c r="D47" s="190"/>
      <c r="E47" s="190"/>
      <c r="F47" s="190"/>
      <c r="G47" s="190"/>
      <c r="H47" s="190"/>
      <c r="I47" s="190"/>
      <c r="J47" s="190"/>
      <c r="K47" s="190"/>
      <c r="L47" s="191"/>
      <c r="M47" s="13">
        <f t="shared" si="0"/>
        <v>0</v>
      </c>
      <c r="N47" s="17"/>
      <c r="O47" s="13">
        <f t="shared" si="1"/>
        <v>0</v>
      </c>
      <c r="P47" s="29">
        <f t="shared" si="2"/>
        <v>0</v>
      </c>
    </row>
    <row r="48" spans="1:18" s="19" customFormat="1" ht="84.75" customHeight="1" x14ac:dyDescent="0.2">
      <c r="A48" s="38"/>
      <c r="B48" s="65" t="s">
        <v>54</v>
      </c>
      <c r="C48" s="59" t="s">
        <v>139</v>
      </c>
      <c r="D48" s="44" t="s">
        <v>133</v>
      </c>
      <c r="E48" s="67">
        <v>1</v>
      </c>
      <c r="F48" s="45"/>
      <c r="G48" s="131" t="s">
        <v>115</v>
      </c>
      <c r="H48" s="70">
        <v>1.4</v>
      </c>
      <c r="I48" s="70">
        <v>0.8</v>
      </c>
      <c r="J48" s="70">
        <v>1.7999999999999999E-2</v>
      </c>
      <c r="K48" s="71">
        <v>2.0663999999999998E-2</v>
      </c>
      <c r="L48" s="11"/>
      <c r="M48" s="13">
        <f t="shared" si="0"/>
        <v>0</v>
      </c>
      <c r="N48" s="13"/>
      <c r="O48" s="13">
        <f t="shared" si="1"/>
        <v>0</v>
      </c>
      <c r="P48" s="29">
        <f t="shared" si="2"/>
        <v>2.0663999999999998E-2</v>
      </c>
    </row>
    <row r="49" spans="1:18" s="19" customFormat="1" ht="26.25" customHeight="1" x14ac:dyDescent="0.25">
      <c r="A49" s="30"/>
      <c r="B49" s="32" t="s">
        <v>55</v>
      </c>
      <c r="C49" s="13" t="s">
        <v>135</v>
      </c>
      <c r="D49" s="13" t="s">
        <v>136</v>
      </c>
      <c r="E49" s="13">
        <v>2</v>
      </c>
      <c r="F49" s="13"/>
      <c r="G49" s="140">
        <v>8014</v>
      </c>
      <c r="H49" s="13">
        <v>1.51</v>
      </c>
      <c r="I49" s="13">
        <v>0.04</v>
      </c>
      <c r="J49" s="13">
        <v>7.4999999999999997E-2</v>
      </c>
      <c r="K49" s="75">
        <v>4.5300000000000002E-3</v>
      </c>
      <c r="L49" s="11">
        <v>2</v>
      </c>
      <c r="M49" s="13">
        <f t="shared" si="0"/>
        <v>4</v>
      </c>
      <c r="N49" s="13"/>
      <c r="O49" s="13">
        <f t="shared" si="1"/>
        <v>0</v>
      </c>
      <c r="P49" s="29">
        <f t="shared" si="2"/>
        <v>9.0600000000000003E-3</v>
      </c>
    </row>
    <row r="50" spans="1:18" s="19" customFormat="1" ht="104.25" customHeight="1" x14ac:dyDescent="0.25">
      <c r="A50" s="30"/>
      <c r="B50" s="76" t="s">
        <v>56</v>
      </c>
      <c r="C50" s="151" t="s">
        <v>137</v>
      </c>
      <c r="D50" s="39" t="s">
        <v>138</v>
      </c>
      <c r="E50" s="77">
        <v>5</v>
      </c>
      <c r="G50" s="153">
        <v>5017</v>
      </c>
      <c r="H50" s="63">
        <v>0.54</v>
      </c>
      <c r="I50" s="63">
        <v>0.04</v>
      </c>
      <c r="J50" s="63">
        <v>7.4999999999999997E-2</v>
      </c>
      <c r="K50" s="64">
        <v>1.6200000000000001E-3</v>
      </c>
      <c r="L50" s="11"/>
      <c r="M50" s="13">
        <f t="shared" si="0"/>
        <v>0</v>
      </c>
      <c r="N50" s="13"/>
      <c r="O50" s="13">
        <f t="shared" si="1"/>
        <v>0</v>
      </c>
      <c r="P50" s="29">
        <f t="shared" si="2"/>
        <v>8.1000000000000013E-3</v>
      </c>
    </row>
    <row r="51" spans="1:18" ht="19.5" customHeight="1" x14ac:dyDescent="0.25">
      <c r="A51" s="42"/>
      <c r="B51" s="189" t="s">
        <v>53</v>
      </c>
      <c r="C51" s="190"/>
      <c r="D51" s="190"/>
      <c r="E51" s="190"/>
      <c r="F51" s="190"/>
      <c r="G51" s="190"/>
      <c r="H51" s="190"/>
      <c r="I51" s="190"/>
      <c r="J51" s="190"/>
      <c r="K51" s="191"/>
      <c r="L51" s="16"/>
      <c r="M51" s="13">
        <f t="shared" si="0"/>
        <v>0</v>
      </c>
      <c r="N51" s="17"/>
      <c r="O51" s="13">
        <f t="shared" si="1"/>
        <v>0</v>
      </c>
      <c r="P51" s="29">
        <f t="shared" si="2"/>
        <v>0</v>
      </c>
    </row>
    <row r="52" spans="1:18" s="19" customFormat="1" ht="94.5" customHeight="1" x14ac:dyDescent="0.2">
      <c r="A52" s="38"/>
      <c r="B52" s="65" t="s">
        <v>57</v>
      </c>
      <c r="C52" s="154" t="s">
        <v>140</v>
      </c>
      <c r="D52" s="154" t="s">
        <v>141</v>
      </c>
      <c r="E52" s="44">
        <v>4</v>
      </c>
      <c r="F52" s="44"/>
      <c r="G52" s="152">
        <v>9007</v>
      </c>
      <c r="H52" s="70">
        <v>1.35</v>
      </c>
      <c r="I52" s="70">
        <v>0.88</v>
      </c>
      <c r="J52" s="70">
        <v>0.1</v>
      </c>
      <c r="K52" s="71">
        <v>0.11880000000000002</v>
      </c>
      <c r="L52" s="11">
        <v>8</v>
      </c>
      <c r="M52" s="13">
        <f t="shared" si="0"/>
        <v>32</v>
      </c>
      <c r="N52" s="13"/>
      <c r="O52" s="13">
        <f t="shared" si="1"/>
        <v>0</v>
      </c>
      <c r="P52" s="29">
        <f t="shared" si="2"/>
        <v>0.47520000000000007</v>
      </c>
      <c r="R52" s="19">
        <f>E52*8</f>
        <v>32</v>
      </c>
    </row>
    <row r="53" spans="1:18" s="19" customFormat="1" ht="71.25" customHeight="1" x14ac:dyDescent="0.2">
      <c r="A53" s="38"/>
      <c r="B53" s="32" t="s">
        <v>59</v>
      </c>
      <c r="C53" s="155" t="s">
        <v>142</v>
      </c>
      <c r="D53" s="126" t="s">
        <v>143</v>
      </c>
      <c r="E53" s="50">
        <v>4</v>
      </c>
      <c r="F53" s="28"/>
      <c r="G53" s="131" t="s">
        <v>115</v>
      </c>
      <c r="H53" s="49">
        <v>1.2450000000000001</v>
      </c>
      <c r="I53" s="49">
        <v>1.036</v>
      </c>
      <c r="J53" s="49">
        <v>1.7999999999999999E-2</v>
      </c>
      <c r="K53" s="73">
        <v>2.3216760000000003E-2</v>
      </c>
      <c r="L53" s="11"/>
      <c r="M53" s="13">
        <f t="shared" si="0"/>
        <v>0</v>
      </c>
      <c r="N53" s="13"/>
      <c r="O53" s="13">
        <f t="shared" si="1"/>
        <v>0</v>
      </c>
      <c r="P53" s="29">
        <f t="shared" si="2"/>
        <v>9.2867040000000012E-2</v>
      </c>
    </row>
    <row r="54" spans="1:18" s="19" customFormat="1" ht="102.75" customHeight="1" x14ac:dyDescent="0.2">
      <c r="A54" s="38"/>
      <c r="B54" s="65" t="s">
        <v>61</v>
      </c>
      <c r="C54" s="126" t="s">
        <v>144</v>
      </c>
      <c r="D54" s="126" t="s">
        <v>145</v>
      </c>
      <c r="E54" s="13">
        <v>4</v>
      </c>
      <c r="F54" s="13"/>
      <c r="G54" s="152">
        <v>9007</v>
      </c>
      <c r="H54" s="13">
        <v>0.79</v>
      </c>
      <c r="I54" s="13">
        <v>0.16</v>
      </c>
      <c r="J54" s="13">
        <v>0.72</v>
      </c>
      <c r="K54" s="37">
        <v>9.0999999999999998E-2</v>
      </c>
      <c r="L54" s="11">
        <v>8</v>
      </c>
      <c r="M54" s="13">
        <f t="shared" si="0"/>
        <v>32</v>
      </c>
      <c r="N54" s="13"/>
      <c r="O54" s="13">
        <f t="shared" si="1"/>
        <v>0</v>
      </c>
      <c r="P54" s="29">
        <f t="shared" si="2"/>
        <v>0.36399999999999999</v>
      </c>
      <c r="R54" s="19">
        <f>E54*8</f>
        <v>32</v>
      </c>
    </row>
    <row r="55" spans="1:18" s="19" customFormat="1" ht="93" customHeight="1" x14ac:dyDescent="0.2">
      <c r="A55" s="38"/>
      <c r="B55" s="32" t="s">
        <v>62</v>
      </c>
      <c r="C55" s="146" t="s">
        <v>146</v>
      </c>
      <c r="D55" s="146" t="s">
        <v>147</v>
      </c>
      <c r="E55" s="39">
        <v>4</v>
      </c>
      <c r="F55" s="39"/>
      <c r="G55" s="152">
        <v>9007</v>
      </c>
      <c r="H55" s="39">
        <v>1.33</v>
      </c>
      <c r="I55" s="39">
        <v>0.215</v>
      </c>
      <c r="J55" s="39">
        <v>0.72</v>
      </c>
      <c r="K55" s="41">
        <v>0.20599999999999999</v>
      </c>
      <c r="L55" s="11">
        <v>8</v>
      </c>
      <c r="M55" s="13">
        <f t="shared" si="0"/>
        <v>32</v>
      </c>
      <c r="N55" s="13"/>
      <c r="O55" s="13">
        <f t="shared" si="1"/>
        <v>0</v>
      </c>
      <c r="P55" s="29">
        <f t="shared" si="2"/>
        <v>0.82399999999999995</v>
      </c>
      <c r="R55" s="19">
        <f>E55*8</f>
        <v>32</v>
      </c>
    </row>
    <row r="56" spans="1:18" ht="19.5" customHeight="1" thickBot="1" x14ac:dyDescent="0.3">
      <c r="A56" s="42"/>
      <c r="B56" s="189" t="s">
        <v>58</v>
      </c>
      <c r="C56" s="190"/>
      <c r="D56" s="190"/>
      <c r="E56" s="190"/>
      <c r="F56" s="190"/>
      <c r="G56" s="190"/>
      <c r="H56" s="190"/>
      <c r="I56" s="190"/>
      <c r="J56" s="190"/>
      <c r="K56" s="191"/>
      <c r="L56" s="16"/>
      <c r="M56" s="13">
        <f t="shared" si="0"/>
        <v>0</v>
      </c>
      <c r="N56" s="17"/>
      <c r="O56" s="13">
        <f t="shared" si="1"/>
        <v>0</v>
      </c>
      <c r="P56" s="29">
        <f t="shared" si="2"/>
        <v>0</v>
      </c>
    </row>
    <row r="57" spans="1:18" s="19" customFormat="1" ht="87" customHeight="1" x14ac:dyDescent="0.2">
      <c r="A57" s="38"/>
      <c r="B57" s="65" t="s">
        <v>64</v>
      </c>
      <c r="C57" s="59" t="s">
        <v>148</v>
      </c>
      <c r="D57" s="44" t="s">
        <v>60</v>
      </c>
      <c r="E57" s="81">
        <v>2</v>
      </c>
      <c r="F57" s="45"/>
      <c r="G57" s="152">
        <v>9007</v>
      </c>
      <c r="H57" s="70">
        <v>0.65</v>
      </c>
      <c r="I57" s="70">
        <v>0.15</v>
      </c>
      <c r="J57" s="70">
        <v>0.1</v>
      </c>
      <c r="K57" s="71">
        <v>9.7500000000000017E-3</v>
      </c>
      <c r="L57" s="11">
        <v>4</v>
      </c>
      <c r="M57" s="13">
        <f t="shared" si="0"/>
        <v>8</v>
      </c>
      <c r="N57" s="13"/>
      <c r="O57" s="13">
        <f t="shared" si="1"/>
        <v>0</v>
      </c>
      <c r="P57" s="29">
        <f t="shared" si="2"/>
        <v>1.9500000000000003E-2</v>
      </c>
      <c r="R57" s="19">
        <f>E57*4</f>
        <v>8</v>
      </c>
    </row>
    <row r="58" spans="1:18" s="19" customFormat="1" ht="59.25" customHeight="1" x14ac:dyDescent="0.2">
      <c r="A58" s="38"/>
      <c r="B58" s="65" t="s">
        <v>65</v>
      </c>
      <c r="C58" s="78" t="s">
        <v>149</v>
      </c>
      <c r="D58" s="13" t="s">
        <v>150</v>
      </c>
      <c r="E58" s="50">
        <v>1</v>
      </c>
      <c r="F58" s="28"/>
      <c r="G58" s="131" t="s">
        <v>115</v>
      </c>
      <c r="H58" s="49">
        <v>1</v>
      </c>
      <c r="I58" s="49">
        <v>0.498</v>
      </c>
      <c r="J58" s="49">
        <v>1.7999999999999999E-2</v>
      </c>
      <c r="K58" s="73">
        <v>8.9639999999999997E-3</v>
      </c>
      <c r="L58" s="11"/>
      <c r="M58" s="13">
        <f t="shared" si="0"/>
        <v>0</v>
      </c>
      <c r="N58" s="13"/>
      <c r="O58" s="13">
        <f t="shared" si="1"/>
        <v>0</v>
      </c>
      <c r="P58" s="29">
        <f t="shared" si="2"/>
        <v>8.9639999999999997E-3</v>
      </c>
    </row>
    <row r="59" spans="1:18" s="19" customFormat="1" ht="101.25" customHeight="1" x14ac:dyDescent="0.2">
      <c r="A59" s="38"/>
      <c r="B59" s="65" t="s">
        <v>155</v>
      </c>
      <c r="C59" s="59" t="s">
        <v>148</v>
      </c>
      <c r="D59" s="13" t="s">
        <v>63</v>
      </c>
      <c r="E59" s="13">
        <v>2</v>
      </c>
      <c r="F59" s="13"/>
      <c r="G59" s="152">
        <v>9007</v>
      </c>
      <c r="H59" s="13">
        <v>0.65</v>
      </c>
      <c r="I59" s="13">
        <v>0.2</v>
      </c>
      <c r="J59" s="13">
        <v>0.72</v>
      </c>
      <c r="K59" s="37">
        <v>9.4E-2</v>
      </c>
      <c r="L59" s="11">
        <v>8</v>
      </c>
      <c r="M59" s="13">
        <f t="shared" si="0"/>
        <v>16</v>
      </c>
      <c r="N59" s="13"/>
      <c r="O59" s="13">
        <f t="shared" si="1"/>
        <v>0</v>
      </c>
      <c r="P59" s="29">
        <f t="shared" si="2"/>
        <v>0.188</v>
      </c>
      <c r="R59" s="19">
        <f>E59*8</f>
        <v>16</v>
      </c>
    </row>
    <row r="60" spans="1:18" s="19" customFormat="1" ht="42.75" customHeight="1" x14ac:dyDescent="0.2">
      <c r="A60" s="38"/>
      <c r="B60" s="65" t="s">
        <v>156</v>
      </c>
      <c r="C60" s="13" t="s">
        <v>151</v>
      </c>
      <c r="D60" s="13" t="s">
        <v>152</v>
      </c>
      <c r="E60" s="13">
        <v>1</v>
      </c>
      <c r="F60" s="13"/>
      <c r="G60" s="140">
        <v>8014</v>
      </c>
      <c r="H60" s="49">
        <v>0.5</v>
      </c>
      <c r="I60" s="49">
        <v>0.04</v>
      </c>
      <c r="J60" s="49">
        <v>7.0000000000000007E-2</v>
      </c>
      <c r="K60" s="73">
        <v>1.4000000000000002E-3</v>
      </c>
      <c r="L60" s="11"/>
      <c r="M60" s="13">
        <f t="shared" si="0"/>
        <v>0</v>
      </c>
      <c r="N60" s="13"/>
      <c r="O60" s="13">
        <f t="shared" si="1"/>
        <v>0</v>
      </c>
      <c r="P60" s="29">
        <f t="shared" si="2"/>
        <v>1.4000000000000002E-3</v>
      </c>
    </row>
    <row r="61" spans="1:18" s="19" customFormat="1" ht="60" customHeight="1" thickBot="1" x14ac:dyDescent="0.25">
      <c r="A61" s="38"/>
      <c r="B61" s="65" t="s">
        <v>157</v>
      </c>
      <c r="C61" s="39" t="s">
        <v>153</v>
      </c>
      <c r="D61" s="40" t="s">
        <v>154</v>
      </c>
      <c r="E61" s="82">
        <v>4</v>
      </c>
      <c r="F61" s="82"/>
      <c r="G61" s="152">
        <v>9007</v>
      </c>
      <c r="H61" s="82"/>
      <c r="I61" s="82"/>
      <c r="J61" s="82"/>
      <c r="K61" s="83"/>
      <c r="L61" s="27"/>
      <c r="M61" s="13">
        <f t="shared" si="0"/>
        <v>0</v>
      </c>
      <c r="N61" s="28">
        <v>2</v>
      </c>
      <c r="O61" s="13">
        <f t="shared" si="1"/>
        <v>8</v>
      </c>
      <c r="P61" s="29">
        <f t="shared" si="2"/>
        <v>0</v>
      </c>
    </row>
    <row r="62" spans="1:18" ht="15.75" thickBot="1" x14ac:dyDescent="0.3">
      <c r="A62" s="42"/>
      <c r="B62" s="189" t="s">
        <v>66</v>
      </c>
      <c r="C62" s="190"/>
      <c r="D62" s="190"/>
      <c r="E62" s="190"/>
      <c r="F62" s="203"/>
      <c r="G62" s="190"/>
      <c r="H62" s="190"/>
      <c r="I62" s="190"/>
      <c r="J62" s="190"/>
      <c r="K62" s="191"/>
      <c r="L62" s="16"/>
      <c r="M62" s="13">
        <f t="shared" si="0"/>
        <v>0</v>
      </c>
      <c r="N62" s="17"/>
      <c r="O62" s="13">
        <f t="shared" si="1"/>
        <v>0</v>
      </c>
      <c r="P62" s="29">
        <f t="shared" si="2"/>
        <v>0</v>
      </c>
    </row>
    <row r="63" spans="1:18" s="19" customFormat="1" ht="95.25" customHeight="1" x14ac:dyDescent="0.2">
      <c r="A63" s="38"/>
      <c r="B63" s="44">
        <v>48</v>
      </c>
      <c r="C63" s="168" t="s">
        <v>159</v>
      </c>
      <c r="D63" s="172" t="s">
        <v>158</v>
      </c>
      <c r="E63" s="154">
        <v>2</v>
      </c>
      <c r="F63" s="158"/>
      <c r="G63" s="163">
        <v>2008</v>
      </c>
      <c r="H63" s="156">
        <v>0.99399999999999999</v>
      </c>
      <c r="I63" s="156">
        <v>1.21</v>
      </c>
      <c r="J63" s="156">
        <v>2.1000000000000001E-2</v>
      </c>
      <c r="K63" s="157">
        <v>1.8041099999999997E-2</v>
      </c>
      <c r="L63" s="11">
        <v>5</v>
      </c>
      <c r="M63" s="13">
        <f t="shared" si="0"/>
        <v>10</v>
      </c>
      <c r="N63" s="13"/>
      <c r="O63" s="13">
        <f t="shared" si="1"/>
        <v>0</v>
      </c>
      <c r="P63" s="29">
        <f t="shared" si="2"/>
        <v>3.6082199999999995E-2</v>
      </c>
      <c r="R63" s="19">
        <f>E63*5</f>
        <v>10</v>
      </c>
    </row>
    <row r="64" spans="1:18" s="19" customFormat="1" ht="95.25" customHeight="1" x14ac:dyDescent="0.2">
      <c r="A64" s="38"/>
      <c r="B64" s="44">
        <v>49</v>
      </c>
      <c r="C64" s="168" t="s">
        <v>166</v>
      </c>
      <c r="D64" s="172" t="s">
        <v>158</v>
      </c>
      <c r="E64" s="154">
        <v>2</v>
      </c>
      <c r="F64" s="158"/>
      <c r="G64" s="163">
        <v>2008</v>
      </c>
      <c r="H64" s="156">
        <v>0.99399999999999999</v>
      </c>
      <c r="I64" s="156">
        <v>1.21</v>
      </c>
      <c r="J64" s="156">
        <v>2.1000000000000001E-2</v>
      </c>
      <c r="K64" s="157">
        <v>1.8041099999999997E-2</v>
      </c>
      <c r="L64" s="11"/>
      <c r="M64" s="13"/>
      <c r="N64" s="13"/>
      <c r="O64" s="13"/>
      <c r="P64" s="29"/>
      <c r="R64" s="19">
        <f>E64*5</f>
        <v>10</v>
      </c>
    </row>
    <row r="65" spans="1:18" s="19" customFormat="1" ht="88.5" customHeight="1" x14ac:dyDescent="0.25">
      <c r="A65" s="38"/>
      <c r="B65" s="44">
        <v>50</v>
      </c>
      <c r="C65" s="160" t="s">
        <v>160</v>
      </c>
      <c r="D65" s="173" t="s">
        <v>161</v>
      </c>
      <c r="E65" s="126">
        <v>2</v>
      </c>
      <c r="F65" s="18"/>
      <c r="G65" s="164">
        <v>7047</v>
      </c>
      <c r="H65" s="158">
        <v>0.755</v>
      </c>
      <c r="I65" s="158">
        <v>0.53700000000000003</v>
      </c>
      <c r="J65" s="158">
        <v>1.4999999999999999E-2</v>
      </c>
      <c r="K65" s="159">
        <v>6.0815250000000008E-3</v>
      </c>
      <c r="L65" s="11"/>
      <c r="M65" s="13">
        <f t="shared" si="0"/>
        <v>0</v>
      </c>
      <c r="N65" s="13">
        <v>4</v>
      </c>
      <c r="O65" s="13">
        <f t="shared" si="1"/>
        <v>8</v>
      </c>
      <c r="P65" s="29">
        <f t="shared" si="2"/>
        <v>1.2163050000000002E-2</v>
      </c>
    </row>
    <row r="66" spans="1:18" s="19" customFormat="1" ht="81.75" customHeight="1" x14ac:dyDescent="0.25">
      <c r="A66" s="38"/>
      <c r="B66" s="44">
        <v>51</v>
      </c>
      <c r="C66" s="160" t="s">
        <v>162</v>
      </c>
      <c r="D66" s="173" t="s">
        <v>161</v>
      </c>
      <c r="E66" s="126">
        <v>2</v>
      </c>
      <c r="F66" s="18"/>
      <c r="G66" s="164">
        <v>7047</v>
      </c>
      <c r="H66" s="158">
        <v>0.755</v>
      </c>
      <c r="I66" s="158">
        <v>0.53700000000000003</v>
      </c>
      <c r="J66" s="158">
        <v>1.4999999999999999E-2</v>
      </c>
      <c r="K66" s="159">
        <v>6.0815250000000008E-3</v>
      </c>
      <c r="L66" s="11"/>
      <c r="M66" s="13">
        <f t="shared" si="0"/>
        <v>0</v>
      </c>
      <c r="N66" s="13">
        <v>4</v>
      </c>
      <c r="O66" s="13">
        <f t="shared" si="1"/>
        <v>8</v>
      </c>
      <c r="P66" s="29">
        <f t="shared" si="2"/>
        <v>1.2163050000000002E-2</v>
      </c>
    </row>
    <row r="67" spans="1:18" s="19" customFormat="1" ht="79.5" customHeight="1" x14ac:dyDescent="0.2">
      <c r="A67" s="38"/>
      <c r="B67" s="44">
        <v>52</v>
      </c>
      <c r="C67" s="160" t="s">
        <v>163</v>
      </c>
      <c r="D67" s="173" t="s">
        <v>164</v>
      </c>
      <c r="E67" s="126">
        <v>2</v>
      </c>
      <c r="F67" s="158"/>
      <c r="G67" s="165">
        <v>2008</v>
      </c>
      <c r="H67" s="158">
        <v>0.8</v>
      </c>
      <c r="I67" s="158">
        <v>0.65</v>
      </c>
      <c r="J67" s="158">
        <v>2.1000000000000001E-2</v>
      </c>
      <c r="K67" s="159">
        <v>7.7999999999999996E-3</v>
      </c>
      <c r="L67" s="11">
        <v>4</v>
      </c>
      <c r="M67" s="13">
        <f t="shared" si="0"/>
        <v>8</v>
      </c>
      <c r="N67" s="13"/>
      <c r="O67" s="13">
        <f t="shared" si="1"/>
        <v>0</v>
      </c>
      <c r="P67" s="29">
        <f t="shared" si="2"/>
        <v>1.5599999999999999E-2</v>
      </c>
      <c r="R67" s="19">
        <f>E67*4</f>
        <v>8</v>
      </c>
    </row>
    <row r="68" spans="1:18" s="19" customFormat="1" ht="79.5" customHeight="1" x14ac:dyDescent="0.2">
      <c r="A68" s="38"/>
      <c r="B68" s="44">
        <v>53</v>
      </c>
      <c r="C68" s="160" t="s">
        <v>165</v>
      </c>
      <c r="D68" s="173" t="s">
        <v>164</v>
      </c>
      <c r="E68" s="126">
        <v>2</v>
      </c>
      <c r="F68" s="158"/>
      <c r="G68" s="165">
        <v>2008</v>
      </c>
      <c r="H68" s="158">
        <v>0.8</v>
      </c>
      <c r="I68" s="158">
        <v>0.65</v>
      </c>
      <c r="J68" s="158">
        <v>2.1000000000000001E-2</v>
      </c>
      <c r="K68" s="159">
        <v>7.7999999999999996E-3</v>
      </c>
      <c r="L68" s="11"/>
      <c r="M68" s="13"/>
      <c r="N68" s="13"/>
      <c r="O68" s="13"/>
      <c r="P68" s="29"/>
      <c r="R68" s="19">
        <f t="shared" ref="R68:R70" si="15">E68*4</f>
        <v>8</v>
      </c>
    </row>
    <row r="69" spans="1:18" s="19" customFormat="1" ht="84.75" customHeight="1" x14ac:dyDescent="0.2">
      <c r="A69" s="38"/>
      <c r="B69" s="44">
        <v>54</v>
      </c>
      <c r="C69" s="32" t="s">
        <v>67</v>
      </c>
      <c r="D69" s="170" t="s">
        <v>68</v>
      </c>
      <c r="E69" s="13">
        <v>2</v>
      </c>
      <c r="F69" s="13"/>
      <c r="G69" s="74">
        <v>6018</v>
      </c>
      <c r="H69" s="49">
        <v>0.8</v>
      </c>
      <c r="I69" s="49">
        <v>0.748</v>
      </c>
      <c r="J69" s="49"/>
      <c r="K69" s="73">
        <v>8.9759999999999996E-3</v>
      </c>
      <c r="L69" s="11">
        <v>4</v>
      </c>
      <c r="M69" s="13">
        <f t="shared" si="0"/>
        <v>8</v>
      </c>
      <c r="N69" s="13"/>
      <c r="O69" s="13">
        <f t="shared" si="1"/>
        <v>0</v>
      </c>
      <c r="P69" s="29">
        <f t="shared" si="2"/>
        <v>1.7951999999999999E-2</v>
      </c>
      <c r="R69" s="19">
        <f t="shared" si="15"/>
        <v>8</v>
      </c>
    </row>
    <row r="70" spans="1:18" s="19" customFormat="1" ht="93.75" customHeight="1" x14ac:dyDescent="0.2">
      <c r="A70" s="38"/>
      <c r="B70" s="44">
        <v>55</v>
      </c>
      <c r="C70" s="32" t="s">
        <v>69</v>
      </c>
      <c r="D70" s="170" t="s">
        <v>70</v>
      </c>
      <c r="E70" s="13">
        <v>3</v>
      </c>
      <c r="F70" s="13"/>
      <c r="G70" s="74">
        <v>6018</v>
      </c>
      <c r="H70" s="49">
        <v>0.8</v>
      </c>
      <c r="I70" s="49">
        <v>0.748</v>
      </c>
      <c r="J70" s="49"/>
      <c r="K70" s="73">
        <v>8.9759999999999996E-3</v>
      </c>
      <c r="L70" s="11">
        <v>4</v>
      </c>
      <c r="M70" s="13">
        <f t="shared" si="0"/>
        <v>12</v>
      </c>
      <c r="N70" s="13"/>
      <c r="O70" s="13">
        <f t="shared" si="1"/>
        <v>0</v>
      </c>
      <c r="P70" s="29">
        <f t="shared" si="2"/>
        <v>2.6928000000000001E-2</v>
      </c>
      <c r="R70" s="19">
        <f t="shared" si="15"/>
        <v>12</v>
      </c>
    </row>
    <row r="71" spans="1:18" s="19" customFormat="1" ht="80.25" customHeight="1" x14ac:dyDescent="0.2">
      <c r="A71" s="38"/>
      <c r="B71" s="44">
        <v>56</v>
      </c>
      <c r="C71" s="160" t="s">
        <v>167</v>
      </c>
      <c r="D71" s="173" t="s">
        <v>168</v>
      </c>
      <c r="E71" s="126">
        <v>2</v>
      </c>
      <c r="F71" s="158"/>
      <c r="G71" s="165">
        <v>2008</v>
      </c>
      <c r="H71" s="49">
        <v>0.82</v>
      </c>
      <c r="I71" s="49">
        <v>0.77</v>
      </c>
      <c r="J71" s="49"/>
      <c r="K71" s="73">
        <v>9.4709999999999985E-3</v>
      </c>
      <c r="L71" s="11">
        <v>2</v>
      </c>
      <c r="M71" s="13">
        <f t="shared" si="0"/>
        <v>4</v>
      </c>
      <c r="N71" s="13"/>
      <c r="O71" s="13">
        <f t="shared" si="1"/>
        <v>0</v>
      </c>
      <c r="P71" s="29">
        <f t="shared" si="2"/>
        <v>1.8941999999999997E-2</v>
      </c>
      <c r="R71" s="19">
        <f>E71*2</f>
        <v>4</v>
      </c>
    </row>
    <row r="72" spans="1:18" s="19" customFormat="1" ht="80.25" customHeight="1" x14ac:dyDescent="0.2">
      <c r="A72" s="38"/>
      <c r="B72" s="44">
        <v>57</v>
      </c>
      <c r="C72" s="160" t="s">
        <v>169</v>
      </c>
      <c r="D72" s="173" t="s">
        <v>168</v>
      </c>
      <c r="E72" s="126">
        <v>2</v>
      </c>
      <c r="F72" s="158"/>
      <c r="G72" s="165">
        <v>2008</v>
      </c>
      <c r="H72" s="49"/>
      <c r="I72" s="49"/>
      <c r="J72" s="49"/>
      <c r="K72" s="73"/>
      <c r="L72" s="11"/>
      <c r="M72" s="13"/>
      <c r="N72" s="13"/>
      <c r="O72" s="13"/>
      <c r="P72" s="29"/>
      <c r="R72" s="19">
        <f>E72*2</f>
        <v>4</v>
      </c>
    </row>
    <row r="73" spans="1:18" s="19" customFormat="1" ht="93" customHeight="1" x14ac:dyDescent="0.2">
      <c r="A73" s="38"/>
      <c r="B73" s="44">
        <v>58</v>
      </c>
      <c r="C73" s="160" t="s">
        <v>170</v>
      </c>
      <c r="D73" s="173" t="s">
        <v>171</v>
      </c>
      <c r="E73" s="13">
        <v>2</v>
      </c>
      <c r="F73" s="13"/>
      <c r="G73" s="74">
        <v>6018</v>
      </c>
      <c r="H73" s="49">
        <v>1.1499999999999999</v>
      </c>
      <c r="I73" s="49">
        <v>1</v>
      </c>
      <c r="J73" s="49"/>
      <c r="K73" s="73">
        <v>1.38E-2</v>
      </c>
      <c r="L73" s="11"/>
      <c r="M73" s="13">
        <f t="shared" si="0"/>
        <v>0</v>
      </c>
      <c r="N73" s="13"/>
      <c r="O73" s="13">
        <f t="shared" si="1"/>
        <v>0</v>
      </c>
      <c r="P73" s="29">
        <f t="shared" si="2"/>
        <v>2.76E-2</v>
      </c>
    </row>
    <row r="74" spans="1:18" s="19" customFormat="1" ht="92.25" customHeight="1" x14ac:dyDescent="0.2">
      <c r="A74" s="38"/>
      <c r="B74" s="44">
        <v>59</v>
      </c>
      <c r="C74" s="160" t="s">
        <v>172</v>
      </c>
      <c r="D74" s="173" t="s">
        <v>173</v>
      </c>
      <c r="E74" s="13">
        <v>4</v>
      </c>
      <c r="F74" s="13"/>
      <c r="G74" s="74">
        <v>6018</v>
      </c>
      <c r="H74" s="49">
        <v>1.2</v>
      </c>
      <c r="I74" s="49">
        <v>1</v>
      </c>
      <c r="J74" s="49"/>
      <c r="K74" s="73">
        <v>1.44E-2</v>
      </c>
      <c r="L74" s="11"/>
      <c r="M74" s="13">
        <f t="shared" si="0"/>
        <v>0</v>
      </c>
      <c r="N74" s="13"/>
      <c r="O74" s="13">
        <f t="shared" si="1"/>
        <v>0</v>
      </c>
      <c r="P74" s="29">
        <f t="shared" si="2"/>
        <v>5.7599999999999998E-2</v>
      </c>
    </row>
    <row r="75" spans="1:18" s="19" customFormat="1" ht="88.5" customHeight="1" x14ac:dyDescent="0.2">
      <c r="A75" s="38"/>
      <c r="B75" s="44">
        <v>60</v>
      </c>
      <c r="C75" s="32" t="s">
        <v>175</v>
      </c>
      <c r="D75" s="170" t="s">
        <v>174</v>
      </c>
      <c r="E75" s="13">
        <v>2</v>
      </c>
      <c r="F75" s="13"/>
      <c r="G75" s="166">
        <v>2008</v>
      </c>
      <c r="H75" s="49">
        <v>0.90500000000000003</v>
      </c>
      <c r="I75" s="49">
        <v>0.8</v>
      </c>
      <c r="J75" s="49"/>
      <c r="K75" s="73">
        <v>1.0860000000000002E-2</v>
      </c>
      <c r="L75" s="11">
        <v>2</v>
      </c>
      <c r="M75" s="13">
        <f t="shared" si="0"/>
        <v>4</v>
      </c>
      <c r="N75" s="13"/>
      <c r="O75" s="13">
        <f t="shared" si="1"/>
        <v>0</v>
      </c>
      <c r="P75" s="29">
        <f t="shared" si="2"/>
        <v>2.1720000000000003E-2</v>
      </c>
      <c r="R75" s="19">
        <f>E75*2</f>
        <v>4</v>
      </c>
    </row>
    <row r="76" spans="1:18" s="19" customFormat="1" ht="88.5" customHeight="1" x14ac:dyDescent="0.2">
      <c r="A76" s="38"/>
      <c r="B76" s="44">
        <v>61</v>
      </c>
      <c r="C76" s="32" t="s">
        <v>176</v>
      </c>
      <c r="D76" s="170" t="s">
        <v>174</v>
      </c>
      <c r="E76" s="13">
        <v>2</v>
      </c>
      <c r="F76" s="13"/>
      <c r="G76" s="166">
        <v>2008</v>
      </c>
      <c r="H76" s="49"/>
      <c r="I76" s="49"/>
      <c r="J76" s="49"/>
      <c r="K76" s="73"/>
      <c r="L76" s="11"/>
      <c r="M76" s="13"/>
      <c r="N76" s="13"/>
      <c r="O76" s="13">
        <f t="shared" si="1"/>
        <v>0</v>
      </c>
      <c r="P76" s="29"/>
      <c r="R76" s="19">
        <f>E76*2</f>
        <v>4</v>
      </c>
    </row>
    <row r="77" spans="1:18" s="19" customFormat="1" ht="53.25" customHeight="1" x14ac:dyDescent="0.2">
      <c r="A77" s="38"/>
      <c r="B77" s="44">
        <v>62</v>
      </c>
      <c r="C77" s="32" t="s">
        <v>178</v>
      </c>
      <c r="D77" s="170" t="s">
        <v>177</v>
      </c>
      <c r="E77" s="13">
        <v>2</v>
      </c>
      <c r="F77" s="13"/>
      <c r="G77" s="166">
        <v>2008</v>
      </c>
      <c r="H77" s="49">
        <v>0.8</v>
      </c>
      <c r="I77" s="49">
        <v>0.17</v>
      </c>
      <c r="J77" s="49"/>
      <c r="K77" s="73">
        <v>2.0400000000000001E-3</v>
      </c>
      <c r="L77" s="11">
        <v>2</v>
      </c>
      <c r="M77" s="13">
        <f t="shared" si="0"/>
        <v>4</v>
      </c>
      <c r="N77" s="13"/>
      <c r="O77" s="13">
        <f t="shared" si="1"/>
        <v>0</v>
      </c>
      <c r="P77" s="29">
        <f t="shared" si="2"/>
        <v>4.0800000000000003E-3</v>
      </c>
      <c r="R77" s="19">
        <f>E77*2</f>
        <v>4</v>
      </c>
    </row>
    <row r="78" spans="1:18" s="19" customFormat="1" ht="90.75" customHeight="1" x14ac:dyDescent="0.2">
      <c r="A78" s="38"/>
      <c r="B78" s="44">
        <v>63</v>
      </c>
      <c r="C78" s="160" t="s">
        <v>179</v>
      </c>
      <c r="D78" s="173" t="s">
        <v>180</v>
      </c>
      <c r="E78" s="13">
        <v>3</v>
      </c>
      <c r="F78" s="13"/>
      <c r="G78" s="166">
        <v>2008</v>
      </c>
      <c r="H78" s="49">
        <v>0.8</v>
      </c>
      <c r="I78" s="49">
        <v>0.79700000000000004</v>
      </c>
      <c r="J78" s="49"/>
      <c r="K78" s="73">
        <v>9.5640000000000013E-3</v>
      </c>
      <c r="L78" s="11">
        <v>4</v>
      </c>
      <c r="M78" s="13">
        <f t="shared" ref="M78:M107" si="16">L78*E78</f>
        <v>12</v>
      </c>
      <c r="N78" s="13"/>
      <c r="O78" s="13">
        <f t="shared" ref="O78:O107" si="17">N78*E78</f>
        <v>0</v>
      </c>
      <c r="P78" s="29">
        <f t="shared" ref="P78:P107" si="18">K78*E78</f>
        <v>2.8692000000000002E-2</v>
      </c>
      <c r="R78" s="19">
        <f>E78*4</f>
        <v>12</v>
      </c>
    </row>
    <row r="79" spans="1:18" s="19" customFormat="1" ht="81.75" customHeight="1" x14ac:dyDescent="0.2">
      <c r="A79" s="38"/>
      <c r="B79" s="44">
        <v>64</v>
      </c>
      <c r="C79" s="160" t="s">
        <v>181</v>
      </c>
      <c r="D79" s="173" t="s">
        <v>182</v>
      </c>
      <c r="E79" s="13">
        <v>3</v>
      </c>
      <c r="F79" s="13"/>
      <c r="G79" s="80">
        <v>7047</v>
      </c>
      <c r="H79" s="49">
        <v>0.40400000000000003</v>
      </c>
      <c r="I79" s="49">
        <v>0.40799999999999997</v>
      </c>
      <c r="J79" s="49"/>
      <c r="K79" s="73">
        <v>1.9779839999999999E-3</v>
      </c>
      <c r="L79" s="11"/>
      <c r="M79" s="13">
        <f t="shared" si="16"/>
        <v>0</v>
      </c>
      <c r="N79" s="13">
        <v>4</v>
      </c>
      <c r="O79" s="13">
        <f t="shared" si="17"/>
        <v>12</v>
      </c>
      <c r="P79" s="29">
        <f t="shared" si="18"/>
        <v>5.9339519999999993E-3</v>
      </c>
    </row>
    <row r="80" spans="1:18" s="19" customFormat="1" ht="96.75" customHeight="1" x14ac:dyDescent="0.2">
      <c r="A80" s="38"/>
      <c r="B80" s="44">
        <v>65</v>
      </c>
      <c r="C80" s="160" t="s">
        <v>183</v>
      </c>
      <c r="D80" s="170" t="s">
        <v>184</v>
      </c>
      <c r="E80" s="13">
        <v>1</v>
      </c>
      <c r="F80" s="13"/>
      <c r="G80" s="166">
        <v>2008</v>
      </c>
      <c r="H80" s="49">
        <v>0.83</v>
      </c>
      <c r="I80" s="49">
        <v>0.75</v>
      </c>
      <c r="J80" s="49"/>
      <c r="K80" s="73">
        <v>9.3374999999999986E-3</v>
      </c>
      <c r="L80" s="11">
        <v>3</v>
      </c>
      <c r="M80" s="13">
        <f t="shared" si="16"/>
        <v>3</v>
      </c>
      <c r="N80" s="13"/>
      <c r="O80" s="13">
        <f t="shared" si="17"/>
        <v>0</v>
      </c>
      <c r="P80" s="29">
        <f t="shared" si="18"/>
        <v>9.3374999999999986E-3</v>
      </c>
      <c r="R80" s="19">
        <f>E80*3</f>
        <v>3</v>
      </c>
    </row>
    <row r="81" spans="1:18" s="19" customFormat="1" ht="93" customHeight="1" x14ac:dyDescent="0.2">
      <c r="A81" s="38"/>
      <c r="B81" s="44">
        <v>66</v>
      </c>
      <c r="C81" s="160" t="s">
        <v>185</v>
      </c>
      <c r="D81" s="170" t="s">
        <v>186</v>
      </c>
      <c r="E81" s="13">
        <v>1</v>
      </c>
      <c r="F81" s="13"/>
      <c r="G81" s="166">
        <v>2008</v>
      </c>
      <c r="H81" s="49">
        <v>0.83</v>
      </c>
      <c r="I81" s="49">
        <v>0.75</v>
      </c>
      <c r="J81" s="49"/>
      <c r="K81" s="73">
        <v>9.3374999999999986E-3</v>
      </c>
      <c r="L81" s="11">
        <v>2</v>
      </c>
      <c r="M81" s="13">
        <f t="shared" si="16"/>
        <v>2</v>
      </c>
      <c r="N81" s="13">
        <v>1</v>
      </c>
      <c r="O81" s="13">
        <f t="shared" si="17"/>
        <v>1</v>
      </c>
      <c r="P81" s="29">
        <f t="shared" si="18"/>
        <v>9.3374999999999986E-3</v>
      </c>
      <c r="R81" s="19">
        <f>E81*3</f>
        <v>3</v>
      </c>
    </row>
    <row r="82" spans="1:18" s="19" customFormat="1" ht="93" customHeight="1" x14ac:dyDescent="0.2">
      <c r="A82" s="38"/>
      <c r="B82" s="44">
        <v>67</v>
      </c>
      <c r="C82" s="160" t="s">
        <v>187</v>
      </c>
      <c r="D82" s="173" t="s">
        <v>188</v>
      </c>
      <c r="E82" s="13">
        <v>16</v>
      </c>
      <c r="F82" s="79"/>
      <c r="G82" s="74">
        <v>6018</v>
      </c>
      <c r="H82" s="79">
        <v>0.28999999999999998</v>
      </c>
      <c r="I82" s="79">
        <v>0.6</v>
      </c>
      <c r="J82" s="79"/>
      <c r="K82" s="84">
        <f t="shared" si="3"/>
        <v>0</v>
      </c>
      <c r="L82" s="11">
        <v>2</v>
      </c>
      <c r="M82" s="13">
        <f t="shared" si="16"/>
        <v>32</v>
      </c>
      <c r="N82" s="13"/>
      <c r="O82" s="13">
        <f t="shared" si="17"/>
        <v>0</v>
      </c>
      <c r="P82" s="29">
        <f t="shared" si="18"/>
        <v>0</v>
      </c>
      <c r="R82" s="19">
        <f>E82*2</f>
        <v>32</v>
      </c>
    </row>
    <row r="83" spans="1:18" s="19" customFormat="1" ht="43.5" customHeight="1" x14ac:dyDescent="0.25">
      <c r="A83" s="30"/>
      <c r="B83" s="44">
        <v>68</v>
      </c>
      <c r="C83" s="160" t="s">
        <v>189</v>
      </c>
      <c r="D83" s="173" t="s">
        <v>190</v>
      </c>
      <c r="E83" s="50">
        <v>2</v>
      </c>
      <c r="F83" s="28"/>
      <c r="G83" s="74">
        <v>6018</v>
      </c>
      <c r="H83" s="49">
        <v>0.62</v>
      </c>
      <c r="I83" s="49">
        <v>0.26800000000000002</v>
      </c>
      <c r="J83" s="49"/>
      <c r="K83" s="73">
        <v>2.99088E-3</v>
      </c>
      <c r="L83" s="11"/>
      <c r="M83" s="13">
        <f t="shared" si="16"/>
        <v>0</v>
      </c>
      <c r="N83" s="13"/>
      <c r="O83" s="13">
        <f t="shared" si="17"/>
        <v>0</v>
      </c>
      <c r="P83" s="29">
        <f t="shared" si="18"/>
        <v>5.98176E-3</v>
      </c>
      <c r="R83" s="19">
        <f>E83*2</f>
        <v>4</v>
      </c>
    </row>
    <row r="84" spans="1:18" s="19" customFormat="1" ht="51" customHeight="1" x14ac:dyDescent="0.25">
      <c r="A84" s="30"/>
      <c r="B84" s="44">
        <v>69</v>
      </c>
      <c r="C84" s="160" t="s">
        <v>191</v>
      </c>
      <c r="D84" s="173" t="s">
        <v>192</v>
      </c>
      <c r="E84" s="13">
        <v>2</v>
      </c>
      <c r="F84" s="79"/>
      <c r="G84" s="74">
        <v>6018</v>
      </c>
      <c r="H84" s="79">
        <v>0.33500000000000002</v>
      </c>
      <c r="I84" s="79">
        <v>0.2</v>
      </c>
      <c r="J84" s="79"/>
      <c r="K84" s="85">
        <f t="shared" si="3"/>
        <v>0</v>
      </c>
      <c r="L84" s="86"/>
      <c r="M84" s="13">
        <f t="shared" si="16"/>
        <v>0</v>
      </c>
      <c r="N84" s="79"/>
      <c r="O84" s="13">
        <f t="shared" si="17"/>
        <v>0</v>
      </c>
      <c r="P84" s="29">
        <f t="shared" si="18"/>
        <v>0</v>
      </c>
    </row>
    <row r="85" spans="1:18" s="19" customFormat="1" ht="62.25" customHeight="1" x14ac:dyDescent="0.25">
      <c r="A85" s="30"/>
      <c r="B85" s="44">
        <v>70</v>
      </c>
      <c r="C85" s="169" t="s">
        <v>193</v>
      </c>
      <c r="D85" s="170" t="s">
        <v>194</v>
      </c>
      <c r="E85" s="50">
        <v>2</v>
      </c>
      <c r="F85" s="87"/>
      <c r="G85" s="166">
        <v>2008</v>
      </c>
      <c r="H85" s="161">
        <v>0.35</v>
      </c>
      <c r="I85" s="161">
        <v>0.33800000000000002</v>
      </c>
      <c r="J85" s="79">
        <v>2.1000000000000001E-2</v>
      </c>
      <c r="K85" s="84">
        <v>1.7745E-3</v>
      </c>
      <c r="L85" s="11">
        <v>2</v>
      </c>
      <c r="M85" s="13">
        <f t="shared" si="16"/>
        <v>4</v>
      </c>
      <c r="N85" s="13"/>
      <c r="O85" s="13">
        <f t="shared" si="17"/>
        <v>0</v>
      </c>
      <c r="P85" s="29">
        <f t="shared" si="18"/>
        <v>3.5490000000000001E-3</v>
      </c>
      <c r="R85" s="19">
        <f>E85*2</f>
        <v>4</v>
      </c>
    </row>
    <row r="86" spans="1:18" s="19" customFormat="1" ht="62.25" customHeight="1" x14ac:dyDescent="0.25">
      <c r="A86" s="30"/>
      <c r="B86" s="44">
        <v>71</v>
      </c>
      <c r="C86" s="169" t="s">
        <v>195</v>
      </c>
      <c r="D86" s="170" t="s">
        <v>194</v>
      </c>
      <c r="E86" s="50">
        <v>2</v>
      </c>
      <c r="F86" s="87"/>
      <c r="G86" s="166">
        <v>2008</v>
      </c>
      <c r="H86" s="161">
        <v>0.35</v>
      </c>
      <c r="I86" s="161">
        <v>0.33800000000000002</v>
      </c>
      <c r="J86" s="79">
        <v>2.1000000000000001E-2</v>
      </c>
      <c r="K86" s="84">
        <v>1.7745E-3</v>
      </c>
      <c r="L86" s="11"/>
      <c r="M86" s="13"/>
      <c r="N86" s="13"/>
      <c r="O86" s="13">
        <f t="shared" si="17"/>
        <v>0</v>
      </c>
      <c r="P86" s="29">
        <f t="shared" si="18"/>
        <v>3.5490000000000001E-3</v>
      </c>
      <c r="R86" s="19">
        <f>E86*2</f>
        <v>4</v>
      </c>
    </row>
    <row r="87" spans="1:18" s="19" customFormat="1" ht="59.25" customHeight="1" x14ac:dyDescent="0.2">
      <c r="A87" s="38"/>
      <c r="B87" s="44">
        <v>72</v>
      </c>
      <c r="C87" s="169" t="s">
        <v>196</v>
      </c>
      <c r="D87" s="170" t="s">
        <v>197</v>
      </c>
      <c r="E87" s="50">
        <v>2</v>
      </c>
      <c r="F87" s="28"/>
      <c r="G87" s="74">
        <v>6018</v>
      </c>
      <c r="H87" s="49">
        <v>0.62</v>
      </c>
      <c r="I87" s="49">
        <v>0.25</v>
      </c>
      <c r="J87" s="49"/>
      <c r="K87" s="73">
        <v>2.7899999999999999E-3</v>
      </c>
      <c r="L87" s="11"/>
      <c r="M87" s="13">
        <f t="shared" si="16"/>
        <v>0</v>
      </c>
      <c r="N87" s="13"/>
      <c r="O87" s="13">
        <f t="shared" si="17"/>
        <v>0</v>
      </c>
      <c r="P87" s="29">
        <f t="shared" si="18"/>
        <v>5.5799999999999999E-3</v>
      </c>
    </row>
    <row r="88" spans="1:18" s="19" customFormat="1" ht="69.75" customHeight="1" x14ac:dyDescent="0.2">
      <c r="A88" s="38"/>
      <c r="B88" s="44">
        <v>73</v>
      </c>
      <c r="C88" s="160" t="s">
        <v>198</v>
      </c>
      <c r="D88" s="174" t="s">
        <v>199</v>
      </c>
      <c r="E88" s="13">
        <v>2</v>
      </c>
      <c r="F88" s="79"/>
      <c r="G88" s="74">
        <v>6018</v>
      </c>
      <c r="H88" s="79">
        <v>0.34799999999999998</v>
      </c>
      <c r="I88" s="79">
        <v>0.34799999999999998</v>
      </c>
      <c r="J88" s="79"/>
      <c r="K88" s="84">
        <f t="shared" si="3"/>
        <v>0</v>
      </c>
      <c r="L88" s="27">
        <v>4</v>
      </c>
      <c r="M88" s="13">
        <f t="shared" si="16"/>
        <v>8</v>
      </c>
      <c r="N88" s="28"/>
      <c r="O88" s="13">
        <f t="shared" si="17"/>
        <v>0</v>
      </c>
      <c r="P88" s="29">
        <f t="shared" si="18"/>
        <v>0</v>
      </c>
      <c r="R88" s="19">
        <f>E88*4</f>
        <v>8</v>
      </c>
    </row>
    <row r="89" spans="1:18" s="19" customFormat="1" ht="57.75" customHeight="1" thickBot="1" x14ac:dyDescent="0.25">
      <c r="A89" s="38"/>
      <c r="B89" s="44">
        <v>74</v>
      </c>
      <c r="C89" s="162" t="s">
        <v>153</v>
      </c>
      <c r="D89" s="171" t="s">
        <v>154</v>
      </c>
      <c r="E89" s="39">
        <v>40</v>
      </c>
      <c r="F89" s="39"/>
      <c r="G89" s="167">
        <v>9007</v>
      </c>
      <c r="H89" s="39"/>
      <c r="I89" s="39"/>
      <c r="J89" s="39"/>
      <c r="K89" s="41"/>
      <c r="L89" s="11"/>
      <c r="M89" s="13">
        <f t="shared" si="16"/>
        <v>0</v>
      </c>
      <c r="N89" s="13">
        <v>2</v>
      </c>
      <c r="O89" s="13">
        <f t="shared" si="17"/>
        <v>80</v>
      </c>
      <c r="P89" s="29">
        <f t="shared" si="18"/>
        <v>0</v>
      </c>
    </row>
    <row r="90" spans="1:18" s="19" customFormat="1" ht="27.75" customHeight="1" thickBot="1" x14ac:dyDescent="0.25">
      <c r="A90" s="42"/>
      <c r="B90" s="214" t="s">
        <v>71</v>
      </c>
      <c r="C90" s="215"/>
      <c r="D90" s="215"/>
      <c r="E90" s="215"/>
      <c r="F90" s="215"/>
      <c r="G90" s="215"/>
      <c r="H90" s="215"/>
      <c r="I90" s="215"/>
      <c r="J90" s="215"/>
      <c r="K90" s="216"/>
      <c r="L90" s="11"/>
      <c r="M90" s="13">
        <f t="shared" si="16"/>
        <v>0</v>
      </c>
      <c r="N90" s="13"/>
      <c r="O90" s="13">
        <f t="shared" si="17"/>
        <v>0</v>
      </c>
      <c r="P90" s="29">
        <f t="shared" si="18"/>
        <v>0</v>
      </c>
    </row>
    <row r="91" spans="1:18" s="19" customFormat="1" ht="97.5" customHeight="1" x14ac:dyDescent="0.2">
      <c r="A91" s="38"/>
      <c r="B91" s="44">
        <v>77</v>
      </c>
      <c r="C91" s="59" t="s">
        <v>203</v>
      </c>
      <c r="D91" s="44" t="s">
        <v>200</v>
      </c>
      <c r="E91" s="44">
        <v>2</v>
      </c>
      <c r="F91" s="44"/>
      <c r="G91" s="88">
        <v>6018</v>
      </c>
      <c r="H91" s="70">
        <v>1.2</v>
      </c>
      <c r="I91" s="70">
        <v>1</v>
      </c>
      <c r="J91" s="70"/>
      <c r="K91" s="71">
        <v>1.7999999999999999E-2</v>
      </c>
      <c r="L91" s="11">
        <v>8</v>
      </c>
      <c r="M91" s="13">
        <f t="shared" si="16"/>
        <v>16</v>
      </c>
      <c r="N91" s="13"/>
      <c r="O91" s="13">
        <f t="shared" si="17"/>
        <v>0</v>
      </c>
      <c r="P91" s="29">
        <f t="shared" si="18"/>
        <v>3.5999999999999997E-2</v>
      </c>
    </row>
    <row r="92" spans="1:18" s="19" customFormat="1" ht="90.75" customHeight="1" x14ac:dyDescent="0.2">
      <c r="A92" s="38"/>
      <c r="B92" s="13">
        <v>78</v>
      </c>
      <c r="C92" s="78" t="s">
        <v>204</v>
      </c>
      <c r="D92" s="13" t="s">
        <v>201</v>
      </c>
      <c r="E92" s="13">
        <v>2</v>
      </c>
      <c r="F92" s="13"/>
      <c r="G92" s="72">
        <v>7047</v>
      </c>
      <c r="H92" s="49">
        <v>0.99199999999999999</v>
      </c>
      <c r="I92" s="49">
        <v>0.91200000000000003</v>
      </c>
      <c r="J92" s="49"/>
      <c r="K92" s="73">
        <v>1.3570560000000001E-2</v>
      </c>
      <c r="L92" s="11"/>
      <c r="M92" s="13">
        <f t="shared" si="16"/>
        <v>0</v>
      </c>
      <c r="N92" s="13">
        <v>6</v>
      </c>
      <c r="O92" s="13">
        <f t="shared" si="17"/>
        <v>12</v>
      </c>
      <c r="P92" s="29">
        <f t="shared" si="18"/>
        <v>2.7141120000000001E-2</v>
      </c>
    </row>
    <row r="93" spans="1:18" s="19" customFormat="1" ht="95.25" customHeight="1" x14ac:dyDescent="0.2">
      <c r="A93" s="38"/>
      <c r="B93" s="44">
        <v>79</v>
      </c>
      <c r="C93" s="78" t="s">
        <v>205</v>
      </c>
      <c r="D93" s="13" t="s">
        <v>202</v>
      </c>
      <c r="E93" s="13">
        <v>2</v>
      </c>
      <c r="F93" s="13"/>
      <c r="G93" s="72">
        <v>7047</v>
      </c>
      <c r="H93" s="49">
        <v>0.83</v>
      </c>
      <c r="I93" s="49">
        <v>0.75</v>
      </c>
      <c r="J93" s="49"/>
      <c r="K93" s="73">
        <v>9.3374999999999986E-3</v>
      </c>
      <c r="L93" s="11"/>
      <c r="M93" s="13">
        <f t="shared" si="16"/>
        <v>0</v>
      </c>
      <c r="N93" s="13">
        <v>6</v>
      </c>
      <c r="O93" s="13">
        <f t="shared" si="17"/>
        <v>12</v>
      </c>
      <c r="P93" s="29">
        <f t="shared" si="18"/>
        <v>1.8674999999999997E-2</v>
      </c>
    </row>
    <row r="94" spans="1:18" s="19" customFormat="1" ht="83.25" customHeight="1" x14ac:dyDescent="0.2">
      <c r="A94" s="38"/>
      <c r="B94" s="13">
        <v>80</v>
      </c>
      <c r="C94" s="89" t="s">
        <v>206</v>
      </c>
      <c r="D94" s="90" t="s">
        <v>72</v>
      </c>
      <c r="E94" s="91">
        <v>4</v>
      </c>
      <c r="F94" s="92"/>
      <c r="G94" s="152">
        <v>9007</v>
      </c>
      <c r="H94" s="93">
        <v>1.26</v>
      </c>
      <c r="I94" s="93">
        <v>0.06</v>
      </c>
      <c r="J94" s="93">
        <v>0.21</v>
      </c>
      <c r="K94" s="94">
        <v>1.5876000000000001E-2</v>
      </c>
      <c r="L94" s="11">
        <v>4</v>
      </c>
      <c r="M94" s="13">
        <f t="shared" si="16"/>
        <v>16</v>
      </c>
      <c r="N94" s="13"/>
      <c r="O94" s="13">
        <f t="shared" si="17"/>
        <v>0</v>
      </c>
      <c r="P94" s="29">
        <f t="shared" si="18"/>
        <v>6.3504000000000005E-2</v>
      </c>
    </row>
    <row r="95" spans="1:18" s="19" customFormat="1" ht="33" customHeight="1" x14ac:dyDescent="0.2">
      <c r="A95" s="38"/>
      <c r="B95" s="44">
        <v>81</v>
      </c>
      <c r="C95" s="13" t="s">
        <v>207</v>
      </c>
      <c r="D95" s="175" t="s">
        <v>208</v>
      </c>
      <c r="E95" s="50">
        <v>22</v>
      </c>
      <c r="F95" s="28"/>
      <c r="G95" s="28" t="s">
        <v>18</v>
      </c>
      <c r="H95" s="49">
        <v>1.3</v>
      </c>
      <c r="I95" s="49">
        <v>0.04</v>
      </c>
      <c r="J95" s="49">
        <v>7.0000000000000007E-2</v>
      </c>
      <c r="K95" s="73">
        <v>3.6400000000000009E-3</v>
      </c>
      <c r="L95" s="11"/>
      <c r="M95" s="13">
        <f t="shared" si="16"/>
        <v>0</v>
      </c>
      <c r="N95" s="13"/>
      <c r="O95" s="13">
        <f t="shared" si="17"/>
        <v>0</v>
      </c>
      <c r="P95" s="29">
        <f t="shared" si="18"/>
        <v>8.0080000000000012E-2</v>
      </c>
    </row>
    <row r="96" spans="1:18" s="19" customFormat="1" ht="50.25" customHeight="1" thickBot="1" x14ac:dyDescent="0.25">
      <c r="A96" s="38"/>
      <c r="B96" s="13">
        <v>82</v>
      </c>
      <c r="C96" s="39" t="s">
        <v>153</v>
      </c>
      <c r="D96" s="40" t="s">
        <v>41</v>
      </c>
      <c r="E96" s="39">
        <v>44</v>
      </c>
      <c r="F96" s="39"/>
      <c r="G96" s="152">
        <v>9007</v>
      </c>
      <c r="H96" s="39"/>
      <c r="I96" s="39"/>
      <c r="J96" s="39"/>
      <c r="K96" s="41"/>
      <c r="L96" s="11"/>
      <c r="M96" s="13">
        <f t="shared" si="16"/>
        <v>0</v>
      </c>
      <c r="N96" s="13">
        <v>2</v>
      </c>
      <c r="O96" s="13">
        <f t="shared" si="17"/>
        <v>88</v>
      </c>
      <c r="P96" s="29">
        <f t="shared" si="18"/>
        <v>0</v>
      </c>
    </row>
    <row r="97" spans="1:16" s="19" customFormat="1" ht="27.75" customHeight="1" x14ac:dyDescent="0.2">
      <c r="A97" s="42"/>
      <c r="B97" s="214" t="s">
        <v>73</v>
      </c>
      <c r="C97" s="215"/>
      <c r="D97" s="215"/>
      <c r="E97" s="215"/>
      <c r="F97" s="215"/>
      <c r="G97" s="215"/>
      <c r="H97" s="215"/>
      <c r="I97" s="215"/>
      <c r="J97" s="215"/>
      <c r="K97" s="216"/>
      <c r="L97" s="11"/>
      <c r="M97" s="13">
        <f t="shared" si="16"/>
        <v>0</v>
      </c>
      <c r="N97" s="13"/>
      <c r="O97" s="13">
        <f t="shared" si="17"/>
        <v>0</v>
      </c>
      <c r="P97" s="29">
        <f t="shared" si="18"/>
        <v>0</v>
      </c>
    </row>
    <row r="98" spans="1:16" s="19" customFormat="1" ht="72" customHeight="1" x14ac:dyDescent="0.2">
      <c r="A98" s="38"/>
      <c r="B98" s="44">
        <v>74</v>
      </c>
      <c r="C98" s="176" t="s">
        <v>209</v>
      </c>
      <c r="D98" s="176" t="s">
        <v>210</v>
      </c>
      <c r="E98" s="44">
        <v>8</v>
      </c>
      <c r="F98" s="95"/>
      <c r="G98" s="152">
        <v>9007</v>
      </c>
      <c r="H98" s="44">
        <v>0.6</v>
      </c>
      <c r="I98" s="44">
        <v>0.04</v>
      </c>
      <c r="J98" s="44">
        <v>0.1</v>
      </c>
      <c r="K98" s="47">
        <f t="shared" si="3"/>
        <v>2.4000000000000002E-3</v>
      </c>
      <c r="L98" s="11">
        <v>4</v>
      </c>
      <c r="M98" s="13">
        <f t="shared" si="16"/>
        <v>32</v>
      </c>
      <c r="N98" s="13"/>
      <c r="O98" s="13">
        <f t="shared" si="17"/>
        <v>0</v>
      </c>
      <c r="P98" s="29">
        <f t="shared" si="18"/>
        <v>1.9200000000000002E-2</v>
      </c>
    </row>
    <row r="99" spans="1:16" s="19" customFormat="1" ht="74.25" customHeight="1" x14ac:dyDescent="0.2">
      <c r="A99" s="38"/>
      <c r="B99" s="13">
        <v>75</v>
      </c>
      <c r="C99" s="177" t="s">
        <v>211</v>
      </c>
      <c r="D99" s="177" t="s">
        <v>212</v>
      </c>
      <c r="E99" s="13">
        <v>1</v>
      </c>
      <c r="F99" s="13"/>
      <c r="G99" s="152">
        <v>9007</v>
      </c>
      <c r="H99" s="79">
        <v>0.8</v>
      </c>
      <c r="I99" s="79">
        <v>0.04</v>
      </c>
      <c r="J99" s="79">
        <v>0.12</v>
      </c>
      <c r="K99" s="37">
        <f t="shared" si="3"/>
        <v>3.8400000000000001E-3</v>
      </c>
      <c r="L99" s="11">
        <v>4</v>
      </c>
      <c r="M99" s="13">
        <f t="shared" si="16"/>
        <v>4</v>
      </c>
      <c r="N99" s="13"/>
      <c r="O99" s="13">
        <f t="shared" si="17"/>
        <v>0</v>
      </c>
      <c r="P99" s="29">
        <f t="shared" si="18"/>
        <v>3.8400000000000001E-3</v>
      </c>
    </row>
    <row r="100" spans="1:16" s="19" customFormat="1" ht="74.25" customHeight="1" x14ac:dyDescent="0.2">
      <c r="A100" s="38"/>
      <c r="B100" s="44">
        <v>76</v>
      </c>
      <c r="C100" s="78" t="s">
        <v>224</v>
      </c>
      <c r="D100" s="97" t="s">
        <v>225</v>
      </c>
      <c r="E100" s="79">
        <v>1</v>
      </c>
      <c r="G100" s="96"/>
      <c r="H100" s="79"/>
      <c r="I100" s="79"/>
      <c r="J100" s="79"/>
      <c r="K100" s="37"/>
      <c r="L100" s="11"/>
      <c r="M100" s="13"/>
      <c r="N100" s="13"/>
      <c r="O100" s="13"/>
      <c r="P100" s="29"/>
    </row>
    <row r="101" spans="1:16" s="19" customFormat="1" ht="45.75" customHeight="1" thickBot="1" x14ac:dyDescent="0.25">
      <c r="A101" s="38"/>
      <c r="B101" s="13">
        <v>77</v>
      </c>
      <c r="C101" s="177" t="s">
        <v>213</v>
      </c>
      <c r="D101" s="177" t="s">
        <v>214</v>
      </c>
      <c r="E101" s="13">
        <v>2</v>
      </c>
      <c r="F101" s="98"/>
      <c r="G101" s="152">
        <v>9007</v>
      </c>
      <c r="H101" s="13">
        <v>0.52</v>
      </c>
      <c r="I101" s="13">
        <v>0.12</v>
      </c>
      <c r="J101" s="13">
        <v>0.04</v>
      </c>
      <c r="K101" s="37">
        <v>2.496E-3</v>
      </c>
      <c r="L101" s="11">
        <v>4</v>
      </c>
      <c r="M101" s="13">
        <f t="shared" si="16"/>
        <v>8</v>
      </c>
      <c r="N101" s="13"/>
      <c r="O101" s="13">
        <f t="shared" si="17"/>
        <v>0</v>
      </c>
      <c r="P101" s="29">
        <f t="shared" si="18"/>
        <v>4.9919999999999999E-3</v>
      </c>
    </row>
    <row r="102" spans="1:16" s="19" customFormat="1" ht="132.75" customHeight="1" thickBot="1" x14ac:dyDescent="0.25">
      <c r="A102" s="38"/>
      <c r="B102" s="44">
        <v>78</v>
      </c>
      <c r="C102" s="178" t="s">
        <v>215</v>
      </c>
      <c r="D102" s="179" t="s">
        <v>216</v>
      </c>
      <c r="E102" s="13">
        <v>1</v>
      </c>
      <c r="F102" s="13"/>
      <c r="G102" s="152">
        <v>9007</v>
      </c>
      <c r="H102" s="13">
        <v>0.6</v>
      </c>
      <c r="I102" s="13">
        <v>0.73</v>
      </c>
      <c r="J102" s="13">
        <v>1.1000000000000001</v>
      </c>
      <c r="K102" s="37">
        <v>0.48180000000000006</v>
      </c>
      <c r="L102" s="11">
        <v>8</v>
      </c>
      <c r="M102" s="13">
        <f t="shared" si="16"/>
        <v>8</v>
      </c>
      <c r="N102" s="13">
        <v>8</v>
      </c>
      <c r="O102" s="13">
        <f t="shared" si="17"/>
        <v>8</v>
      </c>
      <c r="P102" s="29">
        <f t="shared" si="18"/>
        <v>0.48180000000000006</v>
      </c>
    </row>
    <row r="103" spans="1:16" s="19" customFormat="1" ht="108" customHeight="1" x14ac:dyDescent="0.25">
      <c r="A103" s="30"/>
      <c r="B103" s="13">
        <v>79</v>
      </c>
      <c r="C103" s="125" t="s">
        <v>217</v>
      </c>
      <c r="D103" s="125" t="s">
        <v>218</v>
      </c>
      <c r="E103" s="13">
        <v>4</v>
      </c>
      <c r="F103" s="13"/>
      <c r="G103" s="152">
        <v>9007</v>
      </c>
      <c r="H103" s="13">
        <v>0.6</v>
      </c>
      <c r="I103" s="13">
        <v>0.16</v>
      </c>
      <c r="J103" s="13">
        <v>0.72</v>
      </c>
      <c r="K103" s="37">
        <v>7.0999999999999994E-2</v>
      </c>
      <c r="L103" s="11">
        <v>4</v>
      </c>
      <c r="M103" s="13">
        <f t="shared" si="16"/>
        <v>16</v>
      </c>
      <c r="N103" s="13"/>
      <c r="O103" s="13">
        <f t="shared" si="17"/>
        <v>0</v>
      </c>
      <c r="P103" s="29">
        <f t="shared" si="18"/>
        <v>0.28399999999999997</v>
      </c>
    </row>
    <row r="104" spans="1:16" s="19" customFormat="1" ht="118.5" customHeight="1" x14ac:dyDescent="0.25">
      <c r="A104" s="30"/>
      <c r="B104" s="44">
        <v>80</v>
      </c>
      <c r="C104" s="182" t="s">
        <v>222</v>
      </c>
      <c r="D104" s="183" t="s">
        <v>223</v>
      </c>
      <c r="E104" s="14">
        <v>3</v>
      </c>
      <c r="F104" s="28"/>
      <c r="G104" s="152">
        <v>9007</v>
      </c>
      <c r="H104" s="49">
        <v>1.1299999999999999</v>
      </c>
      <c r="I104" s="49">
        <v>0.6</v>
      </c>
      <c r="J104" s="49">
        <v>0.04</v>
      </c>
      <c r="K104" s="73">
        <f t="shared" ref="K104:K105" si="19">H104*I104*J104</f>
        <v>2.7119999999999998E-2</v>
      </c>
      <c r="L104" s="27">
        <v>6</v>
      </c>
      <c r="M104" s="13">
        <f t="shared" si="16"/>
        <v>18</v>
      </c>
      <c r="N104" s="28"/>
      <c r="O104" s="13">
        <f t="shared" si="17"/>
        <v>0</v>
      </c>
      <c r="P104" s="29">
        <f t="shared" si="18"/>
        <v>8.1359999999999988E-2</v>
      </c>
    </row>
    <row r="105" spans="1:16" s="19" customFormat="1" ht="141.75" customHeight="1" x14ac:dyDescent="0.25">
      <c r="A105" s="30"/>
      <c r="B105" s="13">
        <v>81</v>
      </c>
      <c r="C105" s="180" t="s">
        <v>219</v>
      </c>
      <c r="D105" s="181" t="s">
        <v>220</v>
      </c>
      <c r="E105" s="79">
        <v>1</v>
      </c>
      <c r="F105" s="79"/>
      <c r="G105" s="152">
        <v>9007</v>
      </c>
      <c r="H105" s="79">
        <v>2.5499999999999998</v>
      </c>
      <c r="I105" s="79">
        <v>0.75</v>
      </c>
      <c r="J105" s="79">
        <v>0.35</v>
      </c>
      <c r="K105" s="84">
        <f t="shared" si="19"/>
        <v>0.66937499999999994</v>
      </c>
      <c r="L105" s="27">
        <v>4</v>
      </c>
      <c r="M105" s="13">
        <f t="shared" si="16"/>
        <v>4</v>
      </c>
      <c r="N105" s="28"/>
      <c r="O105" s="13">
        <f t="shared" si="17"/>
        <v>0</v>
      </c>
      <c r="P105" s="29">
        <f t="shared" si="18"/>
        <v>0.66937499999999994</v>
      </c>
    </row>
    <row r="106" spans="1:16" s="19" customFormat="1" ht="98.25" customHeight="1" x14ac:dyDescent="0.25">
      <c r="A106" s="30"/>
      <c r="B106" s="44">
        <v>82</v>
      </c>
      <c r="C106" s="28" t="s">
        <v>221</v>
      </c>
      <c r="D106" s="13" t="s">
        <v>74</v>
      </c>
      <c r="E106" s="13">
        <v>1</v>
      </c>
      <c r="F106" s="79"/>
      <c r="G106" s="152">
        <v>9007</v>
      </c>
      <c r="H106" s="79"/>
      <c r="I106" s="79"/>
      <c r="J106" s="79"/>
      <c r="K106" s="84"/>
      <c r="L106" s="27"/>
      <c r="M106" s="13">
        <f t="shared" si="16"/>
        <v>0</v>
      </c>
      <c r="N106" s="28"/>
      <c r="O106" s="13">
        <f t="shared" si="17"/>
        <v>0</v>
      </c>
      <c r="P106" s="29">
        <f t="shared" si="18"/>
        <v>0</v>
      </c>
    </row>
    <row r="107" spans="1:16" s="19" customFormat="1" ht="98.25" customHeight="1" thickBot="1" x14ac:dyDescent="0.3">
      <c r="A107" s="185"/>
      <c r="B107" s="13">
        <v>83</v>
      </c>
      <c r="C107" s="186" t="s">
        <v>235</v>
      </c>
      <c r="D107" s="101" t="s">
        <v>234</v>
      </c>
      <c r="E107" s="101">
        <v>3</v>
      </c>
      <c r="F107"/>
      <c r="G107" s="152">
        <v>9007</v>
      </c>
      <c r="H107" s="187"/>
      <c r="I107" s="187"/>
      <c r="J107" s="187"/>
      <c r="K107" s="188"/>
      <c r="L107" s="27"/>
      <c r="M107" s="13">
        <f t="shared" si="16"/>
        <v>0</v>
      </c>
      <c r="N107" s="28"/>
      <c r="O107" s="13">
        <f t="shared" si="17"/>
        <v>0</v>
      </c>
      <c r="P107" s="29">
        <f t="shared" si="18"/>
        <v>0</v>
      </c>
    </row>
    <row r="108" spans="1:16" ht="18.75" customHeight="1" thickBot="1" x14ac:dyDescent="0.3">
      <c r="A108" s="205" t="s">
        <v>75</v>
      </c>
      <c r="B108" s="206"/>
      <c r="C108" s="206"/>
      <c r="D108" s="206"/>
      <c r="E108" s="206"/>
      <c r="F108" s="206"/>
      <c r="G108" s="206"/>
      <c r="H108" s="206"/>
      <c r="I108" s="206"/>
      <c r="J108" s="206"/>
      <c r="K108" s="207"/>
      <c r="L108" s="16"/>
      <c r="M108" s="13">
        <f t="shared" ref="M108:M118" si="20">L108*E108</f>
        <v>0</v>
      </c>
      <c r="N108" s="17"/>
      <c r="O108" s="13">
        <f t="shared" ref="O108:O118" si="21">N108*E108</f>
        <v>0</v>
      </c>
      <c r="P108" s="29">
        <f t="shared" ref="P108:P118" si="22">K108*E108</f>
        <v>0</v>
      </c>
    </row>
    <row r="109" spans="1:16" ht="143.25" customHeight="1" x14ac:dyDescent="0.25">
      <c r="A109" s="99"/>
      <c r="B109" s="100">
        <v>84</v>
      </c>
      <c r="C109" s="101" t="s">
        <v>233</v>
      </c>
      <c r="D109" s="101" t="s">
        <v>76</v>
      </c>
      <c r="E109" s="102">
        <v>1</v>
      </c>
      <c r="F109" s="103"/>
      <c r="G109" s="100" t="s">
        <v>77</v>
      </c>
      <c r="H109" s="104">
        <v>2</v>
      </c>
      <c r="I109" s="104">
        <v>2</v>
      </c>
      <c r="J109" s="104">
        <v>1.4999999999999999E-2</v>
      </c>
      <c r="K109" s="105">
        <v>1.8467999999999998E-2</v>
      </c>
      <c r="L109" s="16"/>
      <c r="M109" s="13">
        <f t="shared" si="20"/>
        <v>0</v>
      </c>
      <c r="N109" s="17"/>
      <c r="O109" s="13">
        <f t="shared" si="21"/>
        <v>0</v>
      </c>
      <c r="P109" s="29">
        <f t="shared" si="22"/>
        <v>1.8467999999999998E-2</v>
      </c>
    </row>
    <row r="110" spans="1:16" ht="27.75" customHeight="1" thickBot="1" x14ac:dyDescent="0.3">
      <c r="A110" s="106"/>
      <c r="B110" s="208" t="s">
        <v>226</v>
      </c>
      <c r="C110" s="209"/>
      <c r="D110" s="209"/>
      <c r="E110" s="209"/>
      <c r="F110" s="209"/>
      <c r="G110" s="209"/>
      <c r="H110" s="209"/>
      <c r="I110" s="209"/>
      <c r="J110" s="209"/>
      <c r="K110" s="210"/>
      <c r="L110" s="16"/>
      <c r="M110" s="13">
        <f t="shared" si="20"/>
        <v>0</v>
      </c>
      <c r="N110" s="17"/>
      <c r="O110" s="13">
        <f t="shared" si="21"/>
        <v>0</v>
      </c>
      <c r="P110" s="29">
        <f t="shared" si="22"/>
        <v>0</v>
      </c>
    </row>
    <row r="111" spans="1:16" s="19" customFormat="1" ht="133.5" customHeight="1" thickBot="1" x14ac:dyDescent="0.3">
      <c r="A111" s="107"/>
      <c r="B111" s="44">
        <v>85</v>
      </c>
      <c r="C111" s="184" t="s">
        <v>230</v>
      </c>
      <c r="D111" s="184" t="s">
        <v>229</v>
      </c>
      <c r="E111" s="44">
        <v>2</v>
      </c>
      <c r="F111" s="95"/>
      <c r="G111" s="108" t="s">
        <v>232</v>
      </c>
      <c r="H111" s="44">
        <v>1.696</v>
      </c>
      <c r="I111" s="44">
        <v>1.06</v>
      </c>
      <c r="J111" s="44">
        <v>2.1000000000000001E-2</v>
      </c>
      <c r="K111" s="109">
        <f t="shared" ref="K111:K118" si="23">H111*I111*J111</f>
        <v>3.7752960000000002E-2</v>
      </c>
      <c r="L111" s="11"/>
      <c r="M111" s="13">
        <f t="shared" si="20"/>
        <v>0</v>
      </c>
      <c r="N111" s="13"/>
      <c r="O111" s="13">
        <f t="shared" si="21"/>
        <v>0</v>
      </c>
      <c r="P111" s="29">
        <f t="shared" si="22"/>
        <v>7.5505920000000004E-2</v>
      </c>
    </row>
    <row r="112" spans="1:16" ht="27.75" customHeight="1" thickBot="1" x14ac:dyDescent="0.3">
      <c r="A112" s="42"/>
      <c r="B112" s="211" t="s">
        <v>227</v>
      </c>
      <c r="C112" s="212"/>
      <c r="D112" s="212"/>
      <c r="E112" s="212"/>
      <c r="F112" s="212"/>
      <c r="G112" s="212"/>
      <c r="H112" s="212"/>
      <c r="I112" s="212"/>
      <c r="J112" s="212"/>
      <c r="K112" s="213"/>
      <c r="L112" s="16"/>
      <c r="M112" s="13">
        <f t="shared" si="20"/>
        <v>0</v>
      </c>
      <c r="N112" s="17"/>
      <c r="O112" s="13">
        <f t="shared" si="21"/>
        <v>0</v>
      </c>
      <c r="P112" s="29">
        <f t="shared" si="22"/>
        <v>0</v>
      </c>
    </row>
    <row r="113" spans="1:17" ht="131.25" customHeight="1" thickBot="1" x14ac:dyDescent="0.3">
      <c r="A113" s="110"/>
      <c r="B113" s="111">
        <v>86</v>
      </c>
      <c r="C113" s="184" t="s">
        <v>231</v>
      </c>
      <c r="D113" s="184" t="s">
        <v>228</v>
      </c>
      <c r="E113" s="111">
        <v>1</v>
      </c>
      <c r="F113" s="111"/>
      <c r="G113" s="108" t="s">
        <v>232</v>
      </c>
      <c r="H113" s="111">
        <v>1.35</v>
      </c>
      <c r="I113" s="111">
        <v>0.56000000000000005</v>
      </c>
      <c r="J113" s="111">
        <v>1.5E-3</v>
      </c>
      <c r="K113" s="109">
        <f t="shared" si="23"/>
        <v>1.1340000000000002E-3</v>
      </c>
      <c r="L113" s="16"/>
      <c r="M113" s="13">
        <f t="shared" si="20"/>
        <v>0</v>
      </c>
      <c r="N113" s="17"/>
      <c r="O113" s="13">
        <f t="shared" si="21"/>
        <v>0</v>
      </c>
      <c r="P113" s="29">
        <f t="shared" si="22"/>
        <v>1.1340000000000002E-3</v>
      </c>
    </row>
    <row r="114" spans="1:17" ht="18.75" customHeight="1" thickBot="1" x14ac:dyDescent="0.3">
      <c r="A114" s="205" t="s">
        <v>78</v>
      </c>
      <c r="B114" s="206"/>
      <c r="C114" s="206"/>
      <c r="D114" s="206"/>
      <c r="E114" s="206"/>
      <c r="F114" s="206"/>
      <c r="G114" s="206"/>
      <c r="H114" s="206"/>
      <c r="I114" s="206"/>
      <c r="J114" s="206"/>
      <c r="K114" s="207"/>
      <c r="L114" s="16"/>
      <c r="M114" s="13">
        <f t="shared" si="20"/>
        <v>0</v>
      </c>
      <c r="N114" s="17"/>
      <c r="O114" s="13">
        <f t="shared" si="21"/>
        <v>0</v>
      </c>
      <c r="P114" s="29">
        <f t="shared" si="22"/>
        <v>0</v>
      </c>
    </row>
    <row r="115" spans="1:17" ht="94.5" customHeight="1" x14ac:dyDescent="0.25">
      <c r="A115" s="112"/>
      <c r="B115" s="113">
        <v>87</v>
      </c>
      <c r="C115" s="44" t="s">
        <v>237</v>
      </c>
      <c r="D115" s="66" t="s">
        <v>236</v>
      </c>
      <c r="E115" s="44">
        <v>1</v>
      </c>
      <c r="G115" s="113" t="s">
        <v>79</v>
      </c>
      <c r="H115" s="113">
        <v>2</v>
      </c>
      <c r="I115" s="113">
        <v>1.5</v>
      </c>
      <c r="J115" s="113">
        <v>1.5</v>
      </c>
      <c r="K115" s="71">
        <f t="shared" si="23"/>
        <v>4.5</v>
      </c>
      <c r="L115" s="16"/>
      <c r="M115" s="13">
        <f t="shared" si="20"/>
        <v>0</v>
      </c>
      <c r="N115" s="17"/>
      <c r="O115" s="13">
        <f t="shared" si="21"/>
        <v>0</v>
      </c>
      <c r="P115" s="29">
        <f t="shared" si="22"/>
        <v>4.5</v>
      </c>
    </row>
    <row r="116" spans="1:17" ht="58.5" customHeight="1" x14ac:dyDescent="0.25">
      <c r="A116" s="114"/>
      <c r="B116" s="115">
        <v>88</v>
      </c>
      <c r="C116" s="13" t="s">
        <v>80</v>
      </c>
      <c r="D116" s="33" t="s">
        <v>81</v>
      </c>
      <c r="E116" s="116">
        <v>345</v>
      </c>
      <c r="F116" s="17"/>
      <c r="G116" s="115" t="s">
        <v>82</v>
      </c>
      <c r="H116" s="115">
        <v>2.7E-2</v>
      </c>
      <c r="I116" s="115">
        <v>2.7E-2</v>
      </c>
      <c r="J116" s="115">
        <v>1.6E-2</v>
      </c>
      <c r="K116" s="73">
        <f t="shared" si="23"/>
        <v>1.1663999999999999E-5</v>
      </c>
      <c r="L116" s="16"/>
      <c r="M116" s="13">
        <f t="shared" si="20"/>
        <v>0</v>
      </c>
      <c r="N116" s="17"/>
      <c r="O116" s="13">
        <f t="shared" si="21"/>
        <v>0</v>
      </c>
      <c r="P116" s="29">
        <f t="shared" si="22"/>
        <v>4.0240799999999993E-3</v>
      </c>
    </row>
    <row r="117" spans="1:17" ht="66.75" customHeight="1" x14ac:dyDescent="0.25">
      <c r="A117" s="114"/>
      <c r="B117" s="115">
        <v>89</v>
      </c>
      <c r="C117" s="13" t="s">
        <v>83</v>
      </c>
      <c r="D117" s="33" t="s">
        <v>84</v>
      </c>
      <c r="E117" s="116">
        <v>610</v>
      </c>
      <c r="F117" s="17"/>
      <c r="G117" s="115" t="s">
        <v>82</v>
      </c>
      <c r="H117" s="115">
        <v>3.5999999999999997E-2</v>
      </c>
      <c r="I117" s="115">
        <v>3.5999999999999997E-2</v>
      </c>
      <c r="J117" s="115">
        <v>2.3E-2</v>
      </c>
      <c r="K117" s="73">
        <f t="shared" si="23"/>
        <v>2.9807999999999996E-5</v>
      </c>
      <c r="L117" s="16"/>
      <c r="M117" s="13">
        <f t="shared" si="20"/>
        <v>0</v>
      </c>
      <c r="N117" s="17"/>
      <c r="O117" s="13">
        <f t="shared" si="21"/>
        <v>0</v>
      </c>
      <c r="P117" s="29">
        <f t="shared" si="22"/>
        <v>1.8182879999999998E-2</v>
      </c>
    </row>
    <row r="118" spans="1:17" ht="66.75" customHeight="1" thickBot="1" x14ac:dyDescent="0.3">
      <c r="A118" s="117"/>
      <c r="B118" s="118">
        <v>90</v>
      </c>
      <c r="C118" s="119" t="s">
        <v>85</v>
      </c>
      <c r="D118" s="120" t="s">
        <v>241</v>
      </c>
      <c r="E118" s="121">
        <v>23</v>
      </c>
      <c r="F118" s="122"/>
      <c r="G118" s="118" t="s">
        <v>82</v>
      </c>
      <c r="H118" s="118">
        <v>0.09</v>
      </c>
      <c r="I118" s="118">
        <v>0.09</v>
      </c>
      <c r="J118" s="118">
        <v>4.3999999999999997E-2</v>
      </c>
      <c r="K118" s="123">
        <f t="shared" si="23"/>
        <v>3.5639999999999994E-4</v>
      </c>
      <c r="L118" s="16"/>
      <c r="M118" s="13">
        <f t="shared" si="20"/>
        <v>0</v>
      </c>
      <c r="N118" s="17"/>
      <c r="O118" s="13">
        <f t="shared" si="21"/>
        <v>0</v>
      </c>
      <c r="P118" s="29">
        <f t="shared" si="22"/>
        <v>8.1971999999999982E-3</v>
      </c>
      <c r="Q118">
        <v>23</v>
      </c>
    </row>
    <row r="119" spans="1:17" x14ac:dyDescent="0.25">
      <c r="M119">
        <f>SUM(M7:M104)</f>
        <v>542.07539840000004</v>
      </c>
      <c r="O119" t="e">
        <f>SUM(O7:O103)</f>
        <v>#NAME?</v>
      </c>
      <c r="P119" s="124">
        <f>SUM(P13:P118)</f>
        <v>10.819282842</v>
      </c>
    </row>
  </sheetData>
  <mergeCells count="18">
    <mergeCell ref="A114:K114"/>
    <mergeCell ref="B47:L47"/>
    <mergeCell ref="B110:K110"/>
    <mergeCell ref="B112:K112"/>
    <mergeCell ref="B56:K56"/>
    <mergeCell ref="B62:K62"/>
    <mergeCell ref="B90:K90"/>
    <mergeCell ref="B97:K97"/>
    <mergeCell ref="A108:K108"/>
    <mergeCell ref="B32:K32"/>
    <mergeCell ref="C33:D33"/>
    <mergeCell ref="B44:K44"/>
    <mergeCell ref="B51:K51"/>
    <mergeCell ref="A2:K2"/>
    <mergeCell ref="B3:K3"/>
    <mergeCell ref="B4:K5"/>
    <mergeCell ref="B7:K7"/>
    <mergeCell ref="B27:K27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ANDREY</cp:lastModifiedBy>
  <cp:revision>1</cp:revision>
  <cp:lastPrinted>2025-05-13T07:16:02Z</cp:lastPrinted>
  <dcterms:created xsi:type="dcterms:W3CDTF">2017-04-27T07:18:00Z</dcterms:created>
  <dcterms:modified xsi:type="dcterms:W3CDTF">2026-09-11T07:08:16Z</dcterms:modified>
</cp:coreProperties>
</file>