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1\Desktop\Все с рабочего стола28.03.22\Файлы с прошлого компьютера\РАБОТА\_ОБОРУДОВАНИЕ_\Песочницы\039-8\"/>
    </mc:Choice>
  </mc:AlternateContent>
  <xr:revisionPtr revIDLastSave="0" documentId="13_ncr:1_{6D67652E-A6BA-466E-AE30-B27F71515AB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5" i="1" l="1"/>
  <c r="E54" i="1"/>
  <c r="E53" i="1"/>
  <c r="E52" i="1"/>
  <c r="E51" i="1"/>
  <c r="E50" i="1"/>
  <c r="E49" i="1"/>
  <c r="S40" i="1"/>
  <c r="T40" i="1"/>
  <c r="V16" i="1"/>
  <c r="V15" i="1"/>
  <c r="V40" i="1" s="1"/>
  <c r="U31" i="1"/>
  <c r="U30" i="1"/>
  <c r="U29" i="1"/>
  <c r="U40" i="1" s="1"/>
  <c r="R32" i="1"/>
  <c r="R31" i="1"/>
  <c r="R30" i="1"/>
  <c r="R27" i="1"/>
  <c r="R28" i="1"/>
  <c r="R26" i="1"/>
  <c r="R25" i="1"/>
  <c r="R40" i="1" s="1"/>
  <c r="R23" i="1"/>
  <c r="R19" i="1"/>
  <c r="R18" i="1"/>
  <c r="R17" i="1"/>
  <c r="R14" i="1"/>
  <c r="Q10" i="1"/>
  <c r="Q40" i="1" s="1"/>
  <c r="K32" i="1"/>
  <c r="P32" i="1" s="1"/>
  <c r="M32" i="1"/>
  <c r="O32" i="1"/>
  <c r="P11" i="1"/>
  <c r="P13" i="1"/>
  <c r="P34" i="1"/>
  <c r="P36" i="1"/>
  <c r="K39" i="1"/>
  <c r="P39" i="1" s="1"/>
  <c r="K35" i="1"/>
  <c r="P35" i="1" s="1"/>
  <c r="M25" i="1"/>
  <c r="K25" i="1"/>
  <c r="P25" i="1" s="1"/>
  <c r="M24" i="1"/>
  <c r="K24" i="1"/>
  <c r="P24" i="1" s="1"/>
  <c r="K23" i="1"/>
  <c r="P23" i="1" s="1"/>
  <c r="K22" i="1"/>
  <c r="P22" i="1" s="1"/>
  <c r="K21" i="1"/>
  <c r="P21" i="1" s="1"/>
  <c r="K20" i="1"/>
  <c r="P20" i="1" s="1"/>
  <c r="K19" i="1"/>
  <c r="P19" i="1" s="1"/>
  <c r="K18" i="1"/>
  <c r="P18" i="1" s="1"/>
  <c r="K17" i="1"/>
  <c r="P17" i="1" s="1"/>
  <c r="K15" i="1"/>
  <c r="P15" i="1" s="1"/>
  <c r="K14" i="1"/>
  <c r="P14" i="1" s="1"/>
  <c r="K12" i="1"/>
  <c r="P12" i="1" s="1"/>
  <c r="K9" i="1"/>
  <c r="P9" i="1" s="1"/>
  <c r="K8" i="1"/>
  <c r="P8" i="1" s="1"/>
  <c r="K7" i="1"/>
  <c r="O9" i="1"/>
  <c r="O10" i="1"/>
  <c r="O11" i="1"/>
  <c r="O12" i="1"/>
  <c r="O13" i="1"/>
  <c r="O14" i="1"/>
  <c r="O15" i="1"/>
  <c r="O17" i="1"/>
  <c r="O18" i="1"/>
  <c r="O19" i="1"/>
  <c r="O20" i="1"/>
  <c r="O21" i="1"/>
  <c r="O22" i="1"/>
  <c r="O23" i="1"/>
  <c r="O26" i="1"/>
  <c r="O27" i="1"/>
  <c r="O28" i="1"/>
  <c r="O29" i="1"/>
  <c r="O30" i="1"/>
  <c r="O31" i="1"/>
  <c r="O33" i="1"/>
  <c r="O34" i="1"/>
  <c r="O35" i="1"/>
  <c r="O36" i="1"/>
  <c r="O37" i="1"/>
  <c r="O38" i="1"/>
  <c r="M9" i="1"/>
  <c r="M10" i="1"/>
  <c r="M11" i="1"/>
  <c r="M12" i="1"/>
  <c r="M13" i="1"/>
  <c r="M14" i="1"/>
  <c r="M15" i="1"/>
  <c r="M17" i="1"/>
  <c r="M18" i="1"/>
  <c r="M19" i="1"/>
  <c r="M20" i="1"/>
  <c r="M21" i="1"/>
  <c r="M22" i="1"/>
  <c r="M23" i="1"/>
  <c r="M26" i="1"/>
  <c r="M27" i="1"/>
  <c r="M28" i="1"/>
  <c r="M29" i="1"/>
  <c r="M30" i="1"/>
  <c r="M31" i="1"/>
  <c r="M33" i="1"/>
  <c r="M34" i="1"/>
  <c r="M35" i="1"/>
  <c r="M36" i="1"/>
  <c r="M37" i="1"/>
  <c r="M38" i="1"/>
  <c r="K26" i="1"/>
  <c r="P26" i="1" s="1"/>
  <c r="K27" i="1"/>
  <c r="P27" i="1" s="1"/>
  <c r="K28" i="1"/>
  <c r="P28" i="1" s="1"/>
  <c r="K29" i="1"/>
  <c r="P29" i="1" s="1"/>
  <c r="K30" i="1"/>
  <c r="P30" i="1" s="1"/>
  <c r="K31" i="1"/>
  <c r="P31" i="1" s="1"/>
  <c r="K33" i="1"/>
  <c r="P33" i="1" s="1"/>
  <c r="K10" i="1"/>
  <c r="P10" i="1" s="1"/>
  <c r="P7" i="1" l="1"/>
  <c r="O8" i="1"/>
  <c r="M8" i="1"/>
  <c r="O7" i="1"/>
  <c r="M7" i="1"/>
  <c r="K38" i="1" l="1"/>
  <c r="P38" i="1" s="1"/>
  <c r="K37" i="1" l="1"/>
  <c r="P37" i="1" s="1"/>
  <c r="P6" i="1"/>
  <c r="O6" i="1"/>
  <c r="M6" i="1"/>
  <c r="M40" i="1" l="1"/>
  <c r="O40" i="1"/>
  <c r="P40" i="1"/>
</calcChain>
</file>

<file path=xl/sharedStrings.xml><?xml version="1.0" encoding="utf-8"?>
<sst xmlns="http://schemas.openxmlformats.org/spreadsheetml/2006/main" count="156" uniqueCount="127">
  <si>
    <t>№ п/п</t>
  </si>
  <si>
    <t>Наименование</t>
  </si>
  <si>
    <t>Артикул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</si>
  <si>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</si>
  <si>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</si>
  <si>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</si>
  <si>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</si>
  <si>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</si>
  <si>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</si>
  <si>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Кол-во</t>
  </si>
  <si>
    <t>Уголок крепления фанеры</t>
  </si>
  <si>
    <t>Заглушка пластиковая на болт М6 (черные)</t>
  </si>
  <si>
    <t>Заглушка м8-10 (крепеж к столбу) (на 1 комплектующую)</t>
  </si>
  <si>
    <t>всего м8-10</t>
  </si>
  <si>
    <t>Заглушка м6 (крепеж фанеры между собой)</t>
  </si>
  <si>
    <t>всего м6</t>
  </si>
  <si>
    <t>Объем всего</t>
  </si>
  <si>
    <t>П-5.01.01</t>
  </si>
  <si>
    <t>Черный</t>
  </si>
  <si>
    <t>тик</t>
  </si>
  <si>
    <t>СТОЙКИ</t>
  </si>
  <si>
    <t>П-5.01.02</t>
  </si>
  <si>
    <t>Заглушка пластиковая на болт М8-10 (черные)</t>
  </si>
  <si>
    <t>ПЛАСТИК</t>
  </si>
  <si>
    <t>ПЛОЩАДКИ</t>
  </si>
  <si>
    <t>ПАНЕЛИ</t>
  </si>
  <si>
    <t>26</t>
  </si>
  <si>
    <t>27</t>
  </si>
  <si>
    <t>МЕТАЛЛ</t>
  </si>
  <si>
    <t>18</t>
  </si>
  <si>
    <t>19</t>
  </si>
  <si>
    <t>20</t>
  </si>
  <si>
    <t>21</t>
  </si>
  <si>
    <t>22</t>
  </si>
  <si>
    <t>23</t>
  </si>
  <si>
    <t>25</t>
  </si>
  <si>
    <t>13</t>
  </si>
  <si>
    <t>14</t>
  </si>
  <si>
    <t>15</t>
  </si>
  <si>
    <t>16</t>
  </si>
  <si>
    <t>17</t>
  </si>
  <si>
    <t>Ф-1.06.110-04</t>
  </si>
  <si>
    <t>9</t>
  </si>
  <si>
    <t>10</t>
  </si>
  <si>
    <t>11</t>
  </si>
  <si>
    <t>12</t>
  </si>
  <si>
    <t>039-8</t>
  </si>
  <si>
    <t>Размер 3,50 х 2,315 х 2,05  м</t>
  </si>
  <si>
    <t>С-4.01.01</t>
  </si>
  <si>
    <t>Площадка квадратная 800х800 мм (СБ)</t>
  </si>
  <si>
    <t>разноцветные</t>
  </si>
  <si>
    <t>П-5.01.03</t>
  </si>
  <si>
    <t>Заглушка пластиковая на столб 90х90 мм (черные)</t>
  </si>
  <si>
    <t>7</t>
  </si>
  <si>
    <t>8</t>
  </si>
  <si>
    <t>Закладная для столба 100х100</t>
  </si>
  <si>
    <t>Столб (брус 100х100)  1500 мм</t>
  </si>
  <si>
    <t>Столб (брус 100х100)  2000 мм</t>
  </si>
  <si>
    <t xml:space="preserve">Подпорка сидушки
200 x 335 x 21 </t>
  </si>
  <si>
    <t>Крыша наклонная 1- 1.07
1000 x 1149 x 15</t>
  </si>
  <si>
    <t xml:space="preserve">Крыша наклонная 2- 1.07
1000 x 1200 x 15 </t>
  </si>
  <si>
    <t>Окно верхнее 1.07
994 x 1210 x 21</t>
  </si>
  <si>
    <t>Панель с пазом для сидушки 1.07
800 x 748 x 21</t>
  </si>
  <si>
    <t xml:space="preserve">Боковина крыши двойн. домика 1.07
1023 x 271 x 21 </t>
  </si>
  <si>
    <t xml:space="preserve">Панель нижняя 1.07
800 x 650 x 21 </t>
  </si>
  <si>
    <t>Фиксатор счет двойной (400)
80 x 400 x 21</t>
  </si>
  <si>
    <t xml:space="preserve">Кольцо счет
110 x 110 x 21 </t>
  </si>
  <si>
    <t xml:space="preserve">Сидушка для панели с пазом 1.07
600 x 271 x 21 </t>
  </si>
  <si>
    <t>Подпорка для верхнего борта(300150х21)</t>
  </si>
  <si>
    <t>Перемычка для счет (d=21,3) 600 мм (серый)</t>
  </si>
  <si>
    <t>Панель 2300 песочницы 1.11
2300 x 300 x 21</t>
  </si>
  <si>
    <t xml:space="preserve">Панель 2350 песочницы 1.11
2350 x 300 x 21 </t>
  </si>
  <si>
    <t>Панель 1600 песочницы 1.11
1600 x 300 x 21</t>
  </si>
  <si>
    <t>Борт верхний пес. дворика 2100
2100 x 190 x 21</t>
  </si>
  <si>
    <t xml:space="preserve">Борт верхний пес. дворика 1600
1600 x 190 x 21 </t>
  </si>
  <si>
    <t xml:space="preserve">Борт верхний пес. дворика 600
600 x 190 x 21 </t>
  </si>
  <si>
    <t xml:space="preserve">Столб (брус 100х100)  350мм </t>
  </si>
  <si>
    <t>0080ДБ</t>
  </si>
  <si>
    <t>0563ДБ</t>
  </si>
  <si>
    <t>0183ДБ</t>
  </si>
  <si>
    <t>0013МП</t>
  </si>
  <si>
    <t>000161</t>
  </si>
  <si>
    <t>000157</t>
  </si>
  <si>
    <t xml:space="preserve">Комплект накладок на крышу
417 x 635 x 15 </t>
  </si>
  <si>
    <t xml:space="preserve">Рама окна 1.07
537 x 755 x 15 </t>
  </si>
  <si>
    <t>001888</t>
  </si>
  <si>
    <t>000164</t>
  </si>
  <si>
    <t>000162</t>
  </si>
  <si>
    <t>000163</t>
  </si>
  <si>
    <t>000158</t>
  </si>
  <si>
    <t>000159</t>
  </si>
  <si>
    <t>000039</t>
  </si>
  <si>
    <t>000040</t>
  </si>
  <si>
    <t>000041</t>
  </si>
  <si>
    <t>000165</t>
  </si>
  <si>
    <t>001353</t>
  </si>
  <si>
    <t>001354</t>
  </si>
  <si>
    <t>001355</t>
  </si>
  <si>
    <t>001356</t>
  </si>
  <si>
    <t>001357</t>
  </si>
  <si>
    <t>001358</t>
  </si>
  <si>
    <t>0003МП</t>
  </si>
  <si>
    <t>0058МП</t>
  </si>
  <si>
    <t>Гл. М8х60</t>
  </si>
  <si>
    <t>Гл.М8х80</t>
  </si>
  <si>
    <t>Болт М10х160</t>
  </si>
  <si>
    <t>М6х35</t>
  </si>
  <si>
    <t>М6х40</t>
  </si>
  <si>
    <t>М6х55</t>
  </si>
  <si>
    <t>Меб. Болт</t>
  </si>
  <si>
    <t>М10х160</t>
  </si>
  <si>
    <t>шт</t>
  </si>
  <si>
    <t xml:space="preserve">Глухарь </t>
  </si>
  <si>
    <t>М8х60</t>
  </si>
  <si>
    <t>М8х80</t>
  </si>
  <si>
    <t xml:space="preserve">Шайба </t>
  </si>
  <si>
    <t>М10</t>
  </si>
  <si>
    <t>М8</t>
  </si>
  <si>
    <t>М6</t>
  </si>
  <si>
    <t>Гайка</t>
  </si>
  <si>
    <t>заглушка</t>
  </si>
  <si>
    <t>КЧМ6КС</t>
  </si>
  <si>
    <t>КЧМ8КС</t>
  </si>
  <si>
    <t>100-100.11КК</t>
  </si>
  <si>
    <t>уголок</t>
  </si>
  <si>
    <t>90гр</t>
  </si>
  <si>
    <t>Метизы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</si>
</sst>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0.000"/>
    <numFmt numFmtId="166" formatCode="0.0000"/>
    <numFmt numFmtId="167" formatCode="0.00000"/>
  </numFmts>
  <fonts count="20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i/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name val="Arial"/>
      <family val="2"/>
      <charset val="204"/>
    </font>
    <font>
      <i/>
      <sz val="12"/>
      <name val="Arial"/>
      <family val="2"/>
      <charset val="204"/>
    </font>
    <font>
      <sz val="9"/>
      <color theme="1"/>
      <name val="Arial"/>
      <family val="2"/>
      <charset val="204"/>
    </font>
    <font>
      <sz val="11"/>
      <name val="Arial"/>
      <family val="2"/>
      <charset val="204"/>
    </font>
    <font>
      <sz val="8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6" fontId="0" fillId="0" borderId="0" xfId="1" applyNumberFormat="1" applyFont="1" applyAlignment="1"/>
    <xf numFmtId="0" fontId="4" fillId="0" borderId="2" xfId="0" applyFont="1" applyBorder="1"/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left" vertical="center" wrapText="1" indent="1"/>
    </xf>
    <xf numFmtId="0" fontId="12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4" xfId="0" applyFont="1" applyBorder="1" applyAlignment="1">
      <alignment horizontal="center" vertical="center" wrapText="1"/>
    </xf>
    <xf numFmtId="0" fontId="6" fillId="0" borderId="6" xfId="0" applyFont="1" applyBorder="1"/>
    <xf numFmtId="0" fontId="6" fillId="0" borderId="22" xfId="0" applyFont="1" applyBorder="1"/>
    <xf numFmtId="49" fontId="6" fillId="0" borderId="14" xfId="0" applyNumberFormat="1" applyFont="1" applyBorder="1" applyAlignment="1">
      <alignment horizontal="center" vertical="center" wrapText="1"/>
    </xf>
    <xf numFmtId="0" fontId="6" fillId="0" borderId="16" xfId="0" applyFont="1" applyBorder="1"/>
    <xf numFmtId="0" fontId="6" fillId="0" borderId="23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 indent="1"/>
    </xf>
    <xf numFmtId="166" fontId="6" fillId="0" borderId="24" xfId="1" applyNumberFormat="1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/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6" fillId="0" borderId="27" xfId="0" applyFont="1" applyBorder="1"/>
    <xf numFmtId="165" fontId="6" fillId="0" borderId="7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textRotation="90" wrapText="1"/>
    </xf>
    <xf numFmtId="0" fontId="6" fillId="0" borderId="25" xfId="0" applyFont="1" applyBorder="1"/>
    <xf numFmtId="0" fontId="12" fillId="0" borderId="15" xfId="0" applyFont="1" applyBorder="1" applyAlignment="1">
      <alignment horizontal="center" vertical="center" wrapText="1"/>
    </xf>
    <xf numFmtId="0" fontId="6" fillId="0" borderId="28" xfId="0" applyFont="1" applyBorder="1"/>
    <xf numFmtId="0" fontId="10" fillId="2" borderId="5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 textRotation="90" wrapText="1"/>
    </xf>
    <xf numFmtId="49" fontId="14" fillId="0" borderId="1" xfId="0" applyNumberFormat="1" applyFont="1" applyBorder="1" applyAlignment="1">
      <alignment horizontal="center" vertical="center" wrapText="1"/>
    </xf>
    <xf numFmtId="0" fontId="6" fillId="0" borderId="29" xfId="0" applyFont="1" applyBorder="1"/>
    <xf numFmtId="0" fontId="6" fillId="0" borderId="9" xfId="0" applyFont="1" applyBorder="1"/>
    <xf numFmtId="0" fontId="10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 indent="1"/>
    </xf>
    <xf numFmtId="0" fontId="10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167" fontId="6" fillId="0" borderId="30" xfId="1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vertical="center" wrapText="1"/>
    </xf>
    <xf numFmtId="165" fontId="4" fillId="0" borderId="7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 indent="1"/>
    </xf>
    <xf numFmtId="0" fontId="16" fillId="0" borderId="4" xfId="0" applyFont="1" applyBorder="1" applyAlignment="1">
      <alignment horizontal="center" vertical="center" wrapText="1"/>
    </xf>
    <xf numFmtId="165" fontId="16" fillId="0" borderId="30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165" fontId="11" fillId="0" borderId="7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4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7" fontId="6" fillId="0" borderId="7" xfId="1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5" xfId="0" applyFont="1" applyBorder="1" applyAlignment="1">
      <alignment horizontal="center" vertical="center"/>
    </xf>
    <xf numFmtId="167" fontId="4" fillId="0" borderId="26" xfId="1" applyNumberFormat="1" applyFont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left" inden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4" xfId="0" applyFont="1" applyBorder="1" applyAlignment="1">
      <alignment horizontal="left" indent="1"/>
    </xf>
    <xf numFmtId="0" fontId="0" fillId="0" borderId="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5" xfId="0" applyFont="1" applyBorder="1" applyAlignment="1">
      <alignment horizontal="left" indent="1"/>
    </xf>
    <xf numFmtId="0" fontId="0" fillId="0" borderId="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0" borderId="17" xfId="0" applyFont="1" applyBorder="1" applyAlignment="1">
      <alignment horizontal="left" indent="1"/>
    </xf>
    <xf numFmtId="0" fontId="0" fillId="0" borderId="1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11" xfId="0" applyFont="1" applyBorder="1" applyAlignment="1">
      <alignment horizontal="left" inden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0" borderId="32" xfId="0" applyFont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19" fillId="0" borderId="34" xfId="0" applyFont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emf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emf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emf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519545</xdr:colOff>
      <xdr:row>36</xdr:row>
      <xdr:rowOff>190500</xdr:rowOff>
    </xdr:from>
    <xdr:to>
      <xdr:col>5</xdr:col>
      <xdr:colOff>1175648</xdr:colOff>
      <xdr:row>36</xdr:row>
      <xdr:rowOff>809916</xdr:rowOff>
    </xdr:to>
    <xdr:pic>
      <xdr:nvPicPr>
        <xdr:cNvPr id="54" name="Picture 2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 flipH="1">
          <a:off x="5663045" y="25873364"/>
          <a:ext cx="656103" cy="6194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363683</xdr:colOff>
      <xdr:row>37</xdr:row>
      <xdr:rowOff>17318</xdr:rowOff>
    </xdr:from>
    <xdr:to>
      <xdr:col>5</xdr:col>
      <xdr:colOff>1313942</xdr:colOff>
      <xdr:row>37</xdr:row>
      <xdr:rowOff>868965</xdr:rowOff>
    </xdr:to>
    <xdr:pic>
      <xdr:nvPicPr>
        <xdr:cNvPr id="55" name="Picture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507183" y="26635363"/>
          <a:ext cx="950259" cy="85164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207818</xdr:colOff>
      <xdr:row>2</xdr:row>
      <xdr:rowOff>138546</xdr:rowOff>
    </xdr:from>
    <xdr:to>
      <xdr:col>5</xdr:col>
      <xdr:colOff>247116</xdr:colOff>
      <xdr:row>2</xdr:row>
      <xdr:rowOff>4970319</xdr:rowOff>
    </xdr:to>
    <xdr:pic>
      <xdr:nvPicPr>
        <xdr:cNvPr id="47" name="Рисунок 46" descr="1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16556" t="2320" r="21492" b="2044"/>
        <a:stretch>
          <a:fillRect/>
        </a:stretch>
      </xdr:blipFill>
      <xdr:spPr>
        <a:xfrm>
          <a:off x="207818" y="640773"/>
          <a:ext cx="5182798" cy="4831773"/>
        </a:xfrm>
        <a:prstGeom prst="rect">
          <a:avLst/>
        </a:prstGeom>
      </xdr:spPr>
    </xdr:pic>
    <xdr:clientData/>
  </xdr:twoCellAnchor>
  <xdr:twoCellAnchor editAs="oneCell">
    <xdr:from>
      <xdr:col>5</xdr:col>
      <xdr:colOff>710046</xdr:colOff>
      <xdr:row>2</xdr:row>
      <xdr:rowOff>311728</xdr:rowOff>
    </xdr:from>
    <xdr:to>
      <xdr:col>10</xdr:col>
      <xdr:colOff>623455</xdr:colOff>
      <xdr:row>2</xdr:row>
      <xdr:rowOff>3655000</xdr:rowOff>
    </xdr:to>
    <xdr:pic>
      <xdr:nvPicPr>
        <xdr:cNvPr id="71" name="Рисунок 70" descr="1.jp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9091" t="207" r="5398" b="6179"/>
        <a:stretch>
          <a:fillRect/>
        </a:stretch>
      </xdr:blipFill>
      <xdr:spPr>
        <a:xfrm>
          <a:off x="5853546" y="813955"/>
          <a:ext cx="5056909" cy="3343272"/>
        </a:xfrm>
        <a:prstGeom prst="rect">
          <a:avLst/>
        </a:prstGeom>
      </xdr:spPr>
    </xdr:pic>
    <xdr:clientData/>
  </xdr:twoCellAnchor>
  <xdr:twoCellAnchor editAs="oneCell">
    <xdr:from>
      <xdr:col>14</xdr:col>
      <xdr:colOff>1114238</xdr:colOff>
      <xdr:row>12</xdr:row>
      <xdr:rowOff>0</xdr:rowOff>
    </xdr:from>
    <xdr:to>
      <xdr:col>15</xdr:col>
      <xdr:colOff>13634</xdr:colOff>
      <xdr:row>13</xdr:row>
      <xdr:rowOff>1037437</xdr:rowOff>
    </xdr:to>
    <xdr:pic>
      <xdr:nvPicPr>
        <xdr:cNvPr id="81" name="Picture 9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4373038" y="7458075"/>
          <a:ext cx="2614" cy="14041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675408</xdr:colOff>
      <xdr:row>32</xdr:row>
      <xdr:rowOff>118753</xdr:rowOff>
    </xdr:from>
    <xdr:to>
      <xdr:col>5</xdr:col>
      <xdr:colOff>1264227</xdr:colOff>
      <xdr:row>32</xdr:row>
      <xdr:rowOff>799110</xdr:rowOff>
    </xdr:to>
    <xdr:pic>
      <xdr:nvPicPr>
        <xdr:cNvPr id="215" name="Picture 9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 bwMode="auto">
        <a:xfrm>
          <a:off x="5818908" y="65304389"/>
          <a:ext cx="588819" cy="6803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1991591</xdr:colOff>
      <xdr:row>2</xdr:row>
      <xdr:rowOff>4551344</xdr:rowOff>
    </xdr:from>
    <xdr:to>
      <xdr:col>10</xdr:col>
      <xdr:colOff>381001</xdr:colOff>
      <xdr:row>3</xdr:row>
      <xdr:rowOff>4208319</xdr:rowOff>
    </xdr:to>
    <xdr:pic>
      <xdr:nvPicPr>
        <xdr:cNvPr id="67" name="Рисунок 66" descr="1.jp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9961" t="3386" r="11614" b="7432"/>
        <a:stretch>
          <a:fillRect/>
        </a:stretch>
      </xdr:blipFill>
      <xdr:spPr>
        <a:xfrm>
          <a:off x="3602182" y="5053571"/>
          <a:ext cx="7065819" cy="4852430"/>
        </a:xfrm>
        <a:prstGeom prst="rect">
          <a:avLst/>
        </a:prstGeom>
      </xdr:spPr>
    </xdr:pic>
    <xdr:clientData/>
  </xdr:twoCellAnchor>
  <xdr:twoCellAnchor editAs="oneCell">
    <xdr:from>
      <xdr:col>4</xdr:col>
      <xdr:colOff>1098175</xdr:colOff>
      <xdr:row>35</xdr:row>
      <xdr:rowOff>1255057</xdr:rowOff>
    </xdr:from>
    <xdr:to>
      <xdr:col>5</xdr:col>
      <xdr:colOff>610241</xdr:colOff>
      <xdr:row>37</xdr:row>
      <xdr:rowOff>915829</xdr:rowOff>
    </xdr:to>
    <xdr:sp macro="" textlink="">
      <xdr:nvSpPr>
        <xdr:cNvPr id="228" name="m_-2418942920727720063gmail-m_3896419812296026847gmail-m_-1094441872900911665gmail-m_8076858183220370477gmail-m_-8459065512528575007m_3171325712850371740gmail-m_8466469491300580232id4dcdadfe-8b34-16e9-4840-b3a675493d92" descr="https://mail.google.com/mail/ca/u/0/?ui=2&amp;ik=9b3c78cafd&amp;view=fimg&amp;th=15ea4f6f2c035154&amp;attid=0.13&amp;disp=emb&amp;realattid=721b99dcd79b52a2_0.1.8&amp;attbid=ANGjdJ_ysmOfS3Og1x-uTye3yTFnsftoCQxfO-AWLnK7TE3WCbl6OoMSsFTVucX_G39tOvpG9FP4BPFVn3A2bjPXI7_Muuf6lPpXM6gPPpjPaJTmo-0bG3Xzwq-i-JU&amp;sz=s0-l75-ft&amp;ats=1511172055812&amp;rm=15ea4f6f2c035154&amp;zw&amp;atsh=1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4400550" y="16495057"/>
          <a:ext cx="610241" cy="1317253"/>
        </a:xfrm>
        <a:prstGeom prst="rect">
          <a:avLst/>
        </a:prstGeom>
        <a:noFill/>
      </xdr:spPr>
    </xdr:sp>
    <xdr:clientData/>
  </xdr:twoCellAnchor>
  <xdr:twoCellAnchor>
    <xdr:from>
      <xdr:col>5</xdr:col>
      <xdr:colOff>141018</xdr:colOff>
      <xdr:row>11</xdr:row>
      <xdr:rowOff>119990</xdr:rowOff>
    </xdr:from>
    <xdr:to>
      <xdr:col>5</xdr:col>
      <xdr:colOff>1964395</xdr:colOff>
      <xdr:row>11</xdr:row>
      <xdr:rowOff>1039091</xdr:rowOff>
    </xdr:to>
    <xdr:pic>
      <xdr:nvPicPr>
        <xdr:cNvPr id="48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5466" t="29100" r="4823" b="16452"/>
        <a:stretch>
          <a:fillRect/>
        </a:stretch>
      </xdr:blipFill>
      <xdr:spPr bwMode="auto">
        <a:xfrm>
          <a:off x="5284518" y="13835990"/>
          <a:ext cx="1823377" cy="919101"/>
        </a:xfrm>
        <a:prstGeom prst="rect">
          <a:avLst/>
        </a:prstGeom>
        <a:noFill/>
      </xdr:spPr>
    </xdr:pic>
    <xdr:clientData/>
  </xdr:twoCellAnchor>
  <xdr:twoCellAnchor>
    <xdr:from>
      <xdr:col>5</xdr:col>
      <xdr:colOff>357568</xdr:colOff>
      <xdr:row>13</xdr:row>
      <xdr:rowOff>211893</xdr:rowOff>
    </xdr:from>
    <xdr:to>
      <xdr:col>5</xdr:col>
      <xdr:colOff>1696679</xdr:colOff>
      <xdr:row>13</xdr:row>
      <xdr:rowOff>1835727</xdr:rowOff>
    </xdr:to>
    <xdr:pic>
      <xdr:nvPicPr>
        <xdr:cNvPr id="49" name="Picture 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 bwMode="auto">
        <a:xfrm>
          <a:off x="5501068" y="16006075"/>
          <a:ext cx="1339111" cy="16238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268941</xdr:colOff>
      <xdr:row>16</xdr:row>
      <xdr:rowOff>89647</xdr:rowOff>
    </xdr:from>
    <xdr:to>
      <xdr:col>5</xdr:col>
      <xdr:colOff>1700787</xdr:colOff>
      <xdr:row>16</xdr:row>
      <xdr:rowOff>1160319</xdr:rowOff>
    </xdr:to>
    <xdr:pic>
      <xdr:nvPicPr>
        <xdr:cNvPr id="53" name="Picture 9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5412441" y="20802192"/>
          <a:ext cx="1431846" cy="10706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176238</xdr:colOff>
      <xdr:row>17</xdr:row>
      <xdr:rowOff>102890</xdr:rowOff>
    </xdr:from>
    <xdr:to>
      <xdr:col>5</xdr:col>
      <xdr:colOff>1671740</xdr:colOff>
      <xdr:row>17</xdr:row>
      <xdr:rowOff>1385454</xdr:rowOff>
    </xdr:to>
    <xdr:pic>
      <xdr:nvPicPr>
        <xdr:cNvPr id="56" name="Picture 9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rcRect l="11905" r="3175" b="10784"/>
        <a:stretch>
          <a:fillRect/>
        </a:stretch>
      </xdr:blipFill>
      <xdr:spPr bwMode="auto">
        <a:xfrm>
          <a:off x="5319738" y="22148935"/>
          <a:ext cx="1495502" cy="12825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100853</xdr:colOff>
      <xdr:row>18</xdr:row>
      <xdr:rowOff>125303</xdr:rowOff>
    </xdr:from>
    <xdr:to>
      <xdr:col>5</xdr:col>
      <xdr:colOff>1783773</xdr:colOff>
      <xdr:row>18</xdr:row>
      <xdr:rowOff>1446769</xdr:rowOff>
    </xdr:to>
    <xdr:pic>
      <xdr:nvPicPr>
        <xdr:cNvPr id="57" name="Picture 9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 bwMode="auto">
        <a:xfrm>
          <a:off x="5244353" y="23678030"/>
          <a:ext cx="1682920" cy="13214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316821</xdr:colOff>
      <xdr:row>19</xdr:row>
      <xdr:rowOff>205782</xdr:rowOff>
    </xdr:from>
    <xdr:to>
      <xdr:col>5</xdr:col>
      <xdr:colOff>1635951</xdr:colOff>
      <xdr:row>19</xdr:row>
      <xdr:rowOff>1679864</xdr:rowOff>
    </xdr:to>
    <xdr:pic>
      <xdr:nvPicPr>
        <xdr:cNvPr id="58" name="Picture 9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 bwMode="auto">
        <a:xfrm>
          <a:off x="5460321" y="25698146"/>
          <a:ext cx="1319130" cy="147408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346364</xdr:colOff>
      <xdr:row>20</xdr:row>
      <xdr:rowOff>182349</xdr:rowOff>
    </xdr:from>
    <xdr:to>
      <xdr:col>5</xdr:col>
      <xdr:colOff>1604592</xdr:colOff>
      <xdr:row>20</xdr:row>
      <xdr:rowOff>1662545</xdr:rowOff>
    </xdr:to>
    <xdr:pic>
      <xdr:nvPicPr>
        <xdr:cNvPr id="59" name="Picture 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 bwMode="auto">
        <a:xfrm>
          <a:off x="5489864" y="27614349"/>
          <a:ext cx="1258228" cy="14801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686543</xdr:colOff>
      <xdr:row>21</xdr:row>
      <xdr:rowOff>110094</xdr:rowOff>
    </xdr:from>
    <xdr:to>
      <xdr:col>5</xdr:col>
      <xdr:colOff>1264228</xdr:colOff>
      <xdr:row>21</xdr:row>
      <xdr:rowOff>1046243</xdr:rowOff>
    </xdr:to>
    <xdr:pic>
      <xdr:nvPicPr>
        <xdr:cNvPr id="60" name="Picture 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 bwMode="auto">
        <a:xfrm>
          <a:off x="5830043" y="29187321"/>
          <a:ext cx="577685" cy="9361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204760</xdr:colOff>
      <xdr:row>22</xdr:row>
      <xdr:rowOff>136509</xdr:rowOff>
    </xdr:from>
    <xdr:to>
      <xdr:col>5</xdr:col>
      <xdr:colOff>1845963</xdr:colOff>
      <xdr:row>22</xdr:row>
      <xdr:rowOff>623455</xdr:rowOff>
    </xdr:to>
    <xdr:pic>
      <xdr:nvPicPr>
        <xdr:cNvPr id="61" name="Picture 9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 bwMode="auto">
        <a:xfrm rot="5400000">
          <a:off x="5925389" y="29831562"/>
          <a:ext cx="486946" cy="16412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736531</xdr:colOff>
      <xdr:row>23</xdr:row>
      <xdr:rowOff>158920</xdr:rowOff>
    </xdr:from>
    <xdr:to>
      <xdr:col>5</xdr:col>
      <xdr:colOff>1164008</xdr:colOff>
      <xdr:row>23</xdr:row>
      <xdr:rowOff>569298</xdr:rowOff>
    </xdr:to>
    <xdr:pic>
      <xdr:nvPicPr>
        <xdr:cNvPr id="62" name="Picture 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 bwMode="auto">
        <a:xfrm>
          <a:off x="5880031" y="31210420"/>
          <a:ext cx="427477" cy="4103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349420</xdr:colOff>
      <xdr:row>24</xdr:row>
      <xdr:rowOff>96778</xdr:rowOff>
    </xdr:from>
    <xdr:to>
      <xdr:col>5</xdr:col>
      <xdr:colOff>1703417</xdr:colOff>
      <xdr:row>24</xdr:row>
      <xdr:rowOff>675409</xdr:rowOff>
    </xdr:to>
    <xdr:pic>
      <xdr:nvPicPr>
        <xdr:cNvPr id="63" name="Picture 9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5492920" y="31927596"/>
          <a:ext cx="1353997" cy="5786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67235</xdr:colOff>
      <xdr:row>29</xdr:row>
      <xdr:rowOff>240418</xdr:rowOff>
    </xdr:from>
    <xdr:to>
      <xdr:col>5</xdr:col>
      <xdr:colOff>2005989</xdr:colOff>
      <xdr:row>29</xdr:row>
      <xdr:rowOff>437960</xdr:rowOff>
    </xdr:to>
    <xdr:pic>
      <xdr:nvPicPr>
        <xdr:cNvPr id="10" name="Pictur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5210735" y="35830300"/>
          <a:ext cx="1938754" cy="19754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78443</xdr:colOff>
      <xdr:row>30</xdr:row>
      <xdr:rowOff>206265</xdr:rowOff>
    </xdr:from>
    <xdr:to>
      <xdr:col>5</xdr:col>
      <xdr:colOff>1983443</xdr:colOff>
      <xdr:row>30</xdr:row>
      <xdr:rowOff>411954</xdr:rowOff>
    </xdr:to>
    <xdr:pic>
      <xdr:nvPicPr>
        <xdr:cNvPr id="11" name="Picture 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5221943" y="36602971"/>
          <a:ext cx="1905000" cy="205689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212912</xdr:colOff>
      <xdr:row>31</xdr:row>
      <xdr:rowOff>133457</xdr:rowOff>
    </xdr:from>
    <xdr:to>
      <xdr:col>5</xdr:col>
      <xdr:colOff>1815353</xdr:colOff>
      <xdr:row>31</xdr:row>
      <xdr:rowOff>454958</xdr:rowOff>
    </xdr:to>
    <xdr:pic>
      <xdr:nvPicPr>
        <xdr:cNvPr id="12" name="Picture 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5356412" y="38054163"/>
          <a:ext cx="1602441" cy="321501"/>
        </a:xfrm>
        <a:prstGeom prst="rect">
          <a:avLst/>
        </a:prstGeom>
        <a:noFill/>
      </xdr:spPr>
    </xdr:pic>
    <xdr:clientData/>
  </xdr:twoCellAnchor>
  <xdr:twoCellAnchor>
    <xdr:from>
      <xdr:col>5</xdr:col>
      <xdr:colOff>277744</xdr:colOff>
      <xdr:row>34</xdr:row>
      <xdr:rowOff>269740</xdr:rowOff>
    </xdr:from>
    <xdr:to>
      <xdr:col>5</xdr:col>
      <xdr:colOff>1791317</xdr:colOff>
      <xdr:row>34</xdr:row>
      <xdr:rowOff>367391</xdr:rowOff>
    </xdr:to>
    <xdr:sp macro="" textlink="">
      <xdr:nvSpPr>
        <xdr:cNvPr id="68" name="Прямоугольник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5407637" y="40247526"/>
          <a:ext cx="1513573" cy="97651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 editAs="oneCell">
    <xdr:from>
      <xdr:col>5</xdr:col>
      <xdr:colOff>441831</xdr:colOff>
      <xdr:row>38</xdr:row>
      <xdr:rowOff>100888</xdr:rowOff>
    </xdr:from>
    <xdr:to>
      <xdr:col>5</xdr:col>
      <xdr:colOff>1465489</xdr:colOff>
      <xdr:row>38</xdr:row>
      <xdr:rowOff>847646</xdr:rowOff>
    </xdr:to>
    <xdr:pic>
      <xdr:nvPicPr>
        <xdr:cNvPr id="69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grayscl/>
        </a:blip>
        <a:srcRect t="8989" b="8989"/>
        <a:stretch>
          <a:fillRect/>
        </a:stretch>
      </xdr:blipFill>
      <xdr:spPr bwMode="auto">
        <a:xfrm>
          <a:off x="5571724" y="43208317"/>
          <a:ext cx="1023658" cy="74675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460887</xdr:colOff>
      <xdr:row>14</xdr:row>
      <xdr:rowOff>92178</xdr:rowOff>
    </xdr:from>
    <xdr:to>
      <xdr:col>5</xdr:col>
      <xdr:colOff>1461012</xdr:colOff>
      <xdr:row>14</xdr:row>
      <xdr:rowOff>1235178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9C685CF9-3D88-4788-88D9-475293392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2097" y="18112863"/>
          <a:ext cx="1000125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460887</xdr:colOff>
      <xdr:row>28</xdr:row>
      <xdr:rowOff>76815</xdr:rowOff>
    </xdr:from>
    <xdr:to>
      <xdr:col>5</xdr:col>
      <xdr:colOff>1351935</xdr:colOff>
      <xdr:row>28</xdr:row>
      <xdr:rowOff>1272695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213AE6A-8ABB-463D-A74B-A71E422FE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92097" y="33521855"/>
          <a:ext cx="891048" cy="119588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25</xdr:row>
      <xdr:rowOff>184354</xdr:rowOff>
    </xdr:from>
    <xdr:to>
      <xdr:col>5</xdr:col>
      <xdr:colOff>1285875</xdr:colOff>
      <xdr:row>25</xdr:row>
      <xdr:rowOff>1331349</xdr:rowOff>
    </xdr:to>
    <xdr:pic>
      <xdr:nvPicPr>
        <xdr:cNvPr id="64" name="Рисунок 63">
          <a:extLst>
            <a:ext uri="{FF2B5EF4-FFF2-40B4-BE49-F238E27FC236}">
              <a16:creationId xmlns:a16="http://schemas.microsoft.com/office/drawing/2014/main" id="{112B9B04-47FE-4B9D-AAD5-C799C1C3C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7460" y="31417136"/>
          <a:ext cx="809625" cy="1146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399435</xdr:colOff>
      <xdr:row>26</xdr:row>
      <xdr:rowOff>153629</xdr:rowOff>
    </xdr:from>
    <xdr:to>
      <xdr:col>5</xdr:col>
      <xdr:colOff>1428135</xdr:colOff>
      <xdr:row>26</xdr:row>
      <xdr:rowOff>1296629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F7A7B828-7641-4A28-916D-BD53BB952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0645" y="32845887"/>
          <a:ext cx="10287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399436</xdr:colOff>
      <xdr:row>27</xdr:row>
      <xdr:rowOff>46089</xdr:rowOff>
    </xdr:from>
    <xdr:to>
      <xdr:col>5</xdr:col>
      <xdr:colOff>1456711</xdr:colOff>
      <xdr:row>27</xdr:row>
      <xdr:rowOff>1189089</xdr:rowOff>
    </xdr:to>
    <xdr:pic>
      <xdr:nvPicPr>
        <xdr:cNvPr id="70" name="Рисунок 69">
          <a:extLst>
            <a:ext uri="{FF2B5EF4-FFF2-40B4-BE49-F238E27FC236}">
              <a16:creationId xmlns:a16="http://schemas.microsoft.com/office/drawing/2014/main" id="{E80F33E4-9721-427F-B99B-37343D16D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0646" y="34197823"/>
          <a:ext cx="1057275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553065</xdr:colOff>
      <xdr:row>15</xdr:row>
      <xdr:rowOff>122903</xdr:rowOff>
    </xdr:from>
    <xdr:to>
      <xdr:col>5</xdr:col>
      <xdr:colOff>1486950</xdr:colOff>
      <xdr:row>15</xdr:row>
      <xdr:rowOff>1106129</xdr:rowOff>
    </xdr:to>
    <xdr:pic>
      <xdr:nvPicPr>
        <xdr:cNvPr id="44" name="Picture_9_SpCnt_2">
          <a:extLst>
            <a:ext uri="{FF2B5EF4-FFF2-40B4-BE49-F238E27FC236}">
              <a16:creationId xmlns:a16="http://schemas.microsoft.com/office/drawing/2014/main" id="{BBF74E5A-0C5A-44DE-875D-B82272266F80}"/>
            </a:ext>
          </a:extLst>
        </xdr:cNvPr>
        <xdr:cNvPicPr/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4275" y="18988548"/>
          <a:ext cx="933885" cy="9832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7"/>
  <sheetViews>
    <sheetView tabSelected="1" topLeftCell="B31" zoomScale="62" zoomScaleNormal="62" workbookViewId="0">
      <selection activeCell="K51" sqref="K51"/>
    </sheetView>
  </sheetViews>
  <sheetFormatPr defaultRowHeight="15" x14ac:dyDescent="0.25"/>
  <cols>
    <col min="1" max="1" width="6.28515625" hidden="1" customWidth="1"/>
    <col min="2" max="2" width="7.7109375" style="2" customWidth="1"/>
    <col min="3" max="3" width="16.28515625" customWidth="1"/>
    <col min="4" max="4" width="41.28515625" style="3" customWidth="1"/>
    <col min="5" max="5" width="11.7109375" style="4" customWidth="1"/>
    <col min="6" max="6" width="30.5703125" customWidth="1"/>
    <col min="7" max="7" width="12.85546875" customWidth="1"/>
    <col min="8" max="8" width="10.140625" customWidth="1"/>
    <col min="9" max="10" width="11.7109375" customWidth="1"/>
    <col min="11" max="11" width="12.28515625" style="8" customWidth="1"/>
    <col min="12" max="12" width="12.28515625" customWidth="1"/>
    <col min="13" max="13" width="6.5703125" customWidth="1"/>
    <col min="14" max="14" width="14.140625" customWidth="1"/>
    <col min="15" max="15" width="7.28515625" customWidth="1"/>
    <col min="16" max="16" width="10.140625" customWidth="1"/>
    <col min="17" max="17" width="11.7109375" customWidth="1"/>
    <col min="18" max="18" width="11" customWidth="1"/>
    <col min="19" max="19" width="15.140625" customWidth="1"/>
  </cols>
  <sheetData>
    <row r="1" spans="1:22" ht="21" x14ac:dyDescent="0.25">
      <c r="A1" s="100" t="s">
        <v>46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1:22" ht="18.75" customHeight="1" thickBot="1" x14ac:dyDescent="0.3">
      <c r="A2" s="5"/>
      <c r="B2" s="102" t="s">
        <v>47</v>
      </c>
      <c r="C2" s="102"/>
      <c r="D2" s="102"/>
      <c r="E2" s="102"/>
      <c r="F2" s="102"/>
      <c r="G2" s="102"/>
      <c r="H2" s="102"/>
      <c r="I2" s="102"/>
      <c r="J2" s="102"/>
      <c r="K2" s="102"/>
    </row>
    <row r="3" spans="1:22" ht="409.5" customHeight="1" x14ac:dyDescent="0.25">
      <c r="A3" s="1"/>
      <c r="B3" s="106"/>
      <c r="C3" s="107"/>
      <c r="D3" s="107"/>
      <c r="E3" s="107"/>
      <c r="F3" s="107"/>
      <c r="G3" s="107"/>
      <c r="H3" s="107"/>
      <c r="I3" s="107"/>
      <c r="J3" s="107"/>
      <c r="K3" s="108"/>
    </row>
    <row r="4" spans="1:22" ht="344.25" customHeight="1" thickBot="1" x14ac:dyDescent="0.3">
      <c r="A4" s="1"/>
      <c r="B4" s="109"/>
      <c r="C4" s="110"/>
      <c r="D4" s="110"/>
      <c r="E4" s="110"/>
      <c r="F4" s="110"/>
      <c r="G4" s="110"/>
      <c r="H4" s="110"/>
      <c r="I4" s="110"/>
      <c r="J4" s="110"/>
      <c r="K4" s="111"/>
    </row>
    <row r="5" spans="1:22" ht="69" customHeight="1" thickBot="1" x14ac:dyDescent="0.3">
      <c r="A5" s="42"/>
      <c r="B5" s="27" t="s">
        <v>0</v>
      </c>
      <c r="C5" s="27" t="s">
        <v>2</v>
      </c>
      <c r="D5" s="28" t="s">
        <v>1</v>
      </c>
      <c r="E5" s="27" t="s">
        <v>9</v>
      </c>
      <c r="F5" s="27" t="s">
        <v>3</v>
      </c>
      <c r="G5" s="27" t="s">
        <v>4</v>
      </c>
      <c r="H5" s="26" t="s">
        <v>5</v>
      </c>
      <c r="I5" s="26" t="s">
        <v>6</v>
      </c>
      <c r="J5" s="26" t="s">
        <v>7</v>
      </c>
      <c r="K5" s="29" t="s">
        <v>8</v>
      </c>
      <c r="L5" s="7" t="s">
        <v>12</v>
      </c>
      <c r="M5" s="31" t="s">
        <v>13</v>
      </c>
      <c r="N5" s="32" t="s">
        <v>14</v>
      </c>
      <c r="O5" s="31" t="s">
        <v>15</v>
      </c>
      <c r="P5" s="33" t="s">
        <v>16</v>
      </c>
      <c r="Q5" t="s">
        <v>103</v>
      </c>
      <c r="R5" t="s">
        <v>104</v>
      </c>
      <c r="S5" t="s">
        <v>105</v>
      </c>
      <c r="T5" t="s">
        <v>106</v>
      </c>
      <c r="U5" t="s">
        <v>107</v>
      </c>
      <c r="V5" t="s">
        <v>108</v>
      </c>
    </row>
    <row r="6" spans="1:22" ht="20.25" customHeight="1" thickBot="1" x14ac:dyDescent="0.3">
      <c r="A6" s="47"/>
      <c r="B6" s="103" t="s">
        <v>20</v>
      </c>
      <c r="C6" s="104"/>
      <c r="D6" s="104"/>
      <c r="E6" s="104"/>
      <c r="F6" s="104"/>
      <c r="G6" s="104"/>
      <c r="H6" s="104"/>
      <c r="I6" s="104"/>
      <c r="J6" s="104"/>
      <c r="K6" s="105"/>
      <c r="L6" s="9"/>
      <c r="M6" s="32">
        <f t="shared" ref="M6" si="0">L6*E6</f>
        <v>0</v>
      </c>
      <c r="N6" s="34"/>
      <c r="O6" s="32">
        <f t="shared" ref="O6" si="1">N6*E6</f>
        <v>0</v>
      </c>
      <c r="P6" s="30">
        <f t="shared" ref="P6:P39" si="2">K6*E6</f>
        <v>0</v>
      </c>
    </row>
    <row r="7" spans="1:22" ht="31.5" customHeight="1" x14ac:dyDescent="0.25">
      <c r="A7" s="22"/>
      <c r="B7" s="21">
        <v>1</v>
      </c>
      <c r="C7" s="68" t="s">
        <v>77</v>
      </c>
      <c r="D7" s="65" t="s">
        <v>76</v>
      </c>
      <c r="E7" s="32">
        <v>3</v>
      </c>
      <c r="F7" s="66"/>
      <c r="G7" s="32" t="s">
        <v>19</v>
      </c>
      <c r="H7" s="32">
        <v>0.3</v>
      </c>
      <c r="I7" s="32">
        <v>0.09</v>
      </c>
      <c r="J7" s="32">
        <v>0.09</v>
      </c>
      <c r="K7" s="67">
        <f>H7*I7*J7</f>
        <v>2.4299999999999999E-3</v>
      </c>
      <c r="L7" s="9"/>
      <c r="M7" s="32">
        <f t="shared" ref="M7:M38" si="3">L7*E7</f>
        <v>0</v>
      </c>
      <c r="N7" s="34"/>
      <c r="O7" s="32">
        <f t="shared" ref="O7:O38" si="4">N7*E7</f>
        <v>0</v>
      </c>
      <c r="P7" s="30">
        <f t="shared" si="2"/>
        <v>7.2899999999999996E-3</v>
      </c>
    </row>
    <row r="8" spans="1:22" ht="31.5" customHeight="1" x14ac:dyDescent="0.25">
      <c r="A8" s="22"/>
      <c r="B8" s="10">
        <v>2</v>
      </c>
      <c r="C8" s="68" t="s">
        <v>78</v>
      </c>
      <c r="D8" s="65" t="s">
        <v>56</v>
      </c>
      <c r="E8" s="32">
        <v>4</v>
      </c>
      <c r="F8" s="32"/>
      <c r="G8" s="32" t="s">
        <v>19</v>
      </c>
      <c r="H8" s="32">
        <v>1.5</v>
      </c>
      <c r="I8" s="32">
        <v>0.09</v>
      </c>
      <c r="J8" s="32">
        <v>0.09</v>
      </c>
      <c r="K8" s="67">
        <f t="shared" ref="K8:K9" si="5">H8*I8*J8</f>
        <v>1.2150000000000001E-2</v>
      </c>
      <c r="L8" s="9"/>
      <c r="M8" s="32">
        <f t="shared" si="3"/>
        <v>0</v>
      </c>
      <c r="N8" s="34"/>
      <c r="O8" s="32">
        <f t="shared" si="4"/>
        <v>0</v>
      </c>
      <c r="P8" s="30">
        <f t="shared" si="2"/>
        <v>4.8600000000000004E-2</v>
      </c>
    </row>
    <row r="9" spans="1:22" s="6" customFormat="1" ht="40.5" customHeight="1" x14ac:dyDescent="0.2">
      <c r="A9" s="22"/>
      <c r="B9" s="10">
        <v>3</v>
      </c>
      <c r="C9" s="68" t="s">
        <v>79</v>
      </c>
      <c r="D9" s="65" t="s">
        <v>57</v>
      </c>
      <c r="E9" s="32">
        <v>2</v>
      </c>
      <c r="F9" s="32"/>
      <c r="G9" s="32" t="s">
        <v>19</v>
      </c>
      <c r="H9" s="32">
        <v>2</v>
      </c>
      <c r="I9" s="32">
        <v>0.09</v>
      </c>
      <c r="J9" s="32">
        <v>0.09</v>
      </c>
      <c r="K9" s="67">
        <f t="shared" si="5"/>
        <v>1.6199999999999999E-2</v>
      </c>
      <c r="L9" s="35"/>
      <c r="M9" s="32">
        <f t="shared" si="3"/>
        <v>0</v>
      </c>
      <c r="N9" s="30"/>
      <c r="O9" s="32">
        <f t="shared" si="4"/>
        <v>0</v>
      </c>
      <c r="P9" s="30">
        <f t="shared" si="2"/>
        <v>3.2399999999999998E-2</v>
      </c>
    </row>
    <row r="10" spans="1:22" s="6" customFormat="1" ht="75" customHeight="1" thickBot="1" x14ac:dyDescent="0.25">
      <c r="A10" s="25"/>
      <c r="B10" s="10">
        <v>4</v>
      </c>
      <c r="C10" s="52" t="s">
        <v>80</v>
      </c>
      <c r="D10" s="19" t="s">
        <v>55</v>
      </c>
      <c r="E10" s="19">
        <v>9</v>
      </c>
      <c r="F10" s="52"/>
      <c r="G10" s="53">
        <v>7047</v>
      </c>
      <c r="H10" s="52">
        <v>0.5</v>
      </c>
      <c r="I10" s="52">
        <v>8.5000000000000006E-2</v>
      </c>
      <c r="J10" s="52">
        <v>8.5000000000000006E-2</v>
      </c>
      <c r="K10" s="43">
        <f t="shared" ref="K10" si="6">H10*I10*J10</f>
        <v>3.6125000000000007E-3</v>
      </c>
      <c r="L10" s="35">
        <v>4</v>
      </c>
      <c r="M10" s="32">
        <f t="shared" si="3"/>
        <v>36</v>
      </c>
      <c r="N10" s="30"/>
      <c r="O10" s="32">
        <f t="shared" si="4"/>
        <v>0</v>
      </c>
      <c r="P10" s="30">
        <f t="shared" si="2"/>
        <v>3.2512500000000007E-2</v>
      </c>
      <c r="Q10" s="6">
        <f>E10*3</f>
        <v>27</v>
      </c>
    </row>
    <row r="11" spans="1:22" ht="19.5" customHeight="1" thickBot="1" x14ac:dyDescent="0.3">
      <c r="A11" s="25"/>
      <c r="B11" s="103" t="s">
        <v>24</v>
      </c>
      <c r="C11" s="104"/>
      <c r="D11" s="104"/>
      <c r="E11" s="104"/>
      <c r="F11" s="104"/>
      <c r="G11" s="104"/>
      <c r="H11" s="104"/>
      <c r="I11" s="104"/>
      <c r="J11" s="104"/>
      <c r="K11" s="105"/>
      <c r="L11" s="9"/>
      <c r="M11" s="32">
        <f t="shared" si="3"/>
        <v>0</v>
      </c>
      <c r="N11" s="34"/>
      <c r="O11" s="32">
        <f t="shared" si="4"/>
        <v>0</v>
      </c>
      <c r="P11" s="30">
        <f t="shared" si="2"/>
        <v>0</v>
      </c>
    </row>
    <row r="12" spans="1:22" s="6" customFormat="1" ht="96" customHeight="1" thickBot="1" x14ac:dyDescent="0.25">
      <c r="A12" s="22"/>
      <c r="B12" s="21">
        <v>5</v>
      </c>
      <c r="C12" s="69" t="s">
        <v>48</v>
      </c>
      <c r="D12" s="70" t="s">
        <v>49</v>
      </c>
      <c r="E12" s="73">
        <v>1</v>
      </c>
      <c r="F12" s="69"/>
      <c r="G12" s="69"/>
      <c r="H12" s="71">
        <v>0.8</v>
      </c>
      <c r="I12" s="71">
        <v>0.8</v>
      </c>
      <c r="J12" s="71">
        <v>0.08</v>
      </c>
      <c r="K12" s="72">
        <f t="shared" ref="K12" si="7">H12*I12*J12</f>
        <v>5.1200000000000009E-2</v>
      </c>
      <c r="L12" s="35"/>
      <c r="M12" s="32">
        <f t="shared" si="3"/>
        <v>0</v>
      </c>
      <c r="N12" s="30"/>
      <c r="O12" s="32">
        <f t="shared" si="4"/>
        <v>0</v>
      </c>
      <c r="P12" s="30">
        <f t="shared" si="2"/>
        <v>5.1200000000000009E-2</v>
      </c>
      <c r="S12" s="6">
        <v>4</v>
      </c>
    </row>
    <row r="13" spans="1:22" s="6" customFormat="1" ht="28.5" customHeight="1" thickBot="1" x14ac:dyDescent="0.25">
      <c r="A13" s="25"/>
      <c r="B13" s="103" t="s">
        <v>25</v>
      </c>
      <c r="C13" s="104"/>
      <c r="D13" s="104"/>
      <c r="E13" s="104"/>
      <c r="F13" s="104"/>
      <c r="G13" s="104"/>
      <c r="H13" s="104"/>
      <c r="I13" s="104"/>
      <c r="J13" s="104"/>
      <c r="K13" s="105"/>
      <c r="L13" s="36"/>
      <c r="M13" s="32">
        <f t="shared" si="3"/>
        <v>0</v>
      </c>
      <c r="N13" s="37"/>
      <c r="O13" s="32">
        <f t="shared" si="4"/>
        <v>0</v>
      </c>
      <c r="P13" s="30">
        <f t="shared" si="2"/>
        <v>0</v>
      </c>
    </row>
    <row r="14" spans="1:22" s="6" customFormat="1" ht="173.25" customHeight="1" x14ac:dyDescent="0.25">
      <c r="A14" s="44"/>
      <c r="B14" s="24" t="s">
        <v>53</v>
      </c>
      <c r="C14" s="74" t="s">
        <v>81</v>
      </c>
      <c r="D14" s="75" t="s">
        <v>61</v>
      </c>
      <c r="E14" s="75">
        <v>2</v>
      </c>
      <c r="F14" s="76"/>
      <c r="G14" s="77">
        <v>2008</v>
      </c>
      <c r="H14" s="76">
        <v>0.99399999999999999</v>
      </c>
      <c r="I14" s="76">
        <v>1.21</v>
      </c>
      <c r="J14" s="76">
        <v>1.4999999999999999E-2</v>
      </c>
      <c r="K14" s="78">
        <f>H14*I14*J14</f>
        <v>1.8041099999999997E-2</v>
      </c>
      <c r="L14" s="38">
        <v>5</v>
      </c>
      <c r="M14" s="32">
        <f t="shared" si="3"/>
        <v>10</v>
      </c>
      <c r="N14" s="39"/>
      <c r="O14" s="32">
        <f t="shared" si="4"/>
        <v>0</v>
      </c>
      <c r="P14" s="30">
        <f t="shared" si="2"/>
        <v>3.6082199999999995E-2</v>
      </c>
      <c r="R14" s="6">
        <f>E14*5</f>
        <v>10</v>
      </c>
    </row>
    <row r="15" spans="1:22" s="6" customFormat="1" ht="106.5" customHeight="1" x14ac:dyDescent="0.25">
      <c r="A15" s="44"/>
      <c r="B15" s="24" t="s">
        <v>54</v>
      </c>
      <c r="C15" s="79" t="s">
        <v>82</v>
      </c>
      <c r="D15" s="32" t="s">
        <v>84</v>
      </c>
      <c r="E15" s="32">
        <v>2</v>
      </c>
      <c r="F15"/>
      <c r="G15" s="80">
        <v>7047</v>
      </c>
      <c r="H15" s="30">
        <v>0.755</v>
      </c>
      <c r="I15" s="30">
        <v>0.53700000000000003</v>
      </c>
      <c r="J15" s="30">
        <v>1.4999999999999999E-2</v>
      </c>
      <c r="K15" s="81">
        <f>H15*I15*J15</f>
        <v>6.0815250000000008E-3</v>
      </c>
      <c r="L15" s="38"/>
      <c r="M15" s="32">
        <f t="shared" si="3"/>
        <v>0</v>
      </c>
      <c r="N15" s="39">
        <v>4</v>
      </c>
      <c r="O15" s="32">
        <f t="shared" si="4"/>
        <v>8</v>
      </c>
      <c r="P15" s="30">
        <f t="shared" si="2"/>
        <v>1.2163050000000002E-2</v>
      </c>
      <c r="V15" s="6">
        <f>E15*4</f>
        <v>8</v>
      </c>
    </row>
    <row r="16" spans="1:22" s="6" customFormat="1" ht="106.5" customHeight="1" x14ac:dyDescent="0.25">
      <c r="A16" s="44"/>
      <c r="B16" s="24"/>
      <c r="C16" s="79" t="s">
        <v>85</v>
      </c>
      <c r="D16" s="32" t="s">
        <v>83</v>
      </c>
      <c r="E16" s="32">
        <v>2</v>
      </c>
      <c r="F16"/>
      <c r="G16" s="80">
        <v>7047</v>
      </c>
      <c r="H16" s="30"/>
      <c r="I16" s="30"/>
      <c r="J16" s="30"/>
      <c r="K16" s="81"/>
      <c r="L16" s="38"/>
      <c r="M16" s="32"/>
      <c r="N16" s="39"/>
      <c r="O16" s="32"/>
      <c r="P16" s="30"/>
      <c r="V16" s="6">
        <f>E16*16</f>
        <v>32</v>
      </c>
    </row>
    <row r="17" spans="1:21" s="6" customFormat="1" ht="105" customHeight="1" x14ac:dyDescent="0.25">
      <c r="A17" s="44"/>
      <c r="B17" s="24" t="s">
        <v>42</v>
      </c>
      <c r="C17" s="79" t="s">
        <v>86</v>
      </c>
      <c r="D17" s="32" t="s">
        <v>64</v>
      </c>
      <c r="E17" s="32">
        <v>2</v>
      </c>
      <c r="F17" s="30"/>
      <c r="G17" s="83">
        <v>2008</v>
      </c>
      <c r="H17" s="30">
        <v>0.8</v>
      </c>
      <c r="I17" s="30">
        <v>0.65</v>
      </c>
      <c r="J17" s="30">
        <v>1.4999999999999999E-2</v>
      </c>
      <c r="K17" s="81">
        <f t="shared" ref="K17:K21" si="8">H17*I17*J17</f>
        <v>7.7999999999999996E-3</v>
      </c>
      <c r="L17" s="38">
        <v>4</v>
      </c>
      <c r="M17" s="32">
        <f t="shared" si="3"/>
        <v>8</v>
      </c>
      <c r="N17" s="39"/>
      <c r="O17" s="32">
        <f t="shared" si="4"/>
        <v>0</v>
      </c>
      <c r="P17" s="30">
        <f t="shared" si="2"/>
        <v>1.5599999999999999E-2</v>
      </c>
      <c r="R17" s="6">
        <f>E17*4</f>
        <v>8</v>
      </c>
    </row>
    <row r="18" spans="1:21" s="6" customFormat="1" ht="118.5" customHeight="1" x14ac:dyDescent="0.25">
      <c r="A18" s="44"/>
      <c r="B18" s="24" t="s">
        <v>43</v>
      </c>
      <c r="C18" s="79" t="s">
        <v>87</v>
      </c>
      <c r="D18" s="32" t="s">
        <v>62</v>
      </c>
      <c r="E18" s="32">
        <v>1</v>
      </c>
      <c r="F18" s="30"/>
      <c r="G18" s="84">
        <v>6018</v>
      </c>
      <c r="H18" s="30">
        <v>0.8</v>
      </c>
      <c r="I18" s="30">
        <v>0.748</v>
      </c>
      <c r="J18" s="30">
        <v>1.4999999999999999E-2</v>
      </c>
      <c r="K18" s="81">
        <f t="shared" si="8"/>
        <v>8.9759999999999996E-3</v>
      </c>
      <c r="L18" s="38">
        <v>4</v>
      </c>
      <c r="M18" s="32">
        <f t="shared" si="3"/>
        <v>4</v>
      </c>
      <c r="N18" s="39"/>
      <c r="O18" s="32">
        <f t="shared" si="4"/>
        <v>0</v>
      </c>
      <c r="P18" s="30">
        <f t="shared" si="2"/>
        <v>8.9759999999999996E-3</v>
      </c>
      <c r="R18" s="6">
        <f>E18*4</f>
        <v>4</v>
      </c>
    </row>
    <row r="19" spans="1:21" s="6" customFormat="1" ht="129" customHeight="1" x14ac:dyDescent="0.25">
      <c r="A19" s="44"/>
      <c r="B19" s="24" t="s">
        <v>44</v>
      </c>
      <c r="C19" s="79" t="s">
        <v>88</v>
      </c>
      <c r="D19" s="32" t="s">
        <v>63</v>
      </c>
      <c r="E19" s="32">
        <v>2</v>
      </c>
      <c r="F19" s="30"/>
      <c r="G19" s="83">
        <v>2008</v>
      </c>
      <c r="H19" s="30">
        <v>0.82</v>
      </c>
      <c r="I19" s="30">
        <v>0.77</v>
      </c>
      <c r="J19" s="30">
        <v>1.4999999999999999E-2</v>
      </c>
      <c r="K19" s="81">
        <f t="shared" si="8"/>
        <v>9.4709999999999985E-3</v>
      </c>
      <c r="L19" s="38">
        <v>2</v>
      </c>
      <c r="M19" s="32">
        <f t="shared" si="3"/>
        <v>4</v>
      </c>
      <c r="N19" s="39"/>
      <c r="O19" s="32">
        <f t="shared" si="4"/>
        <v>0</v>
      </c>
      <c r="P19" s="30">
        <f t="shared" si="2"/>
        <v>1.8941999999999997E-2</v>
      </c>
      <c r="R19" s="6">
        <f>E19*3</f>
        <v>6</v>
      </c>
      <c r="U19" s="6">
        <v>1</v>
      </c>
    </row>
    <row r="20" spans="1:21" s="6" customFormat="1" ht="152.25" customHeight="1" x14ac:dyDescent="0.25">
      <c r="A20" s="44"/>
      <c r="B20" s="24" t="s">
        <v>45</v>
      </c>
      <c r="C20" s="79" t="s">
        <v>89</v>
      </c>
      <c r="D20" s="32" t="s">
        <v>59</v>
      </c>
      <c r="E20" s="32">
        <v>1</v>
      </c>
      <c r="F20" s="30"/>
      <c r="G20" s="84">
        <v>6018</v>
      </c>
      <c r="H20" s="30">
        <v>1.1499999999999999</v>
      </c>
      <c r="I20" s="30">
        <v>1</v>
      </c>
      <c r="J20" s="30">
        <v>1.2E-2</v>
      </c>
      <c r="K20" s="81">
        <f t="shared" si="8"/>
        <v>1.38E-2</v>
      </c>
      <c r="L20" s="38"/>
      <c r="M20" s="32">
        <f t="shared" si="3"/>
        <v>0</v>
      </c>
      <c r="N20" s="39"/>
      <c r="O20" s="32">
        <f t="shared" si="4"/>
        <v>0</v>
      </c>
      <c r="P20" s="30">
        <f t="shared" si="2"/>
        <v>1.38E-2</v>
      </c>
      <c r="T20" s="6">
        <v>4</v>
      </c>
      <c r="U20" s="6">
        <v>4</v>
      </c>
    </row>
    <row r="21" spans="1:21" s="6" customFormat="1" ht="152.25" customHeight="1" x14ac:dyDescent="0.25">
      <c r="A21" s="44"/>
      <c r="B21" s="24" t="s">
        <v>36</v>
      </c>
      <c r="C21" s="79" t="s">
        <v>90</v>
      </c>
      <c r="D21" s="32" t="s">
        <v>60</v>
      </c>
      <c r="E21" s="32">
        <v>1</v>
      </c>
      <c r="F21" s="30"/>
      <c r="G21" s="84">
        <v>6018</v>
      </c>
      <c r="H21" s="30">
        <v>1.2</v>
      </c>
      <c r="I21" s="30">
        <v>1</v>
      </c>
      <c r="J21" s="30">
        <v>1.2E-2</v>
      </c>
      <c r="K21" s="81">
        <f t="shared" si="8"/>
        <v>1.44E-2</v>
      </c>
      <c r="L21" s="38"/>
      <c r="M21" s="32">
        <f t="shared" si="3"/>
        <v>0</v>
      </c>
      <c r="N21" s="39"/>
      <c r="O21" s="32">
        <f t="shared" si="4"/>
        <v>0</v>
      </c>
      <c r="P21" s="30">
        <f t="shared" si="2"/>
        <v>1.44E-2</v>
      </c>
      <c r="T21" s="6">
        <v>4</v>
      </c>
      <c r="U21" s="6">
        <v>4</v>
      </c>
    </row>
    <row r="22" spans="1:21" s="6" customFormat="1" ht="93.75" customHeight="1" x14ac:dyDescent="0.25">
      <c r="A22" s="44"/>
      <c r="B22" s="24" t="s">
        <v>37</v>
      </c>
      <c r="C22" s="79" t="s">
        <v>91</v>
      </c>
      <c r="D22" s="65" t="s">
        <v>58</v>
      </c>
      <c r="E22" s="32">
        <v>1</v>
      </c>
      <c r="F22" s="30"/>
      <c r="G22" s="84">
        <v>6018</v>
      </c>
      <c r="H22" s="30">
        <v>0.33500000000000002</v>
      </c>
      <c r="I22" s="30">
        <v>0.2</v>
      </c>
      <c r="J22" s="30">
        <v>1.4999999999999999E-2</v>
      </c>
      <c r="K22" s="82">
        <f>H22*I22*J22</f>
        <v>1.005E-3</v>
      </c>
      <c r="L22" s="38"/>
      <c r="M22" s="32">
        <f t="shared" si="3"/>
        <v>0</v>
      </c>
      <c r="N22" s="39"/>
      <c r="O22" s="32">
        <f t="shared" si="4"/>
        <v>0</v>
      </c>
      <c r="P22" s="30">
        <f t="shared" si="2"/>
        <v>1.005E-3</v>
      </c>
      <c r="U22" s="6">
        <v>4</v>
      </c>
    </row>
    <row r="23" spans="1:21" s="6" customFormat="1" ht="60.75" customHeight="1" x14ac:dyDescent="0.25">
      <c r="A23" s="44"/>
      <c r="B23" s="24" t="s">
        <v>38</v>
      </c>
      <c r="C23" s="79" t="s">
        <v>92</v>
      </c>
      <c r="D23" s="65" t="s">
        <v>65</v>
      </c>
      <c r="E23" s="32">
        <v>2</v>
      </c>
      <c r="F23" s="30"/>
      <c r="G23" s="85">
        <v>3020</v>
      </c>
      <c r="H23" s="30">
        <v>0.4</v>
      </c>
      <c r="I23" s="30">
        <v>0.08</v>
      </c>
      <c r="J23" s="30">
        <v>1.4999999999999999E-2</v>
      </c>
      <c r="K23" s="82">
        <f t="shared" ref="K23:K25" si="9">H23*I23*J23</f>
        <v>4.8000000000000001E-4</v>
      </c>
      <c r="L23" s="38">
        <v>2</v>
      </c>
      <c r="M23" s="32">
        <f t="shared" si="3"/>
        <v>4</v>
      </c>
      <c r="N23" s="39"/>
      <c r="O23" s="32">
        <f t="shared" si="4"/>
        <v>0</v>
      </c>
      <c r="P23" s="30">
        <f t="shared" si="2"/>
        <v>9.6000000000000002E-4</v>
      </c>
      <c r="R23" s="6">
        <f>E23*2</f>
        <v>4</v>
      </c>
    </row>
    <row r="24" spans="1:21" s="6" customFormat="1" ht="60.75" customHeight="1" x14ac:dyDescent="0.25">
      <c r="A24" s="44"/>
      <c r="B24" s="24" t="s">
        <v>39</v>
      </c>
      <c r="C24" s="79" t="s">
        <v>93</v>
      </c>
      <c r="D24" s="32" t="s">
        <v>66</v>
      </c>
      <c r="E24" s="32">
        <v>20</v>
      </c>
      <c r="F24" s="30"/>
      <c r="G24" s="30" t="s">
        <v>50</v>
      </c>
      <c r="H24" s="30">
        <v>0.11</v>
      </c>
      <c r="I24" s="30">
        <v>0.11</v>
      </c>
      <c r="J24" s="30">
        <v>1.4999999999999999E-2</v>
      </c>
      <c r="K24" s="81">
        <f t="shared" si="9"/>
        <v>1.8149999999999999E-4</v>
      </c>
      <c r="L24" s="38"/>
      <c r="M24" s="32">
        <f t="shared" si="3"/>
        <v>0</v>
      </c>
      <c r="N24" s="39"/>
      <c r="O24" s="32"/>
      <c r="P24" s="30">
        <f t="shared" si="2"/>
        <v>3.63E-3</v>
      </c>
    </row>
    <row r="25" spans="1:21" s="6" customFormat="1" ht="60.75" customHeight="1" x14ac:dyDescent="0.25">
      <c r="A25" s="44"/>
      <c r="B25" s="24" t="s">
        <v>40</v>
      </c>
      <c r="C25" s="79" t="s">
        <v>94</v>
      </c>
      <c r="D25" s="65" t="s">
        <v>67</v>
      </c>
      <c r="E25" s="32">
        <v>1</v>
      </c>
      <c r="F25" s="30"/>
      <c r="G25" s="49">
        <v>6018</v>
      </c>
      <c r="H25" s="30">
        <v>0.62</v>
      </c>
      <c r="I25" s="30">
        <v>0.26800000000000002</v>
      </c>
      <c r="J25" s="30">
        <v>1.7999999999999999E-2</v>
      </c>
      <c r="K25" s="81">
        <f t="shared" si="9"/>
        <v>2.99088E-3</v>
      </c>
      <c r="L25" s="38"/>
      <c r="M25" s="32">
        <f t="shared" si="3"/>
        <v>0</v>
      </c>
      <c r="N25" s="39"/>
      <c r="O25" s="32"/>
      <c r="P25" s="30">
        <f t="shared" si="2"/>
        <v>2.99088E-3</v>
      </c>
      <c r="R25" s="6">
        <f>E25*2</f>
        <v>2</v>
      </c>
      <c r="U25" s="6">
        <v>2</v>
      </c>
    </row>
    <row r="26" spans="1:21" s="6" customFormat="1" ht="114.75" customHeight="1" x14ac:dyDescent="0.25">
      <c r="A26" s="22"/>
      <c r="B26" s="24" t="s">
        <v>29</v>
      </c>
      <c r="C26" s="18" t="s">
        <v>95</v>
      </c>
      <c r="D26" s="14" t="s">
        <v>70</v>
      </c>
      <c r="E26" s="11">
        <v>2</v>
      </c>
      <c r="F26"/>
      <c r="G26" s="49">
        <v>6018</v>
      </c>
      <c r="H26" s="10">
        <v>2.35</v>
      </c>
      <c r="I26" s="10">
        <v>0.25</v>
      </c>
      <c r="J26" s="10">
        <v>1.4999999999999999E-2</v>
      </c>
      <c r="K26" s="46">
        <f t="shared" ref="K26:K33" si="10">H26*I26*J26</f>
        <v>8.8124999999999992E-3</v>
      </c>
      <c r="L26" s="7">
        <v>6</v>
      </c>
      <c r="M26" s="32">
        <f t="shared" si="3"/>
        <v>12</v>
      </c>
      <c r="N26" s="32"/>
      <c r="O26" s="32">
        <f t="shared" si="4"/>
        <v>0</v>
      </c>
      <c r="P26" s="30">
        <f t="shared" si="2"/>
        <v>1.7624999999999998E-2</v>
      </c>
      <c r="R26" s="6">
        <f>E26*4</f>
        <v>8</v>
      </c>
    </row>
    <row r="27" spans="1:21" s="6" customFormat="1" ht="114.75" customHeight="1" x14ac:dyDescent="0.25">
      <c r="A27" s="22"/>
      <c r="B27" s="24" t="s">
        <v>30</v>
      </c>
      <c r="C27" s="18" t="s">
        <v>96</v>
      </c>
      <c r="D27" s="14" t="s">
        <v>71</v>
      </c>
      <c r="E27" s="11">
        <v>1</v>
      </c>
      <c r="F27"/>
      <c r="G27" s="49">
        <v>6018</v>
      </c>
      <c r="H27" s="10">
        <v>2.15</v>
      </c>
      <c r="I27" s="10">
        <v>0.25</v>
      </c>
      <c r="J27" s="10">
        <v>1.4999999999999999E-2</v>
      </c>
      <c r="K27" s="46">
        <f t="shared" si="10"/>
        <v>8.0625000000000002E-3</v>
      </c>
      <c r="L27" s="7">
        <v>4</v>
      </c>
      <c r="M27" s="32">
        <f t="shared" si="3"/>
        <v>4</v>
      </c>
      <c r="N27" s="32"/>
      <c r="O27" s="32">
        <f t="shared" si="4"/>
        <v>0</v>
      </c>
      <c r="P27" s="30">
        <f t="shared" si="2"/>
        <v>8.0625000000000002E-3</v>
      </c>
      <c r="R27" s="6">
        <f t="shared" ref="R27:R28" si="11">E27*4</f>
        <v>4</v>
      </c>
    </row>
    <row r="28" spans="1:21" s="6" customFormat="1" ht="101.25" customHeight="1" x14ac:dyDescent="0.25">
      <c r="A28" s="22"/>
      <c r="B28" s="24" t="s">
        <v>31</v>
      </c>
      <c r="C28" s="18" t="s">
        <v>97</v>
      </c>
      <c r="D28" s="14" t="s">
        <v>72</v>
      </c>
      <c r="E28" s="11">
        <v>1</v>
      </c>
      <c r="F28"/>
      <c r="G28" s="49">
        <v>6018</v>
      </c>
      <c r="H28" s="10">
        <v>1.44</v>
      </c>
      <c r="I28" s="10">
        <v>0.25</v>
      </c>
      <c r="J28" s="10">
        <v>1.4999999999999999E-2</v>
      </c>
      <c r="K28" s="46">
        <f t="shared" si="10"/>
        <v>5.3999999999999994E-3</v>
      </c>
      <c r="L28" s="7">
        <v>4</v>
      </c>
      <c r="M28" s="32">
        <f t="shared" si="3"/>
        <v>4</v>
      </c>
      <c r="N28" s="32"/>
      <c r="O28" s="32">
        <f t="shared" si="4"/>
        <v>0</v>
      </c>
      <c r="P28" s="30">
        <f t="shared" si="2"/>
        <v>5.3999999999999994E-3</v>
      </c>
      <c r="R28" s="6">
        <f t="shared" si="11"/>
        <v>4</v>
      </c>
    </row>
    <row r="29" spans="1:21" s="6" customFormat="1" ht="108" customHeight="1" x14ac:dyDescent="0.25">
      <c r="A29" s="54"/>
      <c r="B29" s="24" t="s">
        <v>32</v>
      </c>
      <c r="C29" s="55" t="s">
        <v>41</v>
      </c>
      <c r="D29" s="51" t="s">
        <v>68</v>
      </c>
      <c r="E29" s="51">
        <v>11</v>
      </c>
      <c r="F29" s="11"/>
      <c r="G29" s="49">
        <v>6018</v>
      </c>
      <c r="H29" s="10">
        <v>0.15</v>
      </c>
      <c r="I29" s="10">
        <v>0.13</v>
      </c>
      <c r="J29" s="10">
        <v>1.4999999999999999E-2</v>
      </c>
      <c r="K29" s="46">
        <f t="shared" si="10"/>
        <v>2.9250000000000001E-4</v>
      </c>
      <c r="L29" s="50"/>
      <c r="M29" s="32">
        <f t="shared" si="3"/>
        <v>0</v>
      </c>
      <c r="N29" s="10"/>
      <c r="O29" s="32">
        <f t="shared" si="4"/>
        <v>0</v>
      </c>
      <c r="P29" s="30">
        <f t="shared" si="2"/>
        <v>3.2174999999999999E-3</v>
      </c>
      <c r="U29" s="6">
        <f>E29*2</f>
        <v>22</v>
      </c>
    </row>
    <row r="30" spans="1:21" s="6" customFormat="1" ht="63.75" customHeight="1" x14ac:dyDescent="0.2">
      <c r="A30" s="22"/>
      <c r="B30" s="24" t="s">
        <v>33</v>
      </c>
      <c r="C30" s="18" t="s">
        <v>98</v>
      </c>
      <c r="D30" s="14" t="s">
        <v>73</v>
      </c>
      <c r="E30" s="11">
        <v>1</v>
      </c>
      <c r="F30" s="20"/>
      <c r="G30" s="80">
        <v>7047</v>
      </c>
      <c r="H30" s="10">
        <v>2.41</v>
      </c>
      <c r="I30" s="10">
        <v>0.18</v>
      </c>
      <c r="J30" s="10">
        <v>1.4999999999999999E-2</v>
      </c>
      <c r="K30" s="46">
        <f t="shared" si="10"/>
        <v>6.5069999999999998E-3</v>
      </c>
      <c r="L30" s="7"/>
      <c r="M30" s="32">
        <f t="shared" si="3"/>
        <v>0</v>
      </c>
      <c r="N30" s="32"/>
      <c r="O30" s="32">
        <f t="shared" si="4"/>
        <v>0</v>
      </c>
      <c r="P30" s="30">
        <f t="shared" si="2"/>
        <v>6.5069999999999998E-3</v>
      </c>
      <c r="R30" s="6">
        <f>E30*4</f>
        <v>4</v>
      </c>
      <c r="U30" s="6">
        <f>E30*4</f>
        <v>4</v>
      </c>
    </row>
    <row r="31" spans="1:21" s="6" customFormat="1" ht="60" customHeight="1" x14ac:dyDescent="0.2">
      <c r="A31" s="22"/>
      <c r="B31" s="24" t="s">
        <v>34</v>
      </c>
      <c r="C31" s="18" t="s">
        <v>99</v>
      </c>
      <c r="D31" s="14" t="s">
        <v>74</v>
      </c>
      <c r="E31" s="11">
        <v>2</v>
      </c>
      <c r="F31" s="20"/>
      <c r="G31" s="80">
        <v>7047</v>
      </c>
      <c r="H31" s="10">
        <v>2.335</v>
      </c>
      <c r="I31" s="10">
        <v>0.18</v>
      </c>
      <c r="J31" s="10">
        <v>1.4999999999999999E-2</v>
      </c>
      <c r="K31" s="46">
        <f t="shared" si="10"/>
        <v>6.3044999999999993E-3</v>
      </c>
      <c r="L31" s="7"/>
      <c r="M31" s="32">
        <f t="shared" si="3"/>
        <v>0</v>
      </c>
      <c r="N31" s="32"/>
      <c r="O31" s="32">
        <f t="shared" si="4"/>
        <v>0</v>
      </c>
      <c r="P31" s="30">
        <f t="shared" si="2"/>
        <v>1.2608999999999999E-2</v>
      </c>
      <c r="R31" s="6">
        <f>E31*2</f>
        <v>4</v>
      </c>
      <c r="U31" s="6">
        <f>E31*2</f>
        <v>4</v>
      </c>
    </row>
    <row r="32" spans="1:21" s="6" customFormat="1" ht="57" customHeight="1" x14ac:dyDescent="0.2">
      <c r="A32" s="23"/>
      <c r="B32" s="24" t="s">
        <v>35</v>
      </c>
      <c r="C32" s="18" t="s">
        <v>100</v>
      </c>
      <c r="D32" s="11" t="s">
        <v>75</v>
      </c>
      <c r="E32" s="11">
        <v>1</v>
      </c>
      <c r="F32" s="11"/>
      <c r="G32" s="80">
        <v>7047</v>
      </c>
      <c r="H32" s="11">
        <v>1.425</v>
      </c>
      <c r="I32" s="11">
        <v>0.18</v>
      </c>
      <c r="J32" s="11">
        <v>1.4999999999999999E-2</v>
      </c>
      <c r="K32" s="46">
        <f t="shared" si="10"/>
        <v>3.8474999999999998E-3</v>
      </c>
      <c r="L32" s="7"/>
      <c r="M32" s="32">
        <f t="shared" si="3"/>
        <v>0</v>
      </c>
      <c r="N32" s="32"/>
      <c r="O32" s="32">
        <f t="shared" si="4"/>
        <v>0</v>
      </c>
      <c r="P32" s="30">
        <f t="shared" si="2"/>
        <v>3.8474999999999998E-3</v>
      </c>
      <c r="R32" s="6">
        <f>E32*2</f>
        <v>2</v>
      </c>
      <c r="U32" s="6">
        <v>2</v>
      </c>
    </row>
    <row r="33" spans="1:22" s="6" customFormat="1" ht="74.25" customHeight="1" thickBot="1" x14ac:dyDescent="0.25">
      <c r="A33" s="23"/>
      <c r="B33" s="24" t="s">
        <v>26</v>
      </c>
      <c r="C33" s="15" t="s">
        <v>101</v>
      </c>
      <c r="D33" s="16" t="s">
        <v>10</v>
      </c>
      <c r="E33" s="16">
        <v>50</v>
      </c>
      <c r="F33" s="15"/>
      <c r="G33" s="17">
        <v>7047</v>
      </c>
      <c r="H33" s="15">
        <v>5.5E-2</v>
      </c>
      <c r="I33" s="15">
        <v>5.5E-2</v>
      </c>
      <c r="J33" s="15">
        <v>0.04</v>
      </c>
      <c r="K33" s="46">
        <f t="shared" si="10"/>
        <v>1.21E-4</v>
      </c>
      <c r="L33" s="35"/>
      <c r="M33" s="32">
        <f t="shared" si="3"/>
        <v>0</v>
      </c>
      <c r="N33" s="30">
        <v>2</v>
      </c>
      <c r="O33" s="32">
        <f t="shared" si="4"/>
        <v>100</v>
      </c>
      <c r="P33" s="30">
        <f t="shared" si="2"/>
        <v>6.0499999999999998E-3</v>
      </c>
    </row>
    <row r="34" spans="1:22" ht="27.75" customHeight="1" thickBot="1" x14ac:dyDescent="0.3">
      <c r="A34" s="103" t="s">
        <v>28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5"/>
      <c r="L34" s="40"/>
      <c r="M34" s="32">
        <f t="shared" si="3"/>
        <v>0</v>
      </c>
      <c r="N34" s="34"/>
      <c r="O34" s="32">
        <f t="shared" si="4"/>
        <v>0</v>
      </c>
      <c r="P34" s="30">
        <f t="shared" si="2"/>
        <v>0</v>
      </c>
    </row>
    <row r="35" spans="1:22" s="6" customFormat="1" ht="68.25" customHeight="1" thickBot="1" x14ac:dyDescent="0.25">
      <c r="A35" s="45"/>
      <c r="B35" s="24" t="s">
        <v>27</v>
      </c>
      <c r="C35" s="79" t="s">
        <v>102</v>
      </c>
      <c r="D35" s="32" t="s">
        <v>69</v>
      </c>
      <c r="E35" s="30">
        <v>2</v>
      </c>
      <c r="F35" s="30"/>
      <c r="G35" s="80">
        <v>7047</v>
      </c>
      <c r="H35" s="30">
        <v>0.62</v>
      </c>
      <c r="I35" s="30">
        <v>2.1000000000000001E-2</v>
      </c>
      <c r="J35" s="30">
        <v>0.21</v>
      </c>
      <c r="K35" s="81">
        <f t="shared" ref="K35" si="12">H35*I35*J35</f>
        <v>2.7342E-3</v>
      </c>
      <c r="L35" s="7"/>
      <c r="M35" s="32">
        <f t="shared" si="3"/>
        <v>0</v>
      </c>
      <c r="N35" s="32"/>
      <c r="O35" s="32">
        <f t="shared" si="4"/>
        <v>0</v>
      </c>
      <c r="P35" s="30">
        <f t="shared" si="2"/>
        <v>5.4684E-3</v>
      </c>
    </row>
    <row r="36" spans="1:22" s="6" customFormat="1" ht="25.5" customHeight="1" thickBot="1" x14ac:dyDescent="0.25">
      <c r="A36" s="56"/>
      <c r="B36" s="97" t="s">
        <v>23</v>
      </c>
      <c r="C36" s="98"/>
      <c r="D36" s="98"/>
      <c r="E36" s="98"/>
      <c r="F36" s="98"/>
      <c r="G36" s="98"/>
      <c r="H36" s="98"/>
      <c r="I36" s="98"/>
      <c r="J36" s="98"/>
      <c r="K36" s="99"/>
      <c r="L36" s="7"/>
      <c r="M36" s="32">
        <f t="shared" si="3"/>
        <v>0</v>
      </c>
      <c r="N36" s="32"/>
      <c r="O36" s="32">
        <f t="shared" si="4"/>
        <v>0</v>
      </c>
      <c r="P36" s="30">
        <f t="shared" si="2"/>
        <v>0</v>
      </c>
    </row>
    <row r="37" spans="1:22" s="6" customFormat="1" ht="74.25" customHeight="1" x14ac:dyDescent="0.2">
      <c r="A37" s="57"/>
      <c r="B37" s="58">
        <v>28</v>
      </c>
      <c r="C37" s="59" t="s">
        <v>17</v>
      </c>
      <c r="D37" s="60" t="s">
        <v>11</v>
      </c>
      <c r="E37" s="61">
        <v>95</v>
      </c>
      <c r="F37" s="61"/>
      <c r="G37" s="62" t="s">
        <v>18</v>
      </c>
      <c r="H37" s="62">
        <v>2.7E-2</v>
      </c>
      <c r="I37" s="62">
        <v>2.7E-2</v>
      </c>
      <c r="J37" s="62">
        <v>1.6E-2</v>
      </c>
      <c r="K37" s="63">
        <f>H37*I37*J37</f>
        <v>1.1663999999999999E-5</v>
      </c>
      <c r="L37" s="7"/>
      <c r="M37" s="32">
        <f t="shared" si="3"/>
        <v>0</v>
      </c>
      <c r="N37" s="32"/>
      <c r="O37" s="32">
        <f t="shared" si="4"/>
        <v>0</v>
      </c>
      <c r="P37" s="30">
        <f t="shared" si="2"/>
        <v>1.1080799999999998E-3</v>
      </c>
    </row>
    <row r="38" spans="1:22" ht="78" customHeight="1" x14ac:dyDescent="0.25">
      <c r="A38" s="89"/>
      <c r="B38" s="87">
        <v>29</v>
      </c>
      <c r="C38" s="11" t="s">
        <v>21</v>
      </c>
      <c r="D38" s="14" t="s">
        <v>22</v>
      </c>
      <c r="E38" s="12">
        <v>94</v>
      </c>
      <c r="F38" s="13"/>
      <c r="G38" s="88" t="s">
        <v>18</v>
      </c>
      <c r="H38" s="88">
        <v>3.5999999999999997E-2</v>
      </c>
      <c r="I38" s="88">
        <v>3.5999999999999997E-2</v>
      </c>
      <c r="J38" s="88">
        <v>2.3E-2</v>
      </c>
      <c r="K38" s="90">
        <f t="shared" ref="K38" si="13">H38*I38*J38</f>
        <v>2.9807999999999996E-5</v>
      </c>
      <c r="L38" s="9"/>
      <c r="M38" s="32">
        <f t="shared" si="3"/>
        <v>0</v>
      </c>
      <c r="N38" s="34"/>
      <c r="O38" s="32">
        <f t="shared" si="4"/>
        <v>0</v>
      </c>
      <c r="P38" s="30">
        <f t="shared" si="2"/>
        <v>2.8019519999999995E-3</v>
      </c>
    </row>
    <row r="39" spans="1:22" ht="78" customHeight="1" thickBot="1" x14ac:dyDescent="0.3">
      <c r="A39" s="64"/>
      <c r="B39" s="48">
        <v>30</v>
      </c>
      <c r="C39" s="91" t="s">
        <v>51</v>
      </c>
      <c r="D39" s="92" t="s">
        <v>52</v>
      </c>
      <c r="E39" s="93">
        <v>3</v>
      </c>
      <c r="F39" s="94"/>
      <c r="G39" s="95" t="s">
        <v>18</v>
      </c>
      <c r="H39" s="95">
        <v>0.09</v>
      </c>
      <c r="I39" s="95">
        <v>0.09</v>
      </c>
      <c r="J39" s="95">
        <v>4.3999999999999997E-2</v>
      </c>
      <c r="K39" s="96">
        <f>H39*I39*J39</f>
        <v>3.5639999999999994E-4</v>
      </c>
      <c r="L39" s="86"/>
      <c r="M39" s="41"/>
      <c r="N39" s="86"/>
      <c r="O39" s="41"/>
      <c r="P39" s="30">
        <f t="shared" si="2"/>
        <v>1.0691999999999998E-3</v>
      </c>
      <c r="Q39">
        <v>3</v>
      </c>
    </row>
    <row r="40" spans="1:22" x14ac:dyDescent="0.25">
      <c r="M40" s="41">
        <f>SUM(M6:M38)</f>
        <v>86</v>
      </c>
      <c r="O40" s="41">
        <f>SUM(O9:O38)</f>
        <v>108</v>
      </c>
      <c r="P40">
        <f>SUM(P6:P38)</f>
        <v>0.37324856200000001</v>
      </c>
      <c r="Q40">
        <f>SUM(Q10:Q39)</f>
        <v>30</v>
      </c>
      <c r="R40">
        <f>SUM(R10:R39)</f>
        <v>60</v>
      </c>
      <c r="S40">
        <f>SUM(S10:S39)</f>
        <v>4</v>
      </c>
      <c r="T40">
        <f>SUM(T10:T39)</f>
        <v>8</v>
      </c>
      <c r="U40">
        <f>SUM(U10:U39)</f>
        <v>47</v>
      </c>
      <c r="V40">
        <f>SUM(V10:V39)</f>
        <v>40</v>
      </c>
    </row>
    <row r="41" spans="1:22" ht="15.75" thickBot="1" x14ac:dyDescent="0.3">
      <c r="Q41" t="s">
        <v>103</v>
      </c>
      <c r="R41" t="s">
        <v>104</v>
      </c>
      <c r="S41" t="s">
        <v>105</v>
      </c>
      <c r="T41" t="s">
        <v>106</v>
      </c>
      <c r="U41" t="s">
        <v>107</v>
      </c>
      <c r="V41" t="s">
        <v>108</v>
      </c>
    </row>
    <row r="42" spans="1:22" ht="19.5" thickBot="1" x14ac:dyDescent="0.35">
      <c r="C42" s="132" t="s">
        <v>126</v>
      </c>
      <c r="D42" s="133"/>
      <c r="E42" s="133"/>
      <c r="F42" s="134"/>
    </row>
    <row r="43" spans="1:22" x14ac:dyDescent="0.25">
      <c r="C43" s="114" t="s">
        <v>109</v>
      </c>
      <c r="D43" s="115" t="s">
        <v>110</v>
      </c>
      <c r="E43" s="116">
        <v>4</v>
      </c>
      <c r="F43" s="117" t="s">
        <v>111</v>
      </c>
    </row>
    <row r="44" spans="1:22" x14ac:dyDescent="0.25">
      <c r="C44" s="118"/>
      <c r="D44" s="112" t="s">
        <v>106</v>
      </c>
      <c r="E44" s="113">
        <v>8</v>
      </c>
      <c r="F44" s="119" t="s">
        <v>111</v>
      </c>
    </row>
    <row r="45" spans="1:22" x14ac:dyDescent="0.25">
      <c r="C45" s="118"/>
      <c r="D45" s="112" t="s">
        <v>107</v>
      </c>
      <c r="E45" s="113">
        <v>47</v>
      </c>
      <c r="F45" s="119" t="s">
        <v>111</v>
      </c>
    </row>
    <row r="46" spans="1:22" ht="15.75" thickBot="1" x14ac:dyDescent="0.3">
      <c r="C46" s="120"/>
      <c r="D46" s="121" t="s">
        <v>108</v>
      </c>
      <c r="E46" s="122">
        <v>40</v>
      </c>
      <c r="F46" s="123" t="s">
        <v>111</v>
      </c>
    </row>
    <row r="47" spans="1:22" x14ac:dyDescent="0.25">
      <c r="C47" s="114" t="s">
        <v>112</v>
      </c>
      <c r="D47" s="115" t="s">
        <v>113</v>
      </c>
      <c r="E47" s="116">
        <v>30</v>
      </c>
      <c r="F47" s="117" t="s">
        <v>111</v>
      </c>
    </row>
    <row r="48" spans="1:22" ht="15.75" thickBot="1" x14ac:dyDescent="0.3">
      <c r="C48" s="120"/>
      <c r="D48" s="121" t="s">
        <v>114</v>
      </c>
      <c r="E48" s="122">
        <v>60</v>
      </c>
      <c r="F48" s="123" t="s">
        <v>111</v>
      </c>
    </row>
    <row r="49" spans="3:6" x14ac:dyDescent="0.25">
      <c r="C49" s="114" t="s">
        <v>115</v>
      </c>
      <c r="D49" s="115" t="s">
        <v>116</v>
      </c>
      <c r="E49" s="116">
        <f>E43</f>
        <v>4</v>
      </c>
      <c r="F49" s="117" t="s">
        <v>111</v>
      </c>
    </row>
    <row r="50" spans="3:6" x14ac:dyDescent="0.25">
      <c r="C50" s="118"/>
      <c r="D50" s="112" t="s">
        <v>117</v>
      </c>
      <c r="E50" s="113">
        <f>E47+E48</f>
        <v>90</v>
      </c>
      <c r="F50" s="119" t="s">
        <v>111</v>
      </c>
    </row>
    <row r="51" spans="3:6" ht="15.75" thickBot="1" x14ac:dyDescent="0.3">
      <c r="C51" s="120"/>
      <c r="D51" s="121" t="s">
        <v>118</v>
      </c>
      <c r="E51" s="122">
        <f>E44+E45+E46</f>
        <v>95</v>
      </c>
      <c r="F51" s="123" t="s">
        <v>111</v>
      </c>
    </row>
    <row r="52" spans="3:6" x14ac:dyDescent="0.25">
      <c r="C52" s="114" t="s">
        <v>119</v>
      </c>
      <c r="D52" s="115" t="s">
        <v>116</v>
      </c>
      <c r="E52" s="116">
        <f>E43</f>
        <v>4</v>
      </c>
      <c r="F52" s="117" t="s">
        <v>111</v>
      </c>
    </row>
    <row r="53" spans="3:6" ht="15.75" thickBot="1" x14ac:dyDescent="0.3">
      <c r="C53" s="124"/>
      <c r="D53" s="125" t="s">
        <v>118</v>
      </c>
      <c r="E53" s="126">
        <f>E44+E45+E46</f>
        <v>95</v>
      </c>
      <c r="F53" s="127" t="s">
        <v>111</v>
      </c>
    </row>
    <row r="54" spans="3:6" x14ac:dyDescent="0.25">
      <c r="C54" s="114" t="s">
        <v>120</v>
      </c>
      <c r="D54" s="115" t="s">
        <v>121</v>
      </c>
      <c r="E54" s="116">
        <f>E44+E45+E46</f>
        <v>95</v>
      </c>
      <c r="F54" s="117" t="s">
        <v>111</v>
      </c>
    </row>
    <row r="55" spans="3:6" x14ac:dyDescent="0.25">
      <c r="C55" s="118"/>
      <c r="D55" s="112" t="s">
        <v>122</v>
      </c>
      <c r="E55" s="113">
        <f>E43+E47+E48</f>
        <v>94</v>
      </c>
      <c r="F55" s="119" t="s">
        <v>111</v>
      </c>
    </row>
    <row r="56" spans="3:6" ht="15.75" thickBot="1" x14ac:dyDescent="0.3">
      <c r="C56" s="124"/>
      <c r="D56" s="125" t="s">
        <v>123</v>
      </c>
      <c r="E56" s="126">
        <v>3</v>
      </c>
      <c r="F56" s="127" t="s">
        <v>111</v>
      </c>
    </row>
    <row r="57" spans="3:6" ht="15.75" thickBot="1" x14ac:dyDescent="0.3">
      <c r="C57" s="131" t="s">
        <v>124</v>
      </c>
      <c r="D57" s="128" t="s">
        <v>125</v>
      </c>
      <c r="E57" s="129">
        <v>50</v>
      </c>
      <c r="F57" s="130" t="s">
        <v>111</v>
      </c>
    </row>
  </sheetData>
  <mergeCells count="14">
    <mergeCell ref="C42:F42"/>
    <mergeCell ref="C43:C46"/>
    <mergeCell ref="C47:C48"/>
    <mergeCell ref="C49:C51"/>
    <mergeCell ref="C52:C53"/>
    <mergeCell ref="C54:C56"/>
    <mergeCell ref="B36:K36"/>
    <mergeCell ref="A1:K1"/>
    <mergeCell ref="B2:K2"/>
    <mergeCell ref="B11:K11"/>
    <mergeCell ref="B6:K6"/>
    <mergeCell ref="B3:K4"/>
    <mergeCell ref="A34:K34"/>
    <mergeCell ref="B13:K13"/>
  </mergeCells>
  <phoneticPr fontId="18" type="noConversion"/>
  <pageMargins left="0.70866141732283472" right="0.70866141732283472" top="0.74803149606299213" bottom="0.74803149606299213" header="0.31496062992125984" footer="0.31496062992125984"/>
  <pageSetup paperSize="9" scale="50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cp:lastPrinted>2023-08-09T09:56:17Z</cp:lastPrinted>
  <dcterms:created xsi:type="dcterms:W3CDTF">2017-04-27T07:18:00Z</dcterms:created>
  <dcterms:modified xsi:type="dcterms:W3CDTF">2025-07-15T11:40:51Z</dcterms:modified>
</cp:coreProperties>
</file>