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346B26DF-5225-4F6F-AABB-6555E4D9195D}" xr6:coauthVersionLast="47" xr6:coauthVersionMax="47" xr10:uidLastSave="{00000000-0000-0000-0000-000000000000}"/>
  <bookViews>
    <workbookView xWindow="1470" yWindow="1470" windowWidth="24060" windowHeight="15765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E41" i="1"/>
  <c r="E43" i="1"/>
  <c r="E38" i="1"/>
  <c r="E35" i="1"/>
  <c r="E34" i="1"/>
  <c r="M32" i="1"/>
  <c r="N32" i="1"/>
  <c r="P32" i="1"/>
  <c r="K7" i="1"/>
  <c r="L7" i="1" s="1"/>
  <c r="K8" i="1"/>
  <c r="K9" i="1"/>
  <c r="L9" i="1"/>
  <c r="K10" i="1"/>
  <c r="L10" i="1"/>
  <c r="M10" i="1"/>
  <c r="L11" i="1"/>
  <c r="O11" i="1"/>
  <c r="L12" i="1"/>
  <c r="M12" i="1"/>
  <c r="L13" i="1"/>
  <c r="N14" i="1"/>
  <c r="N15" i="1"/>
  <c r="O16" i="1"/>
  <c r="O17" i="1"/>
  <c r="O18" i="1"/>
  <c r="O19" i="1"/>
  <c r="N20" i="1"/>
  <c r="N21" i="1"/>
  <c r="N22" i="1"/>
  <c r="L23" i="1"/>
  <c r="N23" i="1"/>
  <c r="L25" i="1"/>
  <c r="O25" i="1"/>
  <c r="K26" i="1"/>
  <c r="L26" i="1" s="1"/>
  <c r="K27" i="1"/>
  <c r="L28" i="1"/>
  <c r="O28" i="1"/>
  <c r="K29" i="1"/>
  <c r="L29" i="1" s="1"/>
  <c r="O29" i="1"/>
  <c r="O32" i="1" s="1"/>
  <c r="E37" i="1" s="1"/>
  <c r="E39" i="1" s="1"/>
  <c r="L30" i="1"/>
  <c r="O30" i="1"/>
  <c r="L31" i="1"/>
  <c r="O31" i="1"/>
  <c r="E42" i="1" l="1"/>
  <c r="L32" i="1"/>
</calcChain>
</file>

<file path=xl/sharedStrings.xml><?xml version="1.0" encoding="utf-8"?>
<sst xmlns="http://schemas.openxmlformats.org/spreadsheetml/2006/main" count="101" uniqueCount="78">
  <si>
    <t>ПСР-1.31</t>
  </si>
  <si>
    <t>Размер 2,1*1,15*2,00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</si>
  <si>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</si>
  <si>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</si>
  <si>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</si>
  <si>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</si>
  <si>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</si>
  <si>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</si>
  <si>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</si>
  <si>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</si>
  <si>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</si>
  <si>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</si>
  <si>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Объем всего</t>
  </si>
  <si>
    <t>СТОЛБЫ</t>
  </si>
  <si>
    <t>0037ДБ</t>
  </si>
  <si>
    <t>Столб (брус 100х100) 150 мм</t>
  </si>
  <si>
    <t>0004ДБ</t>
  </si>
  <si>
    <t>Столб (брус 100х100) 1000 мм</t>
  </si>
  <si>
    <t>0008ДБ</t>
  </si>
  <si>
    <t>Столб (брус 100х100) 1500 мм</t>
  </si>
  <si>
    <t>0013МП</t>
  </si>
  <si>
    <t>Закладная для столба 100х100</t>
  </si>
  <si>
    <t>ПАНЕЛИ</t>
  </si>
  <si>
    <t>ЭЛЕМЕНТЫ ДОМИКОВ  1.08</t>
  </si>
  <si>
    <t>001186</t>
  </si>
  <si>
    <t>Панель Изба -1.31
1000 x 945 x 21</t>
  </si>
  <si>
    <t>001187</t>
  </si>
  <si>
    <t xml:space="preserve">Крыша Изба -1.31
882 x 882 x 15  </t>
  </si>
  <si>
    <t>001188</t>
  </si>
  <si>
    <t xml:space="preserve">Заборчик Изба -1.31
1000 x 150 x 21  </t>
  </si>
  <si>
    <t>001189</t>
  </si>
  <si>
    <t xml:space="preserve">Штакетник Изба -1.31
600 x 80 x 15  </t>
  </si>
  <si>
    <t>001190</t>
  </si>
  <si>
    <t xml:space="preserve">Бревно Изба -1.31
182 x 180 x 15 </t>
  </si>
  <si>
    <t>001191</t>
  </si>
  <si>
    <t xml:space="preserve">Ставни Изба -1.31
156 x 365 x 15 </t>
  </si>
  <si>
    <t>001192</t>
  </si>
  <si>
    <t>Рама Изба -1.31
447 x 136 x 15</t>
  </si>
  <si>
    <t>001193</t>
  </si>
  <si>
    <t xml:space="preserve">Звезда Большая Изба -1.31
188 x 181 x 15  </t>
  </si>
  <si>
    <t>001194</t>
  </si>
  <si>
    <t>Звезда Малая Изба -1.31
148 x 142 x 15</t>
  </si>
  <si>
    <t>000040</t>
  </si>
  <si>
    <t>Фиксатор счет двойной (400)
80 x 400 x 21</t>
  </si>
  <si>
    <t>000041</t>
  </si>
  <si>
    <t>Кольцо счет
110 x 110 x 21</t>
  </si>
  <si>
    <t>разноцветный</t>
  </si>
  <si>
    <t>МЕТАЛЛ</t>
  </si>
  <si>
    <t>0086МП</t>
  </si>
  <si>
    <t>ПЛАСТИК</t>
  </si>
  <si>
    <t>КЧМ6КС</t>
  </si>
  <si>
    <t>Заглушка К4М6КС</t>
  </si>
  <si>
    <t>Черный</t>
  </si>
  <si>
    <t>КЧМ8КС</t>
  </si>
  <si>
    <t>Заглушка К4М8КС</t>
  </si>
  <si>
    <t>100-100.11КК</t>
  </si>
  <si>
    <t>Заглушка 100-100.11КК</t>
  </si>
  <si>
    <t>Глухарь М8х60</t>
  </si>
  <si>
    <t>7</t>
  </si>
  <si>
    <t>Глухарь М8х80</t>
  </si>
  <si>
    <t>БолтМ6х55</t>
  </si>
  <si>
    <t>Труба 21x960мм (под счеты)</t>
  </si>
  <si>
    <t>Перемычка 960 мм</t>
  </si>
  <si>
    <t>БолтМ8х150</t>
  </si>
  <si>
    <t>Глухарь</t>
  </si>
  <si>
    <t>М8х60</t>
  </si>
  <si>
    <t>М8х80</t>
  </si>
  <si>
    <t>Меб болт</t>
  </si>
  <si>
    <t>М8х150</t>
  </si>
  <si>
    <t>М6х55</t>
  </si>
  <si>
    <t>шт.</t>
  </si>
  <si>
    <t>М8</t>
  </si>
  <si>
    <t>гайка 6-гр самоконт</t>
  </si>
  <si>
    <t>М6</t>
  </si>
  <si>
    <t>Шайба</t>
  </si>
  <si>
    <t>заглушка</t>
  </si>
  <si>
    <t>К4М8КС</t>
  </si>
  <si>
    <t>К4М6КС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</si>
</sst>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0"/>
    <numFmt numFmtId="166" formatCode="0.000"/>
    <numFmt numFmtId="167" formatCode="0.0000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i/>
      <sz val="10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i/>
      <sz val="12"/>
      <name val="Arial"/>
      <family val="2"/>
      <charset val="204"/>
    </font>
    <font>
      <i/>
      <sz val="12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i/>
      <sz val="9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i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indexed="5"/>
        <bgColor indexed="5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164" fontId="17" fillId="0" borderId="0" applyFont="0" applyFill="0" applyBorder="0" applyProtection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165" fontId="0" fillId="0" borderId="0" xfId="1" applyNumberFormat="1"/>
    <xf numFmtId="0" fontId="3" fillId="2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3" xfId="0" applyFont="1" applyBorder="1"/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center" vertical="center" wrapText="1"/>
    </xf>
    <xf numFmtId="165" fontId="7" fillId="0" borderId="16" xfId="1" applyNumberFormat="1" applyFont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6" fillId="0" borderId="19" xfId="0" applyFont="1" applyBorder="1"/>
    <xf numFmtId="0" fontId="0" fillId="0" borderId="17" xfId="0" applyBorder="1"/>
    <xf numFmtId="0" fontId="6" fillId="0" borderId="18" xfId="0" applyFont="1" applyBorder="1"/>
    <xf numFmtId="0" fontId="7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/>
    </xf>
    <xf numFmtId="166" fontId="7" fillId="0" borderId="21" xfId="0" applyNumberFormat="1" applyFont="1" applyBorder="1" applyAlignment="1">
      <alignment horizontal="center" vertical="center" wrapText="1"/>
    </xf>
    <xf numFmtId="166" fontId="13" fillId="0" borderId="17" xfId="0" applyNumberFormat="1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/>
    </xf>
    <xf numFmtId="166" fontId="7" fillId="0" borderId="25" xfId="0" applyNumberFormat="1" applyFont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textRotation="90" wrapText="1"/>
    </xf>
    <xf numFmtId="49" fontId="7" fillId="0" borderId="18" xfId="0" applyNumberFormat="1" applyFont="1" applyBorder="1" applyAlignment="1">
      <alignment horizontal="center" vertical="center" wrapText="1"/>
    </xf>
    <xf numFmtId="0" fontId="0" fillId="0" borderId="18" xfId="0" applyBorder="1"/>
    <xf numFmtId="0" fontId="11" fillId="6" borderId="18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textRotation="90" wrapText="1"/>
    </xf>
    <xf numFmtId="0" fontId="11" fillId="4" borderId="18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 wrapText="1"/>
    </xf>
    <xf numFmtId="0" fontId="6" fillId="0" borderId="26" xfId="0" applyFont="1" applyBorder="1"/>
    <xf numFmtId="0" fontId="6" fillId="0" borderId="22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166" fontId="7" fillId="0" borderId="29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167" fontId="7" fillId="0" borderId="29" xfId="1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167" fontId="7" fillId="0" borderId="21" xfId="1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167" fontId="7" fillId="0" borderId="12" xfId="1" applyNumberFormat="1" applyFont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49" fontId="14" fillId="0" borderId="18" xfId="0" applyNumberFormat="1" applyFont="1" applyBorder="1" applyAlignment="1">
      <alignment horizontal="center" vertical="center" wrapText="1"/>
    </xf>
    <xf numFmtId="49" fontId="7" fillId="0" borderId="18" xfId="1" applyNumberFormat="1" applyFont="1" applyBorder="1" applyAlignment="1">
      <alignment horizontal="center" vertical="center"/>
    </xf>
    <xf numFmtId="0" fontId="13" fillId="0" borderId="18" xfId="0" applyNumberFormat="1" applyFont="1" applyBorder="1" applyAlignment="1">
      <alignment horizontal="center" vertical="center" wrapText="1"/>
    </xf>
    <xf numFmtId="0" fontId="16" fillId="0" borderId="18" xfId="0" applyNumberFormat="1" applyFont="1" applyBorder="1" applyAlignment="1">
      <alignment horizontal="center" vertical="center" wrapText="1"/>
    </xf>
    <xf numFmtId="0" fontId="10" fillId="0" borderId="18" xfId="0" applyNumberFormat="1" applyFont="1" applyBorder="1" applyAlignment="1">
      <alignment horizontal="center" vertical="center" wrapText="1"/>
    </xf>
    <xf numFmtId="0" fontId="7" fillId="0" borderId="18" xfId="1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7" fillId="3" borderId="42" xfId="0" applyFont="1" applyFill="1" applyBorder="1" applyAlignment="1">
      <alignment horizontal="center" vertical="center" wrapText="1"/>
    </xf>
    <xf numFmtId="0" fontId="0" fillId="0" borderId="0" xfId="1" applyNumberFormat="1" applyFont="1"/>
    <xf numFmtId="0" fontId="0" fillId="0" borderId="0" xfId="0" applyNumberFormat="1"/>
    <xf numFmtId="0" fontId="6" fillId="0" borderId="33" xfId="0" applyNumberFormat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indent="1"/>
    </xf>
    <xf numFmtId="0" fontId="0" fillId="0" borderId="18" xfId="0" applyBorder="1" applyAlignment="1">
      <alignment horizontal="center" vertical="center"/>
    </xf>
    <xf numFmtId="0" fontId="1" fillId="0" borderId="18" xfId="0" applyFont="1" applyBorder="1"/>
    <xf numFmtId="0" fontId="1" fillId="0" borderId="18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0" Type="http://schemas.openxmlformats.org/officeDocument/2006/relationships/image" Target="../media/image20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71563</xdr:colOff>
      <xdr:row>25</xdr:row>
      <xdr:rowOff>0</xdr:rowOff>
    </xdr:from>
    <xdr:to>
      <xdr:col>5</xdr:col>
      <xdr:colOff>1681025</xdr:colOff>
      <xdr:row>25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 rot="16199998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29</xdr:row>
      <xdr:rowOff>45945</xdr:rowOff>
    </xdr:from>
    <xdr:to>
      <xdr:col>5</xdr:col>
      <xdr:colOff>1314720</xdr:colOff>
      <xdr:row>30</xdr:row>
      <xdr:rowOff>7290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161248</xdr:colOff>
      <xdr:row>25</xdr:row>
      <xdr:rowOff>0</xdr:rowOff>
    </xdr:from>
    <xdr:to>
      <xdr:col>5</xdr:col>
      <xdr:colOff>1580473</xdr:colOff>
      <xdr:row>25</xdr:row>
      <xdr:rowOff>0</xdr:rowOff>
    </xdr:to>
    <xdr:pic>
      <xdr:nvPicPr>
        <xdr:cNvPr id="37" name="Picture 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2715" t="23309" r="72863" b="23111"/>
        <a:stretch/>
      </xdr:blipFill>
      <xdr:spPr bwMode="auto">
        <a:xfrm rot="16199998">
          <a:off x="5800729" y="24754115"/>
          <a:ext cx="400050" cy="141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30</xdr:row>
      <xdr:rowOff>79562</xdr:rowOff>
    </xdr:from>
    <xdr:to>
      <xdr:col>5</xdr:col>
      <xdr:colOff>1332940</xdr:colOff>
      <xdr:row>30</xdr:row>
      <xdr:rowOff>774886</xdr:rowOff>
    </xdr:to>
    <xdr:pic>
      <xdr:nvPicPr>
        <xdr:cNvPr id="39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grayscl/>
        </a:blip>
        <a:srcRect t="8989" b="8989"/>
        <a:stretch/>
      </xdr:blipFill>
      <xdr:spPr bwMode="auto">
        <a:xfrm>
          <a:off x="5647766" y="87109486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468246</xdr:colOff>
      <xdr:row>29</xdr:row>
      <xdr:rowOff>45945</xdr:rowOff>
    </xdr:from>
    <xdr:to>
      <xdr:col>5</xdr:col>
      <xdr:colOff>1301113</xdr:colOff>
      <xdr:row>30</xdr:row>
      <xdr:rowOff>7283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598140" y="11353481"/>
          <a:ext cx="832866" cy="8049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515471</xdr:colOff>
      <xdr:row>28</xdr:row>
      <xdr:rowOff>138791</xdr:rowOff>
    </xdr:from>
    <xdr:to>
      <xdr:col>5</xdr:col>
      <xdr:colOff>1171574</xdr:colOff>
      <xdr:row>28</xdr:row>
      <xdr:rowOff>758207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 flipH="1">
          <a:off x="4916021" y="1138916"/>
          <a:ext cx="656103" cy="6194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71563</xdr:colOff>
      <xdr:row>28</xdr:row>
      <xdr:rowOff>0</xdr:rowOff>
    </xdr:from>
    <xdr:to>
      <xdr:col>5</xdr:col>
      <xdr:colOff>1681025</xdr:colOff>
      <xdr:row>28</xdr:row>
      <xdr:rowOff>0</xdr:rowOff>
    </xdr:to>
    <xdr:pic>
      <xdr:nvPicPr>
        <xdr:cNvPr id="25" name="Picture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 rot="16199998">
          <a:off x="6006187" y="14979555"/>
          <a:ext cx="0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161248</xdr:colOff>
      <xdr:row>28</xdr:row>
      <xdr:rowOff>0</xdr:rowOff>
    </xdr:from>
    <xdr:to>
      <xdr:col>5</xdr:col>
      <xdr:colOff>1580473</xdr:colOff>
      <xdr:row>28</xdr:row>
      <xdr:rowOff>0</xdr:rowOff>
    </xdr:to>
    <xdr:pic>
      <xdr:nvPicPr>
        <xdr:cNvPr id="26" name="Picture 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2715" t="23309" r="72863" b="23111"/>
        <a:stretch/>
      </xdr:blipFill>
      <xdr:spPr bwMode="auto">
        <a:xfrm rot="16199998">
          <a:off x="6000754" y="15074673"/>
          <a:ext cx="0" cy="141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17319</xdr:colOff>
      <xdr:row>2</xdr:row>
      <xdr:rowOff>103909</xdr:rowOff>
    </xdr:from>
    <xdr:to>
      <xdr:col>5</xdr:col>
      <xdr:colOff>34637</xdr:colOff>
      <xdr:row>3</xdr:row>
      <xdr:rowOff>3169227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 bwMode="auto">
        <a:xfrm>
          <a:off x="17319" y="623456"/>
          <a:ext cx="5507182" cy="5368636"/>
        </a:xfrm>
        <a:prstGeom prst="rect">
          <a:avLst/>
        </a:prstGeom>
      </xdr:spPr>
    </xdr:pic>
    <xdr:clientData/>
  </xdr:twoCellAnchor>
  <xdr:twoCellAnchor editAs="oneCell">
    <xdr:from>
      <xdr:col>5</xdr:col>
      <xdr:colOff>1229591</xdr:colOff>
      <xdr:row>2</xdr:row>
      <xdr:rowOff>51954</xdr:rowOff>
    </xdr:from>
    <xdr:to>
      <xdr:col>9</xdr:col>
      <xdr:colOff>714460</xdr:colOff>
      <xdr:row>3</xdr:row>
      <xdr:rowOff>1887681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6719455" y="571501"/>
          <a:ext cx="3589278" cy="4139044"/>
        </a:xfrm>
        <a:prstGeom prst="rect">
          <a:avLst/>
        </a:prstGeom>
      </xdr:spPr>
    </xdr:pic>
    <xdr:clientData/>
  </xdr:twoCellAnchor>
  <xdr:twoCellAnchor editAs="oneCell">
    <xdr:from>
      <xdr:col>4</xdr:col>
      <xdr:colOff>588818</xdr:colOff>
      <xdr:row>3</xdr:row>
      <xdr:rowOff>1939636</xdr:rowOff>
    </xdr:from>
    <xdr:to>
      <xdr:col>10</xdr:col>
      <xdr:colOff>758537</xdr:colOff>
      <xdr:row>3</xdr:row>
      <xdr:rowOff>5095875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5299364" y="4762500"/>
          <a:ext cx="5832764" cy="315623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155864</xdr:colOff>
      <xdr:row>11</xdr:row>
      <xdr:rowOff>17317</xdr:rowOff>
    </xdr:from>
    <xdr:to>
      <xdr:col>5</xdr:col>
      <xdr:colOff>1593272</xdr:colOff>
      <xdr:row>11</xdr:row>
      <xdr:rowOff>1408357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5645728" y="11516590"/>
          <a:ext cx="1437408" cy="139104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121228</xdr:colOff>
      <xdr:row>12</xdr:row>
      <xdr:rowOff>190500</xdr:rowOff>
    </xdr:from>
    <xdr:to>
      <xdr:col>5</xdr:col>
      <xdr:colOff>1719696</xdr:colOff>
      <xdr:row>12</xdr:row>
      <xdr:rowOff>1541317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5611092" y="13161818"/>
          <a:ext cx="1598468" cy="1350818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225137</xdr:colOff>
      <xdr:row>14</xdr:row>
      <xdr:rowOff>103908</xdr:rowOff>
    </xdr:from>
    <xdr:to>
      <xdr:col>5</xdr:col>
      <xdr:colOff>1602797</xdr:colOff>
      <xdr:row>14</xdr:row>
      <xdr:rowOff>1385453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5715001" y="14651181"/>
          <a:ext cx="1377661" cy="128154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207818</xdr:colOff>
      <xdr:row>15</xdr:row>
      <xdr:rowOff>225136</xdr:rowOff>
    </xdr:from>
    <xdr:to>
      <xdr:col>5</xdr:col>
      <xdr:colOff>1407967</xdr:colOff>
      <xdr:row>15</xdr:row>
      <xdr:rowOff>1368136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5697682" y="16348363"/>
          <a:ext cx="120015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190500</xdr:colOff>
      <xdr:row>16</xdr:row>
      <xdr:rowOff>207819</xdr:rowOff>
    </xdr:from>
    <xdr:to>
      <xdr:col>5</xdr:col>
      <xdr:colOff>1466850</xdr:colOff>
      <xdr:row>16</xdr:row>
      <xdr:rowOff>1350819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5680364" y="17907001"/>
          <a:ext cx="127635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329045</xdr:colOff>
      <xdr:row>17</xdr:row>
      <xdr:rowOff>242455</xdr:rowOff>
    </xdr:from>
    <xdr:to>
      <xdr:col>5</xdr:col>
      <xdr:colOff>1433945</xdr:colOff>
      <xdr:row>17</xdr:row>
      <xdr:rowOff>1385455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5818909" y="19517591"/>
          <a:ext cx="1104900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173181</xdr:colOff>
      <xdr:row>18</xdr:row>
      <xdr:rowOff>190499</xdr:rowOff>
    </xdr:from>
    <xdr:to>
      <xdr:col>5</xdr:col>
      <xdr:colOff>1607704</xdr:colOff>
      <xdr:row>18</xdr:row>
      <xdr:rowOff>1420090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5663044" y="21041590"/>
          <a:ext cx="1434522" cy="122959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86590</xdr:colOff>
      <xdr:row>19</xdr:row>
      <xdr:rowOff>155863</xdr:rowOff>
    </xdr:from>
    <xdr:to>
      <xdr:col>5</xdr:col>
      <xdr:colOff>1523999</xdr:colOff>
      <xdr:row>19</xdr:row>
      <xdr:rowOff>1524824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tretch/>
      </xdr:blipFill>
      <xdr:spPr bwMode="auto">
        <a:xfrm>
          <a:off x="5576454" y="22582908"/>
          <a:ext cx="1437409" cy="136896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173182</xdr:colOff>
      <xdr:row>20</xdr:row>
      <xdr:rowOff>190500</xdr:rowOff>
    </xdr:from>
    <xdr:to>
      <xdr:col>5</xdr:col>
      <xdr:colOff>1402772</xdr:colOff>
      <xdr:row>20</xdr:row>
      <xdr:rowOff>1325506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tretch/>
      </xdr:blipFill>
      <xdr:spPr bwMode="auto">
        <a:xfrm>
          <a:off x="5663046" y="24193500"/>
          <a:ext cx="1229590" cy="1135006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232353</xdr:colOff>
      <xdr:row>21</xdr:row>
      <xdr:rowOff>138545</xdr:rowOff>
    </xdr:from>
    <xdr:to>
      <xdr:col>5</xdr:col>
      <xdr:colOff>1420088</xdr:colOff>
      <xdr:row>21</xdr:row>
      <xdr:rowOff>1234917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tretch/>
      </xdr:blipFill>
      <xdr:spPr bwMode="auto">
        <a:xfrm>
          <a:off x="5722217" y="25717500"/>
          <a:ext cx="1187736" cy="109637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173182</xdr:colOff>
      <xdr:row>22</xdr:row>
      <xdr:rowOff>121227</xdr:rowOff>
    </xdr:from>
    <xdr:to>
      <xdr:col>5</xdr:col>
      <xdr:colOff>1344757</xdr:colOff>
      <xdr:row>22</xdr:row>
      <xdr:rowOff>1264227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tretch/>
      </xdr:blipFill>
      <xdr:spPr bwMode="auto">
        <a:xfrm>
          <a:off x="5663046" y="27276136"/>
          <a:ext cx="1171575" cy="114300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311726</xdr:colOff>
      <xdr:row>23</xdr:row>
      <xdr:rowOff>242455</xdr:rowOff>
    </xdr:from>
    <xdr:to>
      <xdr:col>5</xdr:col>
      <xdr:colOff>1575953</xdr:colOff>
      <xdr:row>23</xdr:row>
      <xdr:rowOff>1596984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tretch/>
      </xdr:blipFill>
      <xdr:spPr bwMode="auto">
        <a:xfrm>
          <a:off x="5801590" y="29181137"/>
          <a:ext cx="1264227" cy="1354529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259773</xdr:colOff>
      <xdr:row>13</xdr:row>
      <xdr:rowOff>173182</xdr:rowOff>
    </xdr:from>
    <xdr:to>
      <xdr:col>5</xdr:col>
      <xdr:colOff>1637434</xdr:colOff>
      <xdr:row>13</xdr:row>
      <xdr:rowOff>1454727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5749637" y="14703137"/>
          <a:ext cx="1377661" cy="128154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138546</xdr:colOff>
      <xdr:row>25</xdr:row>
      <xdr:rowOff>640773</xdr:rowOff>
    </xdr:from>
    <xdr:to>
      <xdr:col>5</xdr:col>
      <xdr:colOff>1472046</xdr:colOff>
      <xdr:row>25</xdr:row>
      <xdr:rowOff>1783773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tretch/>
      </xdr:blipFill>
      <xdr:spPr bwMode="auto">
        <a:xfrm>
          <a:off x="5628410" y="33181637"/>
          <a:ext cx="1333500" cy="11430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285750</xdr:colOff>
      <xdr:row>26</xdr:row>
      <xdr:rowOff>40821</xdr:rowOff>
    </xdr:from>
    <xdr:to>
      <xdr:col>5</xdr:col>
      <xdr:colOff>1428751</xdr:colOff>
      <xdr:row>27</xdr:row>
      <xdr:rowOff>30993</xdr:rowOff>
    </xdr:to>
    <xdr:pic>
      <xdr:nvPicPr>
        <xdr:cNvPr id="28" name="Picture 10">
          <a:extLst>
            <a:ext uri="{FF2B5EF4-FFF2-40B4-BE49-F238E27FC236}">
              <a16:creationId xmlns:a16="http://schemas.microsoft.com/office/drawing/2014/main" id="{83C795DA-AA72-44A1-8022-1CA8B1ED7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 l="13542" t="30565" r="65729" b="29900"/>
        <a:stretch>
          <a:fillRect/>
        </a:stretch>
      </xdr:blipFill>
      <xdr:spPr bwMode="auto">
        <a:xfrm>
          <a:off x="5755821" y="34494107"/>
          <a:ext cx="1143001" cy="6433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4"/>
  <sheetViews>
    <sheetView tabSelected="1" topLeftCell="B28" zoomScale="70" zoomScaleNormal="70" workbookViewId="0">
      <selection activeCell="E47" sqref="E47"/>
    </sheetView>
  </sheetViews>
  <sheetFormatPr defaultRowHeight="15" x14ac:dyDescent="0.25"/>
  <cols>
    <col min="1" max="1" width="6.28515625" hidden="1" customWidth="1"/>
    <col min="2" max="2" width="7.7109375" style="1" customWidth="1"/>
    <col min="3" max="3" width="21.42578125" customWidth="1"/>
    <col min="4" max="4" width="41.28515625" style="2" customWidth="1"/>
    <col min="5" max="5" width="11.7109375" style="3" customWidth="1"/>
    <col min="6" max="6" width="26.7109375" customWidth="1"/>
    <col min="7" max="7" width="12.85546875" customWidth="1"/>
    <col min="8" max="8" width="10.140625" customWidth="1"/>
    <col min="9" max="10" width="11.7109375" customWidth="1"/>
    <col min="11" max="11" width="12.28515625" style="4" customWidth="1"/>
    <col min="12" max="12" width="10.140625" customWidth="1"/>
    <col min="13" max="13" width="9.7109375" style="4" customWidth="1"/>
    <col min="14" max="14" width="12.28515625" customWidth="1"/>
    <col min="15" max="15" width="8.5703125" customWidth="1"/>
    <col min="16" max="16" width="11" customWidth="1"/>
  </cols>
  <sheetData>
    <row r="1" spans="1:16" ht="21.75" thickBo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4"/>
      <c r="M1" s="5"/>
    </row>
    <row r="2" spans="1:16" ht="18.75" customHeight="1" thickBot="1" x14ac:dyDescent="0.3">
      <c r="A2" s="6"/>
      <c r="B2" s="75" t="s">
        <v>1</v>
      </c>
      <c r="C2" s="75"/>
      <c r="D2" s="75"/>
      <c r="E2" s="75"/>
      <c r="F2" s="75"/>
      <c r="G2" s="75"/>
      <c r="H2" s="75"/>
      <c r="I2" s="75"/>
      <c r="J2" s="75"/>
      <c r="K2" s="76"/>
      <c r="M2" s="7"/>
    </row>
    <row r="3" spans="1:16" ht="181.5" customHeight="1" x14ac:dyDescent="0.25">
      <c r="A3" s="7"/>
      <c r="B3" s="77"/>
      <c r="C3" s="78"/>
      <c r="D3" s="78"/>
      <c r="E3" s="78"/>
      <c r="F3" s="78"/>
      <c r="G3" s="78"/>
      <c r="H3" s="78"/>
      <c r="I3" s="78"/>
      <c r="J3" s="78"/>
      <c r="K3" s="79"/>
      <c r="M3" s="7"/>
    </row>
    <row r="4" spans="1:16" ht="408.75" customHeight="1" thickBot="1" x14ac:dyDescent="0.3">
      <c r="A4" s="8"/>
      <c r="B4" s="80"/>
      <c r="C4" s="81"/>
      <c r="D4" s="81"/>
      <c r="E4" s="81"/>
      <c r="F4" s="81"/>
      <c r="G4" s="81"/>
      <c r="H4" s="81"/>
      <c r="I4" s="81"/>
      <c r="J4" s="81"/>
      <c r="K4" s="82"/>
      <c r="M4" s="7"/>
    </row>
    <row r="5" spans="1:16" ht="69" customHeight="1" thickBot="1" x14ac:dyDescent="0.3">
      <c r="A5" s="9"/>
      <c r="B5" s="10" t="s">
        <v>2</v>
      </c>
      <c r="C5" s="11" t="s">
        <v>3</v>
      </c>
      <c r="D5" s="12" t="s">
        <v>4</v>
      </c>
      <c r="E5" s="11" t="s">
        <v>5</v>
      </c>
      <c r="F5" s="11" t="s">
        <v>6</v>
      </c>
      <c r="G5" s="11" t="s">
        <v>7</v>
      </c>
      <c r="H5" s="13" t="s">
        <v>8</v>
      </c>
      <c r="I5" s="13" t="s">
        <v>9</v>
      </c>
      <c r="J5" s="13" t="s">
        <v>10</v>
      </c>
      <c r="K5" s="14" t="s">
        <v>11</v>
      </c>
      <c r="L5" s="15" t="s">
        <v>12</v>
      </c>
      <c r="M5" s="16" t="s">
        <v>57</v>
      </c>
      <c r="N5" s="16" t="s">
        <v>59</v>
      </c>
      <c r="O5" s="18" t="s">
        <v>60</v>
      </c>
      <c r="P5" s="18" t="s">
        <v>63</v>
      </c>
    </row>
    <row r="6" spans="1:16" ht="21" customHeight="1" x14ac:dyDescent="0.25">
      <c r="A6" s="19"/>
      <c r="B6" s="102" t="s">
        <v>13</v>
      </c>
      <c r="C6" s="103"/>
      <c r="D6" s="103"/>
      <c r="E6" s="103"/>
      <c r="F6" s="103"/>
      <c r="G6" s="103"/>
      <c r="H6" s="103"/>
      <c r="I6" s="103"/>
      <c r="J6" s="103"/>
      <c r="K6" s="104"/>
      <c r="L6" s="20"/>
      <c r="M6" s="83"/>
      <c r="N6" s="21"/>
      <c r="O6" s="21"/>
      <c r="P6" s="39"/>
    </row>
    <row r="7" spans="1:16" ht="36" customHeight="1" x14ac:dyDescent="0.25">
      <c r="A7" s="19"/>
      <c r="B7" s="22">
        <v>1</v>
      </c>
      <c r="C7" s="23" t="s">
        <v>14</v>
      </c>
      <c r="D7" s="24" t="s">
        <v>15</v>
      </c>
      <c r="E7" s="25">
        <v>1</v>
      </c>
      <c r="F7" s="24"/>
      <c r="G7" s="26">
        <v>8014</v>
      </c>
      <c r="H7" s="24">
        <v>0.15</v>
      </c>
      <c r="I7" s="24">
        <v>0.1</v>
      </c>
      <c r="J7" s="24">
        <v>0.1</v>
      </c>
      <c r="K7" s="27">
        <f t="shared" ref="K7:K10" si="0">H7*I7*J7</f>
        <v>1.5E-3</v>
      </c>
      <c r="L7" s="28">
        <f t="shared" ref="L7:L31" si="1">K7*E7</f>
        <v>1.5E-3</v>
      </c>
      <c r="M7" s="38"/>
      <c r="N7" s="21"/>
      <c r="O7" s="21"/>
      <c r="P7" s="39"/>
    </row>
    <row r="8" spans="1:16" ht="36" customHeight="1" x14ac:dyDescent="0.25">
      <c r="A8" s="19"/>
      <c r="B8" s="22">
        <v>2</v>
      </c>
      <c r="C8" s="23" t="s">
        <v>16</v>
      </c>
      <c r="D8" s="24" t="s">
        <v>17</v>
      </c>
      <c r="E8" s="25">
        <v>2</v>
      </c>
      <c r="F8" s="24"/>
      <c r="G8" s="26">
        <v>8014</v>
      </c>
      <c r="H8" s="24">
        <v>1</v>
      </c>
      <c r="I8" s="24">
        <v>0.1</v>
      </c>
      <c r="J8" s="24">
        <v>0.1</v>
      </c>
      <c r="K8" s="27">
        <f t="shared" si="0"/>
        <v>1.0000000000000002E-2</v>
      </c>
      <c r="L8" s="28"/>
      <c r="M8" s="38"/>
      <c r="N8" s="21"/>
      <c r="O8" s="21"/>
      <c r="P8" s="39"/>
    </row>
    <row r="9" spans="1:16" ht="46.5" customHeight="1" x14ac:dyDescent="0.25">
      <c r="A9" s="19"/>
      <c r="B9" s="22">
        <v>3</v>
      </c>
      <c r="C9" s="23" t="s">
        <v>18</v>
      </c>
      <c r="D9" s="24" t="s">
        <v>19</v>
      </c>
      <c r="E9" s="25">
        <v>4</v>
      </c>
      <c r="F9" s="24"/>
      <c r="G9" s="26">
        <v>8014</v>
      </c>
      <c r="H9" s="24">
        <v>1.5</v>
      </c>
      <c r="I9" s="24">
        <v>0.1</v>
      </c>
      <c r="J9" s="24">
        <v>0.1</v>
      </c>
      <c r="K9" s="27">
        <f t="shared" si="0"/>
        <v>1.5000000000000003E-2</v>
      </c>
      <c r="L9" s="28">
        <f t="shared" si="1"/>
        <v>6.0000000000000012E-2</v>
      </c>
      <c r="M9" s="38"/>
      <c r="N9" s="21"/>
      <c r="O9" s="21"/>
      <c r="P9" s="39"/>
    </row>
    <row r="10" spans="1:16" s="30" customFormat="1" ht="50.25" customHeight="1" thickBot="1" x14ac:dyDescent="0.3">
      <c r="A10" s="31"/>
      <c r="B10" s="32">
        <v>4</v>
      </c>
      <c r="C10" s="23" t="s">
        <v>20</v>
      </c>
      <c r="D10" s="25" t="s">
        <v>21</v>
      </c>
      <c r="E10" s="33">
        <v>6</v>
      </c>
      <c r="F10" s="34"/>
      <c r="G10" s="35">
        <v>9007</v>
      </c>
      <c r="H10" s="34">
        <v>0.7</v>
      </c>
      <c r="I10" s="34">
        <v>0.1</v>
      </c>
      <c r="J10" s="34">
        <v>0.05</v>
      </c>
      <c r="K10" s="36">
        <f t="shared" si="0"/>
        <v>3.4999999999999996E-3</v>
      </c>
      <c r="L10" s="28">
        <f t="shared" si="1"/>
        <v>2.0999999999999998E-2</v>
      </c>
      <c r="M10" s="84">
        <f>E10*3</f>
        <v>18</v>
      </c>
      <c r="N10" s="17">
        <v>4</v>
      </c>
      <c r="O10" s="17"/>
      <c r="P10" s="41"/>
    </row>
    <row r="11" spans="1:16" x14ac:dyDescent="0.25">
      <c r="A11" s="19"/>
      <c r="B11" s="99" t="s">
        <v>22</v>
      </c>
      <c r="C11" s="100"/>
      <c r="D11" s="100"/>
      <c r="E11" s="100"/>
      <c r="F11" s="100"/>
      <c r="G11" s="100"/>
      <c r="H11" s="100"/>
      <c r="I11" s="100"/>
      <c r="J11" s="100"/>
      <c r="K11" s="101"/>
      <c r="L11" s="28">
        <f t="shared" si="1"/>
        <v>0</v>
      </c>
      <c r="M11" s="83"/>
      <c r="N11" s="21"/>
      <c r="O11" s="17">
        <f t="shared" ref="O11:O31" si="2">N11*E11</f>
        <v>0</v>
      </c>
      <c r="P11" s="39"/>
    </row>
    <row r="12" spans="1:16" s="30" customFormat="1" ht="116.25" customHeight="1" x14ac:dyDescent="0.25">
      <c r="A12" s="37" t="s">
        <v>23</v>
      </c>
      <c r="B12" s="24">
        <v>5</v>
      </c>
      <c r="C12" s="38" t="s">
        <v>24</v>
      </c>
      <c r="D12" s="24" t="s">
        <v>25</v>
      </c>
      <c r="E12" s="24">
        <v>1</v>
      </c>
      <c r="F12" s="39"/>
      <c r="G12" s="40">
        <v>2008</v>
      </c>
      <c r="H12" s="24"/>
      <c r="I12" s="24"/>
      <c r="J12" s="24"/>
      <c r="K12" s="29"/>
      <c r="L12" s="28">
        <f t="shared" si="1"/>
        <v>0</v>
      </c>
      <c r="M12" s="86">
        <f>E12*6</f>
        <v>6</v>
      </c>
      <c r="N12" s="41">
        <v>6</v>
      </c>
      <c r="O12" s="17"/>
      <c r="P12" s="41"/>
    </row>
    <row r="13" spans="1:16" s="30" customFormat="1" ht="124.5" customHeight="1" x14ac:dyDescent="0.25">
      <c r="A13" s="42"/>
      <c r="B13" s="24">
        <v>6</v>
      </c>
      <c r="C13" s="38" t="s">
        <v>26</v>
      </c>
      <c r="D13" s="24" t="s">
        <v>27</v>
      </c>
      <c r="E13" s="24">
        <v>2</v>
      </c>
      <c r="F13" s="39"/>
      <c r="G13" s="43">
        <v>8014</v>
      </c>
      <c r="H13" s="24"/>
      <c r="I13" s="24"/>
      <c r="J13" s="24"/>
      <c r="K13" s="29"/>
      <c r="L13" s="28">
        <f t="shared" si="1"/>
        <v>0</v>
      </c>
      <c r="M13" s="87"/>
      <c r="N13" s="41"/>
      <c r="O13" s="17"/>
      <c r="P13" s="41">
        <v>6</v>
      </c>
    </row>
    <row r="14" spans="1:16" s="30" customFormat="1" ht="124.5" customHeight="1" x14ac:dyDescent="0.25">
      <c r="A14" s="42"/>
      <c r="B14" s="24">
        <v>7</v>
      </c>
      <c r="C14" s="38" t="s">
        <v>28</v>
      </c>
      <c r="D14" s="24" t="s">
        <v>29</v>
      </c>
      <c r="E14" s="24">
        <v>4</v>
      </c>
      <c r="F14" s="39"/>
      <c r="G14" s="40">
        <v>2008</v>
      </c>
      <c r="H14" s="24"/>
      <c r="I14" s="24"/>
      <c r="J14" s="24"/>
      <c r="K14" s="29"/>
      <c r="L14" s="28"/>
      <c r="N14" s="87">
        <f>E14*2</f>
        <v>8</v>
      </c>
      <c r="O14" s="17"/>
      <c r="P14" s="41"/>
    </row>
    <row r="15" spans="1:16" s="30" customFormat="1" ht="124.5" customHeight="1" x14ac:dyDescent="0.25">
      <c r="A15" s="42"/>
      <c r="B15" s="24">
        <v>8</v>
      </c>
      <c r="C15" s="38" t="s">
        <v>28</v>
      </c>
      <c r="D15" s="24" t="s">
        <v>29</v>
      </c>
      <c r="E15" s="24">
        <v>6</v>
      </c>
      <c r="F15" s="39"/>
      <c r="G15" s="44">
        <v>6018</v>
      </c>
      <c r="H15" s="24"/>
      <c r="I15" s="24"/>
      <c r="J15" s="24"/>
      <c r="K15" s="29"/>
      <c r="L15" s="28"/>
      <c r="N15" s="87">
        <f>E15*2</f>
        <v>12</v>
      </c>
      <c r="O15" s="17"/>
      <c r="P15" s="41"/>
    </row>
    <row r="16" spans="1:16" s="30" customFormat="1" ht="124.5" customHeight="1" x14ac:dyDescent="0.25">
      <c r="A16" s="42"/>
      <c r="B16" s="24">
        <v>9</v>
      </c>
      <c r="C16" s="38" t="s">
        <v>30</v>
      </c>
      <c r="D16" s="24" t="s">
        <v>31</v>
      </c>
      <c r="E16" s="24">
        <v>6</v>
      </c>
      <c r="F16" s="39"/>
      <c r="G16" s="44">
        <v>6018</v>
      </c>
      <c r="H16" s="24"/>
      <c r="I16" s="24"/>
      <c r="J16" s="24"/>
      <c r="K16" s="29"/>
      <c r="L16" s="28"/>
      <c r="M16" s="87"/>
      <c r="N16" s="41"/>
      <c r="O16" s="17">
        <f>E16*2</f>
        <v>12</v>
      </c>
      <c r="P16" s="41"/>
    </row>
    <row r="17" spans="1:20" s="30" customFormat="1" ht="124.5" customHeight="1" x14ac:dyDescent="0.25">
      <c r="A17" s="42"/>
      <c r="B17" s="24">
        <v>10</v>
      </c>
      <c r="C17" s="38" t="s">
        <v>32</v>
      </c>
      <c r="D17" s="24" t="s">
        <v>33</v>
      </c>
      <c r="E17" s="24">
        <v>10</v>
      </c>
      <c r="F17" s="39"/>
      <c r="G17" s="45">
        <v>7047</v>
      </c>
      <c r="H17" s="24"/>
      <c r="I17" s="24"/>
      <c r="J17" s="24"/>
      <c r="K17" s="29"/>
      <c r="L17" s="28"/>
      <c r="M17" s="87"/>
      <c r="N17" s="41"/>
      <c r="O17" s="17">
        <f>E17*1</f>
        <v>10</v>
      </c>
      <c r="P17" s="41"/>
    </row>
    <row r="18" spans="1:20" s="30" customFormat="1" ht="124.5" customHeight="1" x14ac:dyDescent="0.25">
      <c r="A18" s="42"/>
      <c r="B18" s="24">
        <v>11</v>
      </c>
      <c r="C18" s="38" t="s">
        <v>34</v>
      </c>
      <c r="D18" s="24" t="s">
        <v>35</v>
      </c>
      <c r="E18" s="24">
        <v>2</v>
      </c>
      <c r="F18" s="39"/>
      <c r="G18" s="45">
        <v>7047</v>
      </c>
      <c r="H18" s="24"/>
      <c r="I18" s="24"/>
      <c r="J18" s="24"/>
      <c r="K18" s="29"/>
      <c r="L18" s="28"/>
      <c r="M18" s="87"/>
      <c r="N18" s="41"/>
      <c r="O18" s="17">
        <f>E18*2</f>
        <v>4</v>
      </c>
      <c r="P18" s="41"/>
    </row>
    <row r="19" spans="1:20" s="30" customFormat="1" ht="124.5" customHeight="1" x14ac:dyDescent="0.25">
      <c r="A19" s="42"/>
      <c r="B19" s="24">
        <v>12</v>
      </c>
      <c r="C19" s="38" t="s">
        <v>36</v>
      </c>
      <c r="D19" s="24" t="s">
        <v>37</v>
      </c>
      <c r="E19" s="24">
        <v>1</v>
      </c>
      <c r="F19" s="39"/>
      <c r="G19" s="45">
        <v>7047</v>
      </c>
      <c r="H19" s="24"/>
      <c r="I19" s="24"/>
      <c r="J19" s="24"/>
      <c r="K19" s="29"/>
      <c r="L19" s="28"/>
      <c r="M19" s="87"/>
      <c r="N19" s="41"/>
      <c r="O19" s="17">
        <f>E19*3</f>
        <v>3</v>
      </c>
      <c r="P19" s="41"/>
    </row>
    <row r="20" spans="1:20" s="30" customFormat="1" ht="124.5" customHeight="1" x14ac:dyDescent="0.25">
      <c r="A20" s="42"/>
      <c r="B20" s="24">
        <v>13</v>
      </c>
      <c r="C20" s="38" t="s">
        <v>38</v>
      </c>
      <c r="D20" s="24" t="s">
        <v>39</v>
      </c>
      <c r="E20" s="24">
        <v>2</v>
      </c>
      <c r="F20" s="39"/>
      <c r="G20" s="45">
        <v>7047</v>
      </c>
      <c r="H20" s="24"/>
      <c r="I20" s="24"/>
      <c r="J20" s="24"/>
      <c r="K20" s="29"/>
      <c r="L20" s="28"/>
      <c r="N20" s="87">
        <f>E20*1</f>
        <v>2</v>
      </c>
      <c r="O20" s="17"/>
      <c r="P20" s="41"/>
    </row>
    <row r="21" spans="1:20" s="30" customFormat="1" ht="124.5" customHeight="1" x14ac:dyDescent="0.25">
      <c r="A21" s="42"/>
      <c r="B21" s="24">
        <v>14</v>
      </c>
      <c r="C21" s="38" t="s">
        <v>40</v>
      </c>
      <c r="D21" s="24" t="s">
        <v>41</v>
      </c>
      <c r="E21" s="24">
        <v>2</v>
      </c>
      <c r="F21" s="39"/>
      <c r="G21" s="40">
        <v>2008</v>
      </c>
      <c r="H21" s="24"/>
      <c r="I21" s="24"/>
      <c r="J21" s="24"/>
      <c r="K21" s="29"/>
      <c r="L21" s="28"/>
      <c r="N21" s="87">
        <f>E21*1</f>
        <v>2</v>
      </c>
      <c r="O21" s="17"/>
      <c r="P21" s="41"/>
    </row>
    <row r="22" spans="1:20" s="30" customFormat="1" ht="124.5" customHeight="1" x14ac:dyDescent="0.25">
      <c r="A22" s="42"/>
      <c r="B22" s="24">
        <v>15</v>
      </c>
      <c r="C22" s="38" t="s">
        <v>40</v>
      </c>
      <c r="D22" s="24" t="s">
        <v>41</v>
      </c>
      <c r="E22" s="24">
        <v>2</v>
      </c>
      <c r="F22" s="39"/>
      <c r="G22" s="44">
        <v>6018</v>
      </c>
      <c r="H22" s="24"/>
      <c r="I22" s="24"/>
      <c r="J22" s="24"/>
      <c r="K22" s="29"/>
      <c r="L22" s="28"/>
      <c r="N22" s="87">
        <f>E22*1</f>
        <v>2</v>
      </c>
      <c r="O22" s="17"/>
      <c r="P22" s="41"/>
    </row>
    <row r="23" spans="1:20" s="30" customFormat="1" ht="141" customHeight="1" x14ac:dyDescent="0.25">
      <c r="A23" s="42"/>
      <c r="B23" s="24">
        <v>16</v>
      </c>
      <c r="C23" s="38" t="s">
        <v>42</v>
      </c>
      <c r="D23" s="24" t="s">
        <v>43</v>
      </c>
      <c r="E23" s="24">
        <v>2</v>
      </c>
      <c r="F23" s="39"/>
      <c r="G23" s="46">
        <v>3020</v>
      </c>
      <c r="H23" s="24"/>
      <c r="I23" s="24"/>
      <c r="J23" s="24"/>
      <c r="K23" s="47"/>
      <c r="L23" s="28">
        <f t="shared" si="1"/>
        <v>0</v>
      </c>
      <c r="N23" s="86">
        <f>E23*2</f>
        <v>4</v>
      </c>
      <c r="O23" s="17"/>
      <c r="P23" s="41"/>
    </row>
    <row r="24" spans="1:20" s="30" customFormat="1" ht="141" customHeight="1" x14ac:dyDescent="0.25">
      <c r="A24" s="42"/>
      <c r="B24" s="24">
        <v>17</v>
      </c>
      <c r="C24" s="38" t="s">
        <v>44</v>
      </c>
      <c r="D24" s="24" t="s">
        <v>45</v>
      </c>
      <c r="E24" s="24">
        <v>20</v>
      </c>
      <c r="F24" s="39"/>
      <c r="G24" s="25" t="s">
        <v>46</v>
      </c>
      <c r="H24" s="24"/>
      <c r="I24" s="24"/>
      <c r="J24" s="24"/>
      <c r="K24" s="47"/>
      <c r="L24" s="28"/>
      <c r="M24" s="86"/>
      <c r="N24" s="41"/>
      <c r="O24" s="17"/>
      <c r="P24" s="41"/>
    </row>
    <row r="25" spans="1:20" s="30" customFormat="1" ht="20.25" customHeight="1" thickBot="1" x14ac:dyDescent="0.25">
      <c r="A25" s="48"/>
      <c r="B25" s="96" t="s">
        <v>47</v>
      </c>
      <c r="C25" s="97"/>
      <c r="D25" s="97"/>
      <c r="E25" s="97"/>
      <c r="F25" s="105"/>
      <c r="G25" s="97"/>
      <c r="H25" s="97"/>
      <c r="I25" s="97"/>
      <c r="J25" s="97"/>
      <c r="K25" s="98"/>
      <c r="L25" s="28">
        <f t="shared" si="1"/>
        <v>0</v>
      </c>
      <c r="M25" s="88"/>
      <c r="N25" s="17"/>
      <c r="O25" s="17">
        <f t="shared" si="2"/>
        <v>0</v>
      </c>
      <c r="P25" s="41"/>
    </row>
    <row r="26" spans="1:20" ht="144.75" customHeight="1" x14ac:dyDescent="0.25">
      <c r="A26" s="49"/>
      <c r="B26" s="50">
        <v>18</v>
      </c>
      <c r="C26" s="51" t="s">
        <v>48</v>
      </c>
      <c r="D26" s="51" t="s">
        <v>61</v>
      </c>
      <c r="E26" s="51">
        <v>2</v>
      </c>
      <c r="F26" s="39"/>
      <c r="G26" s="45">
        <v>9007</v>
      </c>
      <c r="H26" s="51">
        <v>0.96</v>
      </c>
      <c r="I26" s="51">
        <v>2.1000000000000001E-2</v>
      </c>
      <c r="J26" s="51">
        <v>2.1000000000000001E-2</v>
      </c>
      <c r="K26" s="52">
        <f>H26*I26*J26</f>
        <v>4.2336000000000007E-4</v>
      </c>
      <c r="L26" s="28">
        <f t="shared" si="1"/>
        <v>8.4672000000000013E-4</v>
      </c>
      <c r="M26" s="86"/>
      <c r="N26" s="53">
        <v>4</v>
      </c>
      <c r="O26" s="17"/>
      <c r="P26" s="39"/>
    </row>
    <row r="27" spans="1:20" ht="51" customHeight="1" x14ac:dyDescent="0.25">
      <c r="A27" s="90"/>
      <c r="B27" s="91">
        <v>19</v>
      </c>
      <c r="C27" s="92"/>
      <c r="D27" s="92" t="s">
        <v>62</v>
      </c>
      <c r="E27" s="92">
        <v>1</v>
      </c>
      <c r="G27" s="45">
        <v>9007</v>
      </c>
      <c r="H27" s="51">
        <v>0.96</v>
      </c>
      <c r="I27" s="51">
        <v>0.12</v>
      </c>
      <c r="J27" s="51">
        <v>0.04</v>
      </c>
      <c r="K27" s="52">
        <f>H27*I27*J27</f>
        <v>4.6080000000000001E-3</v>
      </c>
      <c r="L27" s="28"/>
      <c r="M27" s="86"/>
      <c r="N27" s="53">
        <v>4</v>
      </c>
      <c r="O27" s="17"/>
      <c r="P27" s="39"/>
    </row>
    <row r="28" spans="1:20" s="30" customFormat="1" ht="20.25" customHeight="1" thickBot="1" x14ac:dyDescent="0.25">
      <c r="A28" s="48"/>
      <c r="B28" s="93" t="s">
        <v>49</v>
      </c>
      <c r="C28" s="94"/>
      <c r="D28" s="94"/>
      <c r="E28" s="94"/>
      <c r="F28" s="94"/>
      <c r="G28" s="94"/>
      <c r="H28" s="94"/>
      <c r="I28" s="94"/>
      <c r="J28" s="94"/>
      <c r="K28" s="95"/>
      <c r="L28" s="28">
        <f t="shared" si="1"/>
        <v>0</v>
      </c>
      <c r="M28" s="88"/>
      <c r="N28" s="17"/>
      <c r="O28" s="17">
        <f t="shared" si="2"/>
        <v>0</v>
      </c>
      <c r="P28" s="41"/>
    </row>
    <row r="29" spans="1:20" ht="65.25" customHeight="1" x14ac:dyDescent="0.25">
      <c r="A29" s="54"/>
      <c r="B29" s="50">
        <v>20</v>
      </c>
      <c r="C29" s="55" t="s">
        <v>50</v>
      </c>
      <c r="D29" s="55" t="s">
        <v>51</v>
      </c>
      <c r="E29" s="56">
        <v>78</v>
      </c>
      <c r="F29" s="57"/>
      <c r="G29" s="56" t="s">
        <v>52</v>
      </c>
      <c r="H29" s="56">
        <v>2.7E-2</v>
      </c>
      <c r="I29" s="56">
        <v>2.7E-2</v>
      </c>
      <c r="J29" s="56">
        <v>1.6E-2</v>
      </c>
      <c r="K29" s="58">
        <f>H29*I29*J29</f>
        <v>1.1663999999999999E-5</v>
      </c>
      <c r="L29" s="28">
        <f t="shared" si="1"/>
        <v>9.0979199999999987E-4</v>
      </c>
      <c r="M29" s="89"/>
      <c r="N29" s="53"/>
      <c r="O29" s="17">
        <f t="shared" si="2"/>
        <v>0</v>
      </c>
      <c r="P29" s="39"/>
    </row>
    <row r="30" spans="1:20" ht="66.75" customHeight="1" thickBot="1" x14ac:dyDescent="0.3">
      <c r="A30" s="59"/>
      <c r="B30" s="60">
        <v>21</v>
      </c>
      <c r="C30" s="61" t="s">
        <v>53</v>
      </c>
      <c r="D30" s="61" t="s">
        <v>54</v>
      </c>
      <c r="E30" s="55">
        <v>29</v>
      </c>
      <c r="F30" s="62"/>
      <c r="G30" s="55" t="s">
        <v>52</v>
      </c>
      <c r="H30" s="55">
        <v>3.5999999999999997E-2</v>
      </c>
      <c r="I30" s="55">
        <v>3.5999999999999997E-2</v>
      </c>
      <c r="J30" s="55">
        <v>2.3E-2</v>
      </c>
      <c r="K30" s="63">
        <v>2.9807999999999996E-5</v>
      </c>
      <c r="L30" s="28">
        <f t="shared" si="1"/>
        <v>8.6443199999999994E-4</v>
      </c>
      <c r="M30" s="89"/>
      <c r="N30" s="21"/>
      <c r="O30" s="17">
        <f t="shared" si="2"/>
        <v>0</v>
      </c>
      <c r="P30" s="39"/>
    </row>
    <row r="31" spans="1:20" ht="66.75" customHeight="1" thickBot="1" x14ac:dyDescent="0.3">
      <c r="A31" s="64"/>
      <c r="B31" s="65">
        <v>22</v>
      </c>
      <c r="C31" s="66" t="s">
        <v>55</v>
      </c>
      <c r="D31" s="66" t="s">
        <v>56</v>
      </c>
      <c r="E31" s="66">
        <v>7</v>
      </c>
      <c r="F31" s="67"/>
      <c r="G31" s="68" t="s">
        <v>52</v>
      </c>
      <c r="H31" s="68">
        <v>0.1</v>
      </c>
      <c r="I31" s="68">
        <v>0.1</v>
      </c>
      <c r="J31" s="68">
        <v>4.3999999999999997E-2</v>
      </c>
      <c r="K31" s="69">
        <v>3.5639999999999994E-4</v>
      </c>
      <c r="L31" s="28">
        <f t="shared" si="1"/>
        <v>2.4947999999999997E-3</v>
      </c>
      <c r="M31" s="85" t="s">
        <v>58</v>
      </c>
      <c r="N31" s="39"/>
      <c r="O31" s="17">
        <f t="shared" si="2"/>
        <v>0</v>
      </c>
      <c r="P31" s="39"/>
      <c r="T31" s="70"/>
    </row>
    <row r="32" spans="1:20" x14ac:dyDescent="0.25">
      <c r="L32" s="71">
        <f>SUM(L7:L31)</f>
        <v>8.7615744000000023E-2</v>
      </c>
      <c r="M32" s="106">
        <f>SUM(M10:M31)</f>
        <v>24</v>
      </c>
      <c r="N32" s="107">
        <f>SUM(N10:N31)</f>
        <v>48</v>
      </c>
      <c r="O32" s="108">
        <f>SUM(O10:O31)</f>
        <v>29</v>
      </c>
      <c r="P32" s="107">
        <f>SUM(P10:P31)</f>
        <v>6</v>
      </c>
    </row>
    <row r="33" spans="3:16" ht="28.5" x14ac:dyDescent="0.25">
      <c r="M33" s="16" t="s">
        <v>57</v>
      </c>
      <c r="N33" s="16" t="s">
        <v>59</v>
      </c>
      <c r="O33" s="18" t="s">
        <v>60</v>
      </c>
      <c r="P33" s="18" t="s">
        <v>63</v>
      </c>
    </row>
    <row r="34" spans="3:16" x14ac:dyDescent="0.25">
      <c r="C34" s="109" t="s">
        <v>64</v>
      </c>
      <c r="D34" s="110" t="s">
        <v>65</v>
      </c>
      <c r="E34" s="111">
        <f>M32</f>
        <v>24</v>
      </c>
      <c r="F34" s="112" t="s">
        <v>70</v>
      </c>
    </row>
    <row r="35" spans="3:16" x14ac:dyDescent="0.25">
      <c r="C35" s="109"/>
      <c r="D35" s="110" t="s">
        <v>66</v>
      </c>
      <c r="E35" s="111">
        <f>N32</f>
        <v>48</v>
      </c>
      <c r="F35" s="112" t="s">
        <v>70</v>
      </c>
    </row>
    <row r="36" spans="3:16" x14ac:dyDescent="0.25">
      <c r="C36" s="113" t="s">
        <v>67</v>
      </c>
      <c r="D36" s="110" t="s">
        <v>68</v>
      </c>
      <c r="E36" s="111">
        <v>6</v>
      </c>
      <c r="F36" s="112" t="s">
        <v>70</v>
      </c>
    </row>
    <row r="37" spans="3:16" x14ac:dyDescent="0.25">
      <c r="C37" s="113"/>
      <c r="D37" s="110" t="s">
        <v>69</v>
      </c>
      <c r="E37" s="111">
        <f>O32</f>
        <v>29</v>
      </c>
      <c r="F37" s="112" t="s">
        <v>70</v>
      </c>
    </row>
    <row r="38" spans="3:16" x14ac:dyDescent="0.25">
      <c r="C38" s="113" t="s">
        <v>72</v>
      </c>
      <c r="D38" s="110" t="s">
        <v>71</v>
      </c>
      <c r="E38" s="111">
        <f>E36</f>
        <v>6</v>
      </c>
      <c r="F38" s="112" t="s">
        <v>70</v>
      </c>
    </row>
    <row r="39" spans="3:16" x14ac:dyDescent="0.25">
      <c r="C39" s="113"/>
      <c r="D39" s="110" t="s">
        <v>73</v>
      </c>
      <c r="E39" s="111">
        <f>E37</f>
        <v>29</v>
      </c>
      <c r="F39" s="112" t="s">
        <v>70</v>
      </c>
    </row>
    <row r="40" spans="3:16" x14ac:dyDescent="0.25">
      <c r="C40" s="113" t="s">
        <v>74</v>
      </c>
      <c r="D40" s="110" t="s">
        <v>71</v>
      </c>
      <c r="E40" s="111">
        <f>E34+E35+E36</f>
        <v>78</v>
      </c>
      <c r="F40" s="112" t="s">
        <v>70</v>
      </c>
    </row>
    <row r="41" spans="3:16" x14ac:dyDescent="0.25">
      <c r="C41" s="113"/>
      <c r="D41" s="110" t="s">
        <v>73</v>
      </c>
      <c r="E41" s="111">
        <f>E39</f>
        <v>29</v>
      </c>
      <c r="F41" s="112" t="s">
        <v>70</v>
      </c>
    </row>
    <row r="42" spans="3:16" x14ac:dyDescent="0.25">
      <c r="C42" s="109" t="s">
        <v>75</v>
      </c>
      <c r="D42" s="110" t="s">
        <v>77</v>
      </c>
      <c r="E42" s="111">
        <f>E39</f>
        <v>29</v>
      </c>
      <c r="F42" s="112" t="s">
        <v>70</v>
      </c>
    </row>
    <row r="43" spans="3:16" x14ac:dyDescent="0.25">
      <c r="C43" s="109"/>
      <c r="D43" s="110" t="s">
        <v>76</v>
      </c>
      <c r="E43" s="111">
        <f>E34+E35+E36</f>
        <v>78</v>
      </c>
      <c r="F43" s="112" t="s">
        <v>70</v>
      </c>
    </row>
    <row r="44" spans="3:16" x14ac:dyDescent="0.25">
      <c r="C44" s="109"/>
      <c r="D44" s="110" t="s">
        <v>55</v>
      </c>
      <c r="E44" s="111">
        <v>7</v>
      </c>
      <c r="F44" s="112" t="s">
        <v>70</v>
      </c>
    </row>
  </sheetData>
  <mergeCells count="12">
    <mergeCell ref="C36:C37"/>
    <mergeCell ref="C38:C39"/>
    <mergeCell ref="C40:C41"/>
    <mergeCell ref="C42:C44"/>
    <mergeCell ref="B25:K25"/>
    <mergeCell ref="B28:K28"/>
    <mergeCell ref="B11:K11"/>
    <mergeCell ref="B6:K6"/>
    <mergeCell ref="C34:C35"/>
    <mergeCell ref="A1:K1"/>
    <mergeCell ref="B2:K2"/>
    <mergeCell ref="B3:K4"/>
  </mergeCells>
  <pageMargins left="0.70866141732283461" right="0.70866141732283461" top="0.74803149606299213" bottom="0.74803149606299213" header="0.31496062992125984" footer="0.31496062992125984"/>
  <pageSetup paperSize="9" scale="37" fitToHeight="0" orientation="portrait" useFirstPageNumber="1" horizontalDpi="2147483648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revision>2</cp:revision>
  <dcterms:created xsi:type="dcterms:W3CDTF">2017-04-27T07:18:00Z</dcterms:created>
  <dcterms:modified xsi:type="dcterms:W3CDTF">2026-04-09T12:43:24Z</dcterms:modified>
</cp:coreProperties>
</file>