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R:\100.Старый сервер (Калуга)\!!!СПЕЦИФИКАЦИИ ВСЕ!!!\"/>
    </mc:Choice>
  </mc:AlternateContent>
  <xr:revisionPtr revIDLastSave="0" documentId="13_ncr:1_{6E2B7EC6-9B25-48FB-829E-148B051637A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6" i="1" l="1"/>
  <c r="E65" i="1"/>
  <c r="E61" i="1"/>
  <c r="E62" i="1"/>
  <c r="E60" i="1"/>
  <c r="E59" i="1"/>
  <c r="R51" i="1"/>
  <c r="S51" i="1"/>
  <c r="T51" i="1"/>
  <c r="U51" i="1"/>
  <c r="V51" i="1"/>
  <c r="W51" i="1"/>
  <c r="W12" i="1"/>
  <c r="R14" i="1"/>
  <c r="V16" i="1"/>
  <c r="V19" i="1"/>
  <c r="V20" i="1"/>
  <c r="V22" i="1"/>
  <c r="S23" i="1"/>
  <c r="S24" i="1"/>
  <c r="V25" i="1"/>
  <c r="U26" i="1"/>
  <c r="S27" i="1"/>
  <c r="V30" i="1"/>
  <c r="V32" i="1"/>
  <c r="V33" i="1"/>
  <c r="T34" i="1"/>
  <c r="T35" i="1"/>
  <c r="V35" i="1"/>
  <c r="V36" i="1"/>
  <c r="V38" i="1"/>
  <c r="Q44" i="1" l="1"/>
  <c r="Q25" i="1"/>
  <c r="Q26" i="1"/>
  <c r="Q27" i="1"/>
  <c r="Q28" i="1"/>
  <c r="Q29" i="1"/>
  <c r="O24" i="1"/>
  <c r="O25" i="1"/>
  <c r="O26" i="1"/>
  <c r="O27" i="1"/>
  <c r="O28" i="1"/>
  <c r="O29" i="1"/>
  <c r="O30" i="1"/>
  <c r="O31" i="1"/>
  <c r="Q24" i="1"/>
  <c r="K29" i="1" l="1"/>
  <c r="K28" i="1"/>
  <c r="K27" i="1"/>
  <c r="K26" i="1"/>
  <c r="K25" i="1"/>
  <c r="K24" i="1"/>
  <c r="K23" i="1"/>
  <c r="K22" i="1"/>
  <c r="Q23" i="1" l="1"/>
  <c r="O23" i="1"/>
  <c r="L23" i="1"/>
  <c r="Q22" i="1"/>
  <c r="O22" i="1"/>
  <c r="L22" i="1"/>
  <c r="Q21" i="1"/>
  <c r="O21" i="1"/>
  <c r="L21" i="1"/>
  <c r="K9" i="1" l="1"/>
  <c r="K8" i="1"/>
  <c r="Q47" i="1"/>
  <c r="O47" i="1"/>
  <c r="L47" i="1"/>
  <c r="Q30" i="1" l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5" i="1"/>
  <c r="Q46" i="1"/>
  <c r="Q48" i="1"/>
  <c r="Q49" i="1"/>
  <c r="Q50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O32" i="1"/>
  <c r="O33" i="1"/>
  <c r="O34" i="1"/>
  <c r="O35" i="1"/>
  <c r="O36" i="1"/>
  <c r="O37" i="1"/>
  <c r="O38" i="1"/>
  <c r="O39" i="1"/>
  <c r="O40" i="1"/>
  <c r="O41" i="1"/>
  <c r="O42" i="1"/>
  <c r="O43" i="1"/>
  <c r="O45" i="1"/>
  <c r="O46" i="1"/>
  <c r="O48" i="1"/>
  <c r="O49" i="1"/>
  <c r="O50" i="1"/>
  <c r="Q51" i="1" l="1"/>
  <c r="O7" i="1"/>
  <c r="O8" i="1"/>
  <c r="O9" i="1"/>
  <c r="O10" i="1"/>
  <c r="O11" i="1"/>
  <c r="O12" i="1"/>
  <c r="O13" i="1"/>
  <c r="O14" i="1"/>
  <c r="O15" i="1"/>
  <c r="K34" i="1" l="1"/>
  <c r="L34" i="1" s="1"/>
  <c r="L13" i="1"/>
  <c r="L15" i="1"/>
  <c r="L19" i="1"/>
  <c r="L20" i="1"/>
  <c r="L38" i="1"/>
  <c r="L39" i="1"/>
  <c r="L40" i="1"/>
  <c r="L41" i="1"/>
  <c r="L43" i="1"/>
  <c r="L45" i="1"/>
  <c r="L46" i="1"/>
  <c r="K16" i="1" l="1"/>
  <c r="L16" i="1" s="1"/>
  <c r="O20" i="1"/>
  <c r="O19" i="1"/>
  <c r="O18" i="1"/>
  <c r="K18" i="1"/>
  <c r="L18" i="1" s="1"/>
  <c r="O17" i="1"/>
  <c r="K17" i="1"/>
  <c r="L17" i="1" s="1"/>
  <c r="O16" i="1"/>
  <c r="O51" i="1" l="1"/>
  <c r="K14" i="1"/>
  <c r="L14" i="1" s="1"/>
  <c r="K12" i="1" l="1"/>
  <c r="L12" i="1" s="1"/>
  <c r="K50" i="1" l="1"/>
  <c r="L50" i="1" s="1"/>
  <c r="K49" i="1"/>
  <c r="L49" i="1" s="1"/>
  <c r="K48" i="1"/>
  <c r="L48" i="1" s="1"/>
  <c r="L9" i="1" l="1"/>
  <c r="K42" i="1"/>
  <c r="L42" i="1" s="1"/>
  <c r="K37" i="1"/>
  <c r="L37" i="1" s="1"/>
  <c r="K36" i="1"/>
  <c r="L36" i="1" s="1"/>
  <c r="K35" i="1"/>
  <c r="L35" i="1" s="1"/>
  <c r="K33" i="1"/>
  <c r="L33" i="1" s="1"/>
  <c r="K32" i="1"/>
  <c r="L32" i="1" s="1"/>
  <c r="K31" i="1"/>
  <c r="L31" i="1" s="1"/>
  <c r="K30" i="1"/>
  <c r="L30" i="1" s="1"/>
  <c r="K11" i="1"/>
  <c r="L11" i="1" s="1"/>
  <c r="K10" i="1"/>
  <c r="L10" i="1" s="1"/>
  <c r="L8" i="1"/>
  <c r="K7" i="1"/>
  <c r="L7" i="1" s="1"/>
  <c r="M51" i="1" l="1"/>
</calcChain>
</file>

<file path=xl/sharedStrings.xml><?xml version="1.0" encoding="utf-8"?>
<sst xmlns="http://schemas.openxmlformats.org/spreadsheetml/2006/main" count="192" uniqueCount="144">
  <si>
    <t>№ п/п</t>
  </si>
  <si>
    <t>Наименование</t>
  </si>
  <si>
    <t>Артикул</t>
  </si>
  <si>
    <t>Изображение</t>
  </si>
  <si>
    <t>цвет</t>
  </si>
  <si>
    <t>Длина, м</t>
  </si>
  <si>
    <t>Ширина, м</t>
  </si>
  <si>
    <t>Высота, м</t>
  </si>
  <si>
    <t>Объем, м3</t>
  </si>
  <si>
    <t>Кол-во</t>
  </si>
  <si>
    <t>СТОЛБЫ</t>
  </si>
  <si>
    <t>ПАНЕЛИ</t>
  </si>
  <si>
    <t>Заглушка м8-10 (крепеж к столбу) (на 1 комплектующую)</t>
  </si>
  <si>
    <t>всего м8-10</t>
  </si>
  <si>
    <t>Заглушка м6 (крепеж фанеры между собой)</t>
  </si>
  <si>
    <t>всего м6</t>
  </si>
  <si>
    <t>Объем всего</t>
  </si>
  <si>
    <t>МЕТАЛЛ</t>
  </si>
  <si>
    <t>Площадка квадратная 800х800 мм (СБ)</t>
  </si>
  <si>
    <t>ПЛОЩАДКИ</t>
  </si>
  <si>
    <t>_</t>
  </si>
  <si>
    <t>разноцветные</t>
  </si>
  <si>
    <t>Черный</t>
  </si>
  <si>
    <t>35</t>
  </si>
  <si>
    <t>Столб (брус 100х100)  150 мм</t>
  </si>
  <si>
    <t>Столб (брус 100х100)  1700 мм</t>
  </si>
  <si>
    <t>Столб (брус 100х100)  2000 мм</t>
  </si>
  <si>
    <t xml:space="preserve">Закладная для столба 100х100 </t>
  </si>
  <si>
    <t>Болт мебельный М8х180 - 4 шт.                                   Шайба м8 увел.- 4 шт.                                 Гайка м8 - 4 шт</t>
  </si>
  <si>
    <t>9</t>
  </si>
  <si>
    <t>05.002.001</t>
  </si>
  <si>
    <t xml:space="preserve">Шуруп (глухарь) 8х80 - 4 шт.                         Шайба м8 увел. - 4шт.                         </t>
  </si>
  <si>
    <t>10</t>
  </si>
  <si>
    <t>противоскользящая</t>
  </si>
  <si>
    <t>Саморез по дереву 3.5х35 - 5 шт.</t>
  </si>
  <si>
    <t>11</t>
  </si>
  <si>
    <t>Подступенок (доска 35х90х558)</t>
  </si>
  <si>
    <t xml:space="preserve">Шуруп (глухарь) 8х60 - 2 шт.                         Шайба м8 увел. - 2шт.                         </t>
  </si>
  <si>
    <t>12</t>
  </si>
  <si>
    <t xml:space="preserve">Шуруп (глухарь) 8х80 - 4 шт.                         Шайба м8 увел. - 4 шт.                         </t>
  </si>
  <si>
    <t xml:space="preserve">Шуруп (глухарь) 8х80 - 2 шт.                         Шайба м8 увел. - 2 шт.                         </t>
  </si>
  <si>
    <t>Метизы крепления на 1 комплектующую</t>
  </si>
  <si>
    <t>Заглушка К4М8КС</t>
  </si>
  <si>
    <t>Заглушка 100-100.11КК</t>
  </si>
  <si>
    <t>Горка 600х1200 H=600</t>
  </si>
  <si>
    <t>Заглушка К4М6КС</t>
  </si>
  <si>
    <t>36</t>
  </si>
  <si>
    <t>37</t>
  </si>
  <si>
    <t xml:space="preserve">Болт мебельный М6х45 - 1 шт.                               Шайба м8 увел. - 1 шт.          </t>
  </si>
  <si>
    <t>Уголок крепежный 62х62 90гр.</t>
  </si>
  <si>
    <t xml:space="preserve">Болт мебельный М6х35 - 2 шт.                               Шайба м8 увел. - 2 шт.                    Гайка м6 - 2 шт        </t>
  </si>
  <si>
    <t>Перемычка 600 мм</t>
  </si>
  <si>
    <t>ГОРКИ</t>
  </si>
  <si>
    <t>ПЛАСТИК</t>
  </si>
  <si>
    <t>Столб (брус 100х100) 400 мм</t>
  </si>
  <si>
    <t>ЛЕСТНИЦА НА ВЫСОТУ 600 (СБ)</t>
  </si>
  <si>
    <t>Перемычка для счёт (d=21,3) 600 мм</t>
  </si>
  <si>
    <t xml:space="preserve">Шуруп (глухарь) 8х50 - 4 шт.                         Шайба м8 увел. - 4шт.                         </t>
  </si>
  <si>
    <t>Размер 5150*4200*2350</t>
  </si>
  <si>
    <t>1023/3020</t>
  </si>
  <si>
    <t xml:space="preserve">Болт мебельный М6х55 - 2 шт.                               Шайба м8 увел. - 2 шт.                    Гайка м6 - 2 шт        </t>
  </si>
  <si>
    <t xml:space="preserve">Болт мебельный М6х55 - 3 шт.                               Шайба м8 увел. - 3 шт.                    Гайка м6 - 3 шт        </t>
  </si>
  <si>
    <t>38</t>
  </si>
  <si>
    <t>ПСР-1.23</t>
  </si>
  <si>
    <t>Столб (брус 100х100) 1000 мм</t>
  </si>
  <si>
    <t>0013МП</t>
  </si>
  <si>
    <t>Ступенька Грибок
327 x 321 x 18</t>
  </si>
  <si>
    <t>000109</t>
  </si>
  <si>
    <t>Панель с 2 окнами замка 5.08
800 x 800 x 21</t>
  </si>
  <si>
    <t>Накладка Корона замка 5.08
233 x 142 x 15</t>
  </si>
  <si>
    <t>Панель с выступами замка 5.08
1100 x 900 x 21</t>
  </si>
  <si>
    <t>Крыша замка 5.08
800 x 612 x 15</t>
  </si>
  <si>
    <t>Накладка Герб с крестом 5.08
300 x 433 x 15</t>
  </si>
  <si>
    <t>Арка малая замка 5.08
800 x 595 x 21</t>
  </si>
  <si>
    <t>Входная арка песочницы Замок 1.23
1380 x 950 x 21</t>
  </si>
  <si>
    <t>Панель песочницы конструктор 1.23
750 x 588 x 21</t>
  </si>
  <si>
    <t>Борт песочного дворика пазл 1.23
1500 x 300 x 21</t>
  </si>
  <si>
    <t>Борт песочн. дв-ка пазл с вырез. 1.10
1500 x 300 x 21</t>
  </si>
  <si>
    <t>Опора стола домика 1.10
150 x 130 x 15</t>
  </si>
  <si>
    <t>Борт верхний пес. дворика 1500
1500 x 190 x 21</t>
  </si>
  <si>
    <t>Фиксатор счет двойной (450)
80 x 450 x 21</t>
  </si>
  <si>
    <t>Кольцо счет
110 x 110 x 21</t>
  </si>
  <si>
    <t>Боковина сидушки крепеж к стойке
350 x 338 x 21</t>
  </si>
  <si>
    <t>Сидушка между стойками 800мм
600 x 250 x 21</t>
  </si>
  <si>
    <t>Тетива лестницы 600
903 x 262 x 21</t>
  </si>
  <si>
    <t>Ступень 600х150
600 x 150 x 18</t>
  </si>
  <si>
    <t>Перила лестницы 600
827 x 150 x 21</t>
  </si>
  <si>
    <t>8</t>
  </si>
  <si>
    <t>33</t>
  </si>
  <si>
    <t>000208</t>
  </si>
  <si>
    <t>000023</t>
  </si>
  <si>
    <t>000209</t>
  </si>
  <si>
    <t>000474</t>
  </si>
  <si>
    <t>000473</t>
  </si>
  <si>
    <t>000467</t>
  </si>
  <si>
    <t>000469</t>
  </si>
  <si>
    <t>000471</t>
  </si>
  <si>
    <t>000472</t>
  </si>
  <si>
    <t>000727</t>
  </si>
  <si>
    <t>000728</t>
  </si>
  <si>
    <t>000729</t>
  </si>
  <si>
    <t>000193</t>
  </si>
  <si>
    <t>000080</t>
  </si>
  <si>
    <t>000195</t>
  </si>
  <si>
    <t>000168</t>
  </si>
  <si>
    <t>000041</t>
  </si>
  <si>
    <t>000106</t>
  </si>
  <si>
    <t>000105</t>
  </si>
  <si>
    <t>КЧМ6КС</t>
  </si>
  <si>
    <t>КЧМ8КС</t>
  </si>
  <si>
    <t>100-100.11</t>
  </si>
  <si>
    <t>0058МП</t>
  </si>
  <si>
    <t>0020МП</t>
  </si>
  <si>
    <t>0084МП</t>
  </si>
  <si>
    <t>Поручень горки дуга (570mm)</t>
  </si>
  <si>
    <t>0003МП</t>
  </si>
  <si>
    <t>0003СБ</t>
  </si>
  <si>
    <t>0037ДБ</t>
  </si>
  <si>
    <t>0053ДБ</t>
  </si>
  <si>
    <t>0055ДБ</t>
  </si>
  <si>
    <t>0007ДБ</t>
  </si>
  <si>
    <t>0005ДБ</t>
  </si>
  <si>
    <t>0006ДБ</t>
  </si>
  <si>
    <t>0002СБ</t>
  </si>
  <si>
    <t>М10х160</t>
  </si>
  <si>
    <t>М6х55</t>
  </si>
  <si>
    <t>М6х40</t>
  </si>
  <si>
    <t>М6з35</t>
  </si>
  <si>
    <t>М8х80</t>
  </si>
  <si>
    <t>Болты</t>
  </si>
  <si>
    <t>глух.</t>
  </si>
  <si>
    <t>М8х60</t>
  </si>
  <si>
    <t>М6х35</t>
  </si>
  <si>
    <t>Гайка</t>
  </si>
  <si>
    <t>М10</t>
  </si>
  <si>
    <t>М6</t>
  </si>
  <si>
    <t>шт.</t>
  </si>
  <si>
    <t>шайба</t>
  </si>
  <si>
    <t>М8</t>
  </si>
  <si>
    <t>Меб. болт.</t>
  </si>
  <si>
    <t>Глухарь</t>
  </si>
  <si>
    <t>заглушка</t>
  </si>
  <si>
    <t>Метизы:</t>
  </si>
  <si>
    <t>уголок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</si>
</sst>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₽_-;\-* #,##0.00\ _₽_-;_-* &quot;-&quot;??\ _₽_-;_-@_-"/>
    <numFmt numFmtId="165" formatCode="0.000"/>
    <numFmt numFmtId="166" formatCode="_-* #,##0.0000\ _₽_-;\-* #,##0.0000\ _₽_-;_-* &quot;-&quot;??\ _₽_-;_-@_-"/>
    <numFmt numFmtId="167" formatCode="0.00000"/>
  </numFmts>
  <fonts count="1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i/>
      <sz val="12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21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66" fontId="3" fillId="0" borderId="31" xfId="1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41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165" fontId="3" fillId="0" borderId="22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5" fontId="3" fillId="0" borderId="6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0" fontId="1" fillId="2" borderId="16" xfId="0" applyFont="1" applyFill="1" applyBorder="1" applyAlignment="1">
      <alignment vertical="center"/>
    </xf>
    <xf numFmtId="0" fontId="3" fillId="0" borderId="29" xfId="0" applyFont="1" applyBorder="1" applyAlignment="1">
      <alignment horizontal="center"/>
    </xf>
    <xf numFmtId="49" fontId="3" fillId="0" borderId="21" xfId="0" applyNumberFormat="1" applyFont="1" applyBorder="1" applyAlignment="1">
      <alignment horizontal="center" vertical="center" wrapText="1"/>
    </xf>
    <xf numFmtId="165" fontId="3" fillId="0" borderId="10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/>
    </xf>
    <xf numFmtId="0" fontId="3" fillId="0" borderId="3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textRotation="90" wrapText="1"/>
    </xf>
    <xf numFmtId="0" fontId="3" fillId="0" borderId="2" xfId="0" applyFont="1" applyBorder="1" applyAlignment="1">
      <alignment horizontal="center"/>
    </xf>
    <xf numFmtId="166" fontId="3" fillId="0" borderId="33" xfId="1" applyNumberFormat="1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1" fillId="2" borderId="15" xfId="0" applyFont="1" applyFill="1" applyBorder="1" applyAlignment="1">
      <alignment horizontal="center" vertical="center" textRotation="90" wrapText="1"/>
    </xf>
    <xf numFmtId="0" fontId="3" fillId="0" borderId="13" xfId="0" applyFont="1" applyBorder="1" applyAlignment="1">
      <alignment horizontal="center"/>
    </xf>
    <xf numFmtId="49" fontId="3" fillId="0" borderId="23" xfId="0" applyNumberFormat="1" applyFont="1" applyBorder="1" applyAlignment="1">
      <alignment horizontal="center" vertical="center" wrapText="1"/>
    </xf>
    <xf numFmtId="49" fontId="3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165" fontId="3" fillId="0" borderId="15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3" fillId="0" borderId="6" xfId="1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167" fontId="3" fillId="0" borderId="8" xfId="1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42" xfId="0" applyFont="1" applyBorder="1"/>
    <xf numFmtId="0" fontId="6" fillId="2" borderId="12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2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/>
    </xf>
    <xf numFmtId="165" fontId="3" fillId="0" borderId="30" xfId="0" applyNumberFormat="1" applyFont="1" applyBorder="1" applyAlignment="1">
      <alignment horizontal="center" vertical="center" wrapText="1"/>
    </xf>
    <xf numFmtId="165" fontId="3" fillId="0" borderId="25" xfId="0" applyNumberFormat="1" applyFont="1" applyBorder="1" applyAlignment="1">
      <alignment horizontal="center" vertical="center" wrapText="1"/>
    </xf>
    <xf numFmtId="165" fontId="3" fillId="0" borderId="37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 vertical="center" wrapText="1"/>
    </xf>
    <xf numFmtId="165" fontId="5" fillId="0" borderId="28" xfId="0" applyNumberFormat="1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0" borderId="25" xfId="0" applyFont="1" applyBorder="1"/>
    <xf numFmtId="0" fontId="3" fillId="0" borderId="0" xfId="0" applyFont="1"/>
    <xf numFmtId="0" fontId="3" fillId="0" borderId="45" xfId="0" applyFont="1" applyBorder="1" applyAlignment="1">
      <alignment horizontal="center" vertical="center" wrapText="1"/>
    </xf>
    <xf numFmtId="0" fontId="6" fillId="2" borderId="25" xfId="0" applyFont="1" applyFill="1" applyBorder="1"/>
    <xf numFmtId="0" fontId="3" fillId="0" borderId="6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/>
    </xf>
    <xf numFmtId="0" fontId="1" fillId="0" borderId="45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/>
    </xf>
    <xf numFmtId="165" fontId="0" fillId="0" borderId="28" xfId="0" applyNumberForma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167" fontId="3" fillId="0" borderId="46" xfId="1" applyNumberFormat="1" applyFont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165" fontId="3" fillId="0" borderId="46" xfId="0" applyNumberFormat="1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2" borderId="49" xfId="0" applyFont="1" applyFill="1" applyBorder="1"/>
    <xf numFmtId="49" fontId="12" fillId="0" borderId="3" xfId="0" applyNumberFormat="1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165" fontId="14" fillId="0" borderId="50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/>
    </xf>
    <xf numFmtId="165" fontId="12" fillId="0" borderId="6" xfId="0" applyNumberFormat="1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165" fontId="14" fillId="0" borderId="18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5" fontId="15" fillId="0" borderId="6" xfId="0" applyNumberFormat="1" applyFont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/>
    </xf>
    <xf numFmtId="0" fontId="3" fillId="13" borderId="3" xfId="0" applyFont="1" applyFill="1" applyBorder="1" applyAlignment="1">
      <alignment horizontal="center" vertical="center"/>
    </xf>
    <xf numFmtId="0" fontId="3" fillId="13" borderId="22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 vertical="center"/>
    </xf>
    <xf numFmtId="0" fontId="3" fillId="12" borderId="22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 vertical="center"/>
    </xf>
    <xf numFmtId="0" fontId="3" fillId="14" borderId="22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 vertical="center"/>
    </xf>
    <xf numFmtId="0" fontId="3" fillId="14" borderId="8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3" fillId="15" borderId="3" xfId="0" applyFont="1" applyFill="1" applyBorder="1" applyAlignment="1">
      <alignment horizontal="center" vertical="center"/>
    </xf>
    <xf numFmtId="0" fontId="3" fillId="15" borderId="22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/>
    </xf>
    <xf numFmtId="0" fontId="1" fillId="5" borderId="9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44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" fillId="2" borderId="44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5.jpeg"/><Relationship Id="rId3" Type="http://schemas.openxmlformats.org/officeDocument/2006/relationships/image" Target="../media/image3.jpeg"/><Relationship Id="rId21" Type="http://schemas.openxmlformats.org/officeDocument/2006/relationships/image" Target="../media/image20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emf"/><Relationship Id="rId25" Type="http://schemas.openxmlformats.org/officeDocument/2006/relationships/image" Target="../media/image24.jpeg"/><Relationship Id="rId2" Type="http://schemas.openxmlformats.org/officeDocument/2006/relationships/image" Target="../media/image2.jpeg"/><Relationship Id="rId16" Type="http://schemas.openxmlformats.org/officeDocument/2006/relationships/image" Target="../media/image16.emf"/><Relationship Id="rId20" Type="http://schemas.microsoft.com/office/2007/relationships/hdphoto" Target="../media/hdphoto1.wdp"/><Relationship Id="rId29" Type="http://schemas.openxmlformats.org/officeDocument/2006/relationships/image" Target="../media/image28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24" Type="http://schemas.openxmlformats.org/officeDocument/2006/relationships/image" Target="../media/image23.jpeg"/><Relationship Id="rId5" Type="http://schemas.openxmlformats.org/officeDocument/2006/relationships/image" Target="../media/image5.png"/><Relationship Id="rId15" Type="http://schemas.openxmlformats.org/officeDocument/2006/relationships/image" Target="../media/image15.emf"/><Relationship Id="rId23" Type="http://schemas.openxmlformats.org/officeDocument/2006/relationships/image" Target="../media/image22.jpeg"/><Relationship Id="rId28" Type="http://schemas.openxmlformats.org/officeDocument/2006/relationships/image" Target="../media/image27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1.png"/><Relationship Id="rId27" Type="http://schemas.openxmlformats.org/officeDocument/2006/relationships/image" Target="../media/image26.jpeg"/><Relationship Id="rId30" Type="http://schemas.openxmlformats.org/officeDocument/2006/relationships/image" Target="../media/image2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2</xdr:row>
      <xdr:rowOff>1476375</xdr:rowOff>
    </xdr:from>
    <xdr:to>
      <xdr:col>4</xdr:col>
      <xdr:colOff>503074</xdr:colOff>
      <xdr:row>3</xdr:row>
      <xdr:rowOff>771526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12" r="14312"/>
        <a:stretch/>
      </xdr:blipFill>
      <xdr:spPr>
        <a:xfrm>
          <a:off x="171450" y="1926648"/>
          <a:ext cx="4695806" cy="4023014"/>
        </a:xfrm>
        <a:prstGeom prst="rect">
          <a:avLst/>
        </a:prstGeom>
      </xdr:spPr>
    </xdr:pic>
    <xdr:clientData/>
  </xdr:twoCellAnchor>
  <xdr:twoCellAnchor editAs="oneCell">
    <xdr:from>
      <xdr:col>5</xdr:col>
      <xdr:colOff>276225</xdr:colOff>
      <xdr:row>2</xdr:row>
      <xdr:rowOff>85724</xdr:rowOff>
    </xdr:from>
    <xdr:to>
      <xdr:col>10</xdr:col>
      <xdr:colOff>390524</xdr:colOff>
      <xdr:row>2</xdr:row>
      <xdr:rowOff>3508939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60" r="5360"/>
        <a:stretch/>
      </xdr:blipFill>
      <xdr:spPr>
        <a:xfrm>
          <a:off x="5419725" y="535997"/>
          <a:ext cx="4998026" cy="3423215"/>
        </a:xfrm>
        <a:prstGeom prst="rect">
          <a:avLst/>
        </a:prstGeom>
      </xdr:spPr>
    </xdr:pic>
    <xdr:clientData/>
  </xdr:twoCellAnchor>
  <xdr:twoCellAnchor editAs="oneCell">
    <xdr:from>
      <xdr:col>5</xdr:col>
      <xdr:colOff>129820</xdr:colOff>
      <xdr:row>2</xdr:row>
      <xdr:rowOff>3524249</xdr:rowOff>
    </xdr:from>
    <xdr:to>
      <xdr:col>10</xdr:col>
      <xdr:colOff>627372</xdr:colOff>
      <xdr:row>3</xdr:row>
      <xdr:rowOff>2505075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37" r="5637"/>
        <a:stretch/>
      </xdr:blipFill>
      <xdr:spPr>
        <a:xfrm>
          <a:off x="5273320" y="3974522"/>
          <a:ext cx="5381279" cy="3708689"/>
        </a:xfrm>
        <a:prstGeom prst="rect">
          <a:avLst/>
        </a:prstGeom>
      </xdr:spPr>
    </xdr:pic>
    <xdr:clientData/>
  </xdr:twoCellAnchor>
  <xdr:twoCellAnchor>
    <xdr:from>
      <xdr:col>5</xdr:col>
      <xdr:colOff>244928</xdr:colOff>
      <xdr:row>29</xdr:row>
      <xdr:rowOff>95250</xdr:rowOff>
    </xdr:from>
    <xdr:to>
      <xdr:col>5</xdr:col>
      <xdr:colOff>1415602</xdr:colOff>
      <xdr:row>29</xdr:row>
      <xdr:rowOff>1034142</xdr:rowOff>
    </xdr:to>
    <xdr:pic>
      <xdr:nvPicPr>
        <xdr:cNvPr id="16" name="Picture 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 bwMode="auto">
        <a:xfrm>
          <a:off x="5374821" y="23404286"/>
          <a:ext cx="1170674" cy="938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544286</xdr:colOff>
      <xdr:row>30</xdr:row>
      <xdr:rowOff>122464</xdr:rowOff>
    </xdr:from>
    <xdr:to>
      <xdr:col>5</xdr:col>
      <xdr:colOff>1189371</xdr:colOff>
      <xdr:row>30</xdr:row>
      <xdr:rowOff>707571</xdr:rowOff>
    </xdr:to>
    <xdr:pic>
      <xdr:nvPicPr>
        <xdr:cNvPr id="18" name="Picture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clrChange>
            <a:clrFrom>
              <a:srgbClr val="E6E6DB"/>
            </a:clrFrom>
            <a:clrTo>
              <a:srgbClr val="E6E6DB">
                <a:alpha val="0"/>
              </a:srgbClr>
            </a:clrTo>
          </a:clrChange>
        </a:blip>
        <a:stretch>
          <a:fillRect/>
        </a:stretch>
      </xdr:blipFill>
      <xdr:spPr bwMode="auto">
        <a:xfrm>
          <a:off x="5674179" y="25744714"/>
          <a:ext cx="645085" cy="5851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108857</xdr:colOff>
      <xdr:row>31</xdr:row>
      <xdr:rowOff>95250</xdr:rowOff>
    </xdr:from>
    <xdr:to>
      <xdr:col>5</xdr:col>
      <xdr:colOff>1606015</xdr:colOff>
      <xdr:row>31</xdr:row>
      <xdr:rowOff>459423</xdr:rowOff>
    </xdr:to>
    <xdr:pic>
      <xdr:nvPicPr>
        <xdr:cNvPr id="19" name="Picture 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238750" y="26533929"/>
          <a:ext cx="1497158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122465</xdr:colOff>
      <xdr:row>32</xdr:row>
      <xdr:rowOff>190500</xdr:rowOff>
    </xdr:from>
    <xdr:to>
      <xdr:col>5</xdr:col>
      <xdr:colOff>1619623</xdr:colOff>
      <xdr:row>32</xdr:row>
      <xdr:rowOff>554673</xdr:rowOff>
    </xdr:to>
    <xdr:pic>
      <xdr:nvPicPr>
        <xdr:cNvPr id="20" name="Picture 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 bwMode="auto">
        <a:xfrm>
          <a:off x="5252358" y="27377571"/>
          <a:ext cx="1497158" cy="36417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217714</xdr:colOff>
      <xdr:row>35</xdr:row>
      <xdr:rowOff>54429</xdr:rowOff>
    </xdr:from>
    <xdr:to>
      <xdr:col>5</xdr:col>
      <xdr:colOff>1468274</xdr:colOff>
      <xdr:row>35</xdr:row>
      <xdr:rowOff>425471</xdr:rowOff>
    </xdr:to>
    <xdr:pic>
      <xdr:nvPicPr>
        <xdr:cNvPr id="22" name="Picture 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 bwMode="auto">
        <a:xfrm rot="5400000">
          <a:off x="5787366" y="28366563"/>
          <a:ext cx="371042" cy="12505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666750</xdr:colOff>
      <xdr:row>36</xdr:row>
      <xdr:rowOff>81643</xdr:rowOff>
    </xdr:from>
    <xdr:to>
      <xdr:col>5</xdr:col>
      <xdr:colOff>1094227</xdr:colOff>
      <xdr:row>36</xdr:row>
      <xdr:rowOff>492021</xdr:rowOff>
    </xdr:to>
    <xdr:pic>
      <xdr:nvPicPr>
        <xdr:cNvPr id="23" name="Picture 9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 bwMode="auto">
        <a:xfrm>
          <a:off x="5796643" y="29364214"/>
          <a:ext cx="427477" cy="4103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653143</xdr:colOff>
      <xdr:row>37</xdr:row>
      <xdr:rowOff>40822</xdr:rowOff>
    </xdr:from>
    <xdr:to>
      <xdr:col>5</xdr:col>
      <xdr:colOff>1258726</xdr:colOff>
      <xdr:row>37</xdr:row>
      <xdr:rowOff>639536</xdr:rowOff>
    </xdr:to>
    <xdr:pic>
      <xdr:nvPicPr>
        <xdr:cNvPr id="24" name="Рисунок 23" descr="Пол мостика 1500.jp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783036" y="29908501"/>
          <a:ext cx="605583" cy="598714"/>
        </a:xfrm>
        <a:prstGeom prst="rect">
          <a:avLst/>
        </a:prstGeom>
      </xdr:spPr>
    </xdr:pic>
    <xdr:clientData/>
  </xdr:twoCellAnchor>
  <xdr:twoCellAnchor>
    <xdr:from>
      <xdr:col>5</xdr:col>
      <xdr:colOff>258536</xdr:colOff>
      <xdr:row>38</xdr:row>
      <xdr:rowOff>81643</xdr:rowOff>
    </xdr:from>
    <xdr:to>
      <xdr:col>5</xdr:col>
      <xdr:colOff>1543330</xdr:colOff>
      <xdr:row>38</xdr:row>
      <xdr:rowOff>639536</xdr:rowOff>
    </xdr:to>
    <xdr:pic>
      <xdr:nvPicPr>
        <xdr:cNvPr id="25" name="Рисунок 24" descr="Пол мостика 1500.jp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88429" y="30629679"/>
          <a:ext cx="1284794" cy="557893"/>
        </a:xfrm>
        <a:prstGeom prst="rect">
          <a:avLst/>
        </a:prstGeom>
      </xdr:spPr>
    </xdr:pic>
    <xdr:clientData/>
  </xdr:twoCellAnchor>
  <xdr:twoCellAnchor>
    <xdr:from>
      <xdr:col>5</xdr:col>
      <xdr:colOff>340178</xdr:colOff>
      <xdr:row>41</xdr:row>
      <xdr:rowOff>231322</xdr:rowOff>
    </xdr:from>
    <xdr:to>
      <xdr:col>5</xdr:col>
      <xdr:colOff>1382324</xdr:colOff>
      <xdr:row>41</xdr:row>
      <xdr:rowOff>298558</xdr:rowOff>
    </xdr:to>
    <xdr:sp macro="" textlink="">
      <xdr:nvSpPr>
        <xdr:cNvPr id="26" name="Прямоугольник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5470071" y="32208108"/>
          <a:ext cx="1042146" cy="67236"/>
        </a:xfrm>
        <a:prstGeom prst="rect">
          <a:avLst/>
        </a:prstGeom>
        <a:ln w="952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ru-RU" sz="1100"/>
        </a:p>
      </xdr:txBody>
    </xdr:sp>
    <xdr:clientData/>
  </xdr:twoCellAnchor>
  <xdr:twoCellAnchor>
    <xdr:from>
      <xdr:col>5</xdr:col>
      <xdr:colOff>163285</xdr:colOff>
      <xdr:row>42</xdr:row>
      <xdr:rowOff>81643</xdr:rowOff>
    </xdr:from>
    <xdr:to>
      <xdr:col>5</xdr:col>
      <xdr:colOff>1601774</xdr:colOff>
      <xdr:row>42</xdr:row>
      <xdr:rowOff>891268</xdr:rowOff>
    </xdr:to>
    <xdr:pic>
      <xdr:nvPicPr>
        <xdr:cNvPr id="27" name="Picture 10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 l="13542" t="30565" r="65729" b="29900"/>
        <a:stretch>
          <a:fillRect/>
        </a:stretch>
      </xdr:blipFill>
      <xdr:spPr bwMode="auto">
        <a:xfrm>
          <a:off x="5293178" y="32602714"/>
          <a:ext cx="1438489" cy="8096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454639</xdr:colOff>
      <xdr:row>45</xdr:row>
      <xdr:rowOff>1020536</xdr:rowOff>
    </xdr:from>
    <xdr:to>
      <xdr:col>5</xdr:col>
      <xdr:colOff>1110742</xdr:colOff>
      <xdr:row>45</xdr:row>
      <xdr:rowOff>1644900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 flipH="1">
          <a:off x="5584532" y="34861500"/>
          <a:ext cx="656103" cy="61941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398608</xdr:colOff>
      <xdr:row>48</xdr:row>
      <xdr:rowOff>46906</xdr:rowOff>
    </xdr:from>
    <xdr:to>
      <xdr:col>5</xdr:col>
      <xdr:colOff>1348867</xdr:colOff>
      <xdr:row>49</xdr:row>
      <xdr:rowOff>54909</xdr:rowOff>
    </xdr:to>
    <xdr:pic>
      <xdr:nvPicPr>
        <xdr:cNvPr id="30" name="Pictur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528501" y="40718656"/>
          <a:ext cx="950259" cy="8516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353785</xdr:colOff>
      <xdr:row>49</xdr:row>
      <xdr:rowOff>57348</xdr:rowOff>
    </xdr:from>
    <xdr:to>
      <xdr:col>5</xdr:col>
      <xdr:colOff>1377443</xdr:colOff>
      <xdr:row>49</xdr:row>
      <xdr:rowOff>804106</xdr:rowOff>
    </xdr:to>
    <xdr:pic>
      <xdr:nvPicPr>
        <xdr:cNvPr id="31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grayscl/>
        </a:blip>
        <a:srcRect t="8989" b="8989"/>
        <a:stretch>
          <a:fillRect/>
        </a:stretch>
      </xdr:blipFill>
      <xdr:spPr bwMode="auto">
        <a:xfrm>
          <a:off x="5483678" y="36524491"/>
          <a:ext cx="1023658" cy="746758"/>
        </a:xfrm>
        <a:prstGeom prst="rect">
          <a:avLst/>
        </a:prstGeom>
        <a:noFill/>
      </xdr:spPr>
    </xdr:pic>
    <xdr:clientData/>
  </xdr:twoCellAnchor>
  <xdr:twoCellAnchor>
    <xdr:from>
      <xdr:col>5</xdr:col>
      <xdr:colOff>27214</xdr:colOff>
      <xdr:row>13</xdr:row>
      <xdr:rowOff>81643</xdr:rowOff>
    </xdr:from>
    <xdr:to>
      <xdr:col>5</xdr:col>
      <xdr:colOff>1700892</xdr:colOff>
      <xdr:row>13</xdr:row>
      <xdr:rowOff>925286</xdr:rowOff>
    </xdr:to>
    <xdr:pic>
      <xdr:nvPicPr>
        <xdr:cNvPr id="32" name="Picture 1" descr="комплектующие для маф крышки для деревянных столбов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l="5466" t="29100" r="4823" b="16452"/>
        <a:stretch>
          <a:fillRect/>
        </a:stretch>
      </xdr:blipFill>
      <xdr:spPr bwMode="auto">
        <a:xfrm>
          <a:off x="5157107" y="12368893"/>
          <a:ext cx="1673678" cy="843643"/>
        </a:xfrm>
        <a:prstGeom prst="rect">
          <a:avLst/>
        </a:prstGeom>
        <a:noFill/>
      </xdr:spPr>
    </xdr:pic>
    <xdr:clientData/>
  </xdr:twoCellAnchor>
  <xdr:oneCellAnchor>
    <xdr:from>
      <xdr:col>5</xdr:col>
      <xdr:colOff>190500</xdr:colOff>
      <xdr:row>16</xdr:row>
      <xdr:rowOff>68036</xdr:rowOff>
    </xdr:from>
    <xdr:ext cx="1423147" cy="448653"/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5974786"/>
          <a:ext cx="1423147" cy="448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312965</xdr:colOff>
      <xdr:row>15</xdr:row>
      <xdr:rowOff>95249</xdr:rowOff>
    </xdr:from>
    <xdr:to>
      <xdr:col>5</xdr:col>
      <xdr:colOff>1445138</xdr:colOff>
      <xdr:row>15</xdr:row>
      <xdr:rowOff>1197428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58" y="13715999"/>
          <a:ext cx="1132173" cy="11021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312965</xdr:colOff>
      <xdr:row>18</xdr:row>
      <xdr:rowOff>163285</xdr:rowOff>
    </xdr:from>
    <xdr:to>
      <xdr:col>5</xdr:col>
      <xdr:colOff>1401536</xdr:colOff>
      <xdr:row>18</xdr:row>
      <xdr:rowOff>1197428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42858" y="16056428"/>
          <a:ext cx="1088571" cy="1034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217715</xdr:colOff>
      <xdr:row>19</xdr:row>
      <xdr:rowOff>108857</xdr:rowOff>
    </xdr:from>
    <xdr:to>
      <xdr:col>5</xdr:col>
      <xdr:colOff>1387929</xdr:colOff>
      <xdr:row>19</xdr:row>
      <xdr:rowOff>1211035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7608" y="17308286"/>
          <a:ext cx="1170214" cy="1102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466164</xdr:colOff>
      <xdr:row>33</xdr:row>
      <xdr:rowOff>78442</xdr:rowOff>
    </xdr:from>
    <xdr:to>
      <xdr:col>5</xdr:col>
      <xdr:colOff>1142115</xdr:colOff>
      <xdr:row>33</xdr:row>
      <xdr:rowOff>688042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 l="42106" t="41708" r="46144" b="40417"/>
        <a:stretch>
          <a:fillRect/>
        </a:stretch>
      </xdr:blipFill>
      <xdr:spPr bwMode="auto">
        <a:xfrm>
          <a:off x="5609664" y="31006677"/>
          <a:ext cx="675951" cy="6096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190500</xdr:colOff>
      <xdr:row>45</xdr:row>
      <xdr:rowOff>196994</xdr:rowOff>
    </xdr:from>
    <xdr:to>
      <xdr:col>5</xdr:col>
      <xdr:colOff>1617086</xdr:colOff>
      <xdr:row>45</xdr:row>
      <xdr:rowOff>2091156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BEBA8EAE-BF5A-486C-A8C5-ECC9F3942E4B}">
              <a14:imgProps xmlns:a14="http://schemas.microsoft.com/office/drawing/2010/main">
                <a14:imgLayer r:embed="rId20">
                  <a14:imgEffect>
                    <a14:saturation sat="0"/>
                  </a14:imgEffect>
                </a14:imgLayer>
              </a14:imgProps>
            </a:ext>
          </a:extLst>
        </a:blip>
        <a:srcRect l="26978" t="7028" r="32333" b="4401"/>
        <a:stretch>
          <a:fillRect/>
        </a:stretch>
      </xdr:blipFill>
      <xdr:spPr bwMode="auto">
        <a:xfrm>
          <a:off x="5334000" y="37777449"/>
          <a:ext cx="1426586" cy="189416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421822</xdr:colOff>
      <xdr:row>39</xdr:row>
      <xdr:rowOff>95251</xdr:rowOff>
    </xdr:from>
    <xdr:to>
      <xdr:col>5</xdr:col>
      <xdr:colOff>1232562</xdr:colOff>
      <xdr:row>39</xdr:row>
      <xdr:rowOff>857251</xdr:rowOff>
    </xdr:to>
    <xdr:pic>
      <xdr:nvPicPr>
        <xdr:cNvPr id="43" name="Picture 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 bwMode="auto">
        <a:xfrm>
          <a:off x="5551715" y="34616572"/>
          <a:ext cx="810740" cy="76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557893</xdr:colOff>
      <xdr:row>47</xdr:row>
      <xdr:rowOff>68036</xdr:rowOff>
    </xdr:from>
    <xdr:to>
      <xdr:col>5</xdr:col>
      <xdr:colOff>1157556</xdr:colOff>
      <xdr:row>47</xdr:row>
      <xdr:rowOff>673153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grayscl/>
        </a:blip>
        <a:srcRect/>
        <a:stretch>
          <a:fillRect/>
        </a:stretch>
      </xdr:blipFill>
      <xdr:spPr bwMode="auto">
        <a:xfrm>
          <a:off x="5687786" y="39991393"/>
          <a:ext cx="599663" cy="60511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86591</xdr:colOff>
      <xdr:row>34</xdr:row>
      <xdr:rowOff>200251</xdr:rowOff>
    </xdr:from>
    <xdr:to>
      <xdr:col>5</xdr:col>
      <xdr:colOff>1662545</xdr:colOff>
      <xdr:row>34</xdr:row>
      <xdr:rowOff>461907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5B0AB-599B-4766-AEE6-A226B1D505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25209" t="43164" r="16082" b="40856"/>
        <a:stretch/>
      </xdr:blipFill>
      <xdr:spPr>
        <a:xfrm>
          <a:off x="5230091" y="32204251"/>
          <a:ext cx="1575954" cy="261656"/>
        </a:xfrm>
        <a:prstGeom prst="rect">
          <a:avLst/>
        </a:prstGeom>
      </xdr:spPr>
    </xdr:pic>
    <xdr:clientData/>
  </xdr:twoCellAnchor>
  <xdr:twoCellAnchor>
    <xdr:from>
      <xdr:col>5</xdr:col>
      <xdr:colOff>463802</xdr:colOff>
      <xdr:row>21</xdr:row>
      <xdr:rowOff>117846</xdr:rowOff>
    </xdr:from>
    <xdr:to>
      <xdr:col>5</xdr:col>
      <xdr:colOff>1302588</xdr:colOff>
      <xdr:row>21</xdr:row>
      <xdr:rowOff>952500</xdr:rowOff>
    </xdr:to>
    <xdr:pic>
      <xdr:nvPicPr>
        <xdr:cNvPr id="37" name="Picture 9">
          <a:extLst>
            <a:ext uri="{FF2B5EF4-FFF2-40B4-BE49-F238E27FC236}">
              <a16:creationId xmlns:a16="http://schemas.microsoft.com/office/drawing/2014/main" id="{1FFB2CE6-C77B-4B74-B209-D0B9DB17C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 bwMode="auto">
        <a:xfrm>
          <a:off x="5597777" y="16548471"/>
          <a:ext cx="838786" cy="834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518020</xdr:colOff>
      <xdr:row>22</xdr:row>
      <xdr:rowOff>92440</xdr:rowOff>
    </xdr:from>
    <xdr:to>
      <xdr:col>5</xdr:col>
      <xdr:colOff>1224643</xdr:colOff>
      <xdr:row>22</xdr:row>
      <xdr:rowOff>614728</xdr:rowOff>
    </xdr:to>
    <xdr:pic>
      <xdr:nvPicPr>
        <xdr:cNvPr id="38" name="Picture 9">
          <a:extLst>
            <a:ext uri="{FF2B5EF4-FFF2-40B4-BE49-F238E27FC236}">
              <a16:creationId xmlns:a16="http://schemas.microsoft.com/office/drawing/2014/main" id="{413C9159-92E2-47F6-AFC7-C822D177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 bwMode="auto">
        <a:xfrm>
          <a:off x="5651995" y="17637490"/>
          <a:ext cx="706623" cy="5222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335793</xdr:colOff>
      <xdr:row>25</xdr:row>
      <xdr:rowOff>36204</xdr:rowOff>
    </xdr:from>
    <xdr:to>
      <xdr:col>5</xdr:col>
      <xdr:colOff>1348956</xdr:colOff>
      <xdr:row>25</xdr:row>
      <xdr:rowOff>870858</xdr:rowOff>
    </xdr:to>
    <xdr:pic>
      <xdr:nvPicPr>
        <xdr:cNvPr id="40" name="Picture 9">
          <a:extLst>
            <a:ext uri="{FF2B5EF4-FFF2-40B4-BE49-F238E27FC236}">
              <a16:creationId xmlns:a16="http://schemas.microsoft.com/office/drawing/2014/main" id="{424709E7-BFD4-4851-91F9-9CCF1F318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 bwMode="auto">
        <a:xfrm>
          <a:off x="5469768" y="19924404"/>
          <a:ext cx="1013163" cy="83465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520481</xdr:colOff>
      <xdr:row>26</xdr:row>
      <xdr:rowOff>133068</xdr:rowOff>
    </xdr:from>
    <xdr:to>
      <xdr:col>5</xdr:col>
      <xdr:colOff>1197429</xdr:colOff>
      <xdr:row>26</xdr:row>
      <xdr:rowOff>1016043</xdr:rowOff>
    </xdr:to>
    <xdr:pic>
      <xdr:nvPicPr>
        <xdr:cNvPr id="48" name="Picture 9">
          <a:extLst>
            <a:ext uri="{FF2B5EF4-FFF2-40B4-BE49-F238E27FC236}">
              <a16:creationId xmlns:a16="http://schemas.microsoft.com/office/drawing/2014/main" id="{EEF41F77-457E-4F62-9FB7-D39D6E20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 bwMode="auto">
        <a:xfrm>
          <a:off x="5654456" y="21069018"/>
          <a:ext cx="676948" cy="88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375431</xdr:colOff>
      <xdr:row>27</xdr:row>
      <xdr:rowOff>135060</xdr:rowOff>
    </xdr:from>
    <xdr:to>
      <xdr:col>5</xdr:col>
      <xdr:colOff>1374321</xdr:colOff>
      <xdr:row>27</xdr:row>
      <xdr:rowOff>897265</xdr:rowOff>
    </xdr:to>
    <xdr:pic>
      <xdr:nvPicPr>
        <xdr:cNvPr id="49" name="Рисунок 48">
          <a:extLst>
            <a:ext uri="{FF2B5EF4-FFF2-40B4-BE49-F238E27FC236}">
              <a16:creationId xmlns:a16="http://schemas.microsoft.com/office/drawing/2014/main" id="{B9E8CA07-D287-4E51-A5A7-EF2E7ECE2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5509406" y="22252110"/>
          <a:ext cx="998890" cy="762205"/>
        </a:xfrm>
        <a:prstGeom prst="rect">
          <a:avLst/>
        </a:prstGeom>
      </xdr:spPr>
    </xdr:pic>
    <xdr:clientData/>
  </xdr:twoCellAnchor>
  <xdr:twoCellAnchor>
    <xdr:from>
      <xdr:col>5</xdr:col>
      <xdr:colOff>518020</xdr:colOff>
      <xdr:row>23</xdr:row>
      <xdr:rowOff>92440</xdr:rowOff>
    </xdr:from>
    <xdr:to>
      <xdr:col>5</xdr:col>
      <xdr:colOff>1224643</xdr:colOff>
      <xdr:row>23</xdr:row>
      <xdr:rowOff>614728</xdr:rowOff>
    </xdr:to>
    <xdr:pic>
      <xdr:nvPicPr>
        <xdr:cNvPr id="50" name="Picture 9">
          <a:extLst>
            <a:ext uri="{FF2B5EF4-FFF2-40B4-BE49-F238E27FC236}">
              <a16:creationId xmlns:a16="http://schemas.microsoft.com/office/drawing/2014/main" id="{59FD0588-9AE7-4FFE-BE62-4B600DF96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 bwMode="auto">
        <a:xfrm>
          <a:off x="5651995" y="18323290"/>
          <a:ext cx="706623" cy="5222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294409</xdr:colOff>
      <xdr:row>28</xdr:row>
      <xdr:rowOff>138545</xdr:rowOff>
    </xdr:from>
    <xdr:to>
      <xdr:col>5</xdr:col>
      <xdr:colOff>1456459</xdr:colOff>
      <xdr:row>28</xdr:row>
      <xdr:rowOff>1281545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55DBE7D5-6027-4877-A042-37E75A73B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37909" y="25336500"/>
          <a:ext cx="116205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363683</xdr:colOff>
      <xdr:row>24</xdr:row>
      <xdr:rowOff>17318</xdr:rowOff>
    </xdr:from>
    <xdr:to>
      <xdr:col>5</xdr:col>
      <xdr:colOff>1281547</xdr:colOff>
      <xdr:row>24</xdr:row>
      <xdr:rowOff>897132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39BDA2F4-94C0-4973-BFA3-00363DD37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07183" y="20868409"/>
          <a:ext cx="917864" cy="8798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346364</xdr:colOff>
      <xdr:row>43</xdr:row>
      <xdr:rowOff>69272</xdr:rowOff>
    </xdr:from>
    <xdr:to>
      <xdr:col>5</xdr:col>
      <xdr:colOff>1229591</xdr:colOff>
      <xdr:row>43</xdr:row>
      <xdr:rowOff>909507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24F25C11-1D79-438F-AB03-427E1C83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9864" y="37095545"/>
          <a:ext cx="883227" cy="8402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topLeftCell="B37" zoomScale="55" zoomScaleNormal="55" workbookViewId="0">
      <selection activeCell="P44" sqref="P44"/>
    </sheetView>
  </sheetViews>
  <sheetFormatPr defaultRowHeight="15.75" x14ac:dyDescent="0.25"/>
  <cols>
    <col min="1" max="1" width="6.28515625" style="9" hidden="1" customWidth="1"/>
    <col min="2" max="2" width="7.7109375" style="9" customWidth="1"/>
    <col min="3" max="3" width="16.28515625" style="9" customWidth="1"/>
    <col min="4" max="4" width="41.28515625" style="9" customWidth="1"/>
    <col min="5" max="5" width="11.7109375" style="68" customWidth="1"/>
    <col min="6" max="6" width="26.7109375" style="9" customWidth="1"/>
    <col min="7" max="7" width="12.85546875" style="9" customWidth="1"/>
    <col min="8" max="8" width="10.140625" style="9" customWidth="1"/>
    <col min="9" max="10" width="11.7109375" style="9" customWidth="1"/>
    <col min="11" max="11" width="12.28515625" style="69" customWidth="1"/>
    <col min="12" max="12" width="12.28515625" style="9" customWidth="1"/>
    <col min="13" max="13" width="30.85546875" style="78" customWidth="1"/>
    <col min="14" max="14" width="14.140625" style="9" customWidth="1"/>
    <col min="15" max="15" width="7.28515625" style="9" customWidth="1"/>
    <col min="16" max="17" width="9.140625" style="9"/>
    <col min="18" max="18" width="10.42578125" style="9" customWidth="1"/>
    <col min="19" max="16384" width="9.140625" style="9"/>
  </cols>
  <sheetData>
    <row r="1" spans="1:23" x14ac:dyDescent="0.25">
      <c r="A1" s="187" t="s">
        <v>63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3" ht="18.75" customHeight="1" thickBot="1" x14ac:dyDescent="0.3">
      <c r="A2" s="1"/>
      <c r="B2" s="195" t="s">
        <v>58</v>
      </c>
      <c r="C2" s="195"/>
      <c r="D2" s="195"/>
      <c r="E2" s="195"/>
      <c r="F2" s="195"/>
      <c r="G2" s="195"/>
      <c r="H2" s="195"/>
      <c r="I2" s="195"/>
      <c r="J2" s="195"/>
      <c r="K2" s="195"/>
    </row>
    <row r="3" spans="1:23" ht="372" customHeight="1" x14ac:dyDescent="0.25">
      <c r="A3" s="59"/>
      <c r="B3" s="192"/>
      <c r="C3" s="193"/>
      <c r="D3" s="193"/>
      <c r="E3" s="193"/>
      <c r="F3" s="193"/>
      <c r="G3" s="193"/>
      <c r="H3" s="193"/>
      <c r="I3" s="193"/>
      <c r="J3" s="193"/>
      <c r="K3" s="194"/>
    </row>
    <row r="4" spans="1:23" ht="210.75" customHeight="1" thickBot="1" x14ac:dyDescent="0.3">
      <c r="A4" s="59"/>
      <c r="B4" s="192"/>
      <c r="C4" s="193"/>
      <c r="D4" s="193"/>
      <c r="E4" s="193"/>
      <c r="F4" s="193"/>
      <c r="G4" s="193"/>
      <c r="H4" s="193"/>
      <c r="I4" s="193"/>
      <c r="J4" s="193"/>
      <c r="K4" s="194"/>
      <c r="R4" s="209" t="s">
        <v>129</v>
      </c>
      <c r="S4" s="209"/>
      <c r="T4" s="209"/>
      <c r="U4" s="209"/>
      <c r="V4" s="209" t="s">
        <v>130</v>
      </c>
      <c r="W4" s="209"/>
    </row>
    <row r="5" spans="1:23" ht="69" customHeight="1" thickBot="1" x14ac:dyDescent="0.3">
      <c r="A5" s="3"/>
      <c r="B5" s="4" t="s">
        <v>0</v>
      </c>
      <c r="C5" s="5" t="s">
        <v>2</v>
      </c>
      <c r="D5" s="6" t="s">
        <v>1</v>
      </c>
      <c r="E5" s="5" t="s">
        <v>9</v>
      </c>
      <c r="F5" s="5" t="s">
        <v>3</v>
      </c>
      <c r="G5" s="5" t="s">
        <v>4</v>
      </c>
      <c r="H5" s="6" t="s">
        <v>5</v>
      </c>
      <c r="I5" s="6" t="s">
        <v>6</v>
      </c>
      <c r="J5" s="6" t="s">
        <v>7</v>
      </c>
      <c r="K5" s="7" t="s">
        <v>8</v>
      </c>
      <c r="L5" s="71" t="s">
        <v>16</v>
      </c>
      <c r="M5" s="79" t="s">
        <v>41</v>
      </c>
      <c r="N5" s="92" t="s">
        <v>12</v>
      </c>
      <c r="O5" s="72" t="s">
        <v>13</v>
      </c>
      <c r="P5" s="12" t="s">
        <v>14</v>
      </c>
      <c r="Q5" s="73" t="s">
        <v>15</v>
      </c>
      <c r="R5" s="9" t="s">
        <v>124</v>
      </c>
      <c r="S5" s="9" t="s">
        <v>125</v>
      </c>
      <c r="T5" s="9" t="s">
        <v>126</v>
      </c>
      <c r="U5" s="9" t="s">
        <v>127</v>
      </c>
      <c r="V5" s="16" t="s">
        <v>128</v>
      </c>
      <c r="W5" s="9" t="s">
        <v>131</v>
      </c>
    </row>
    <row r="6" spans="1:23" ht="16.5" thickBot="1" x14ac:dyDescent="0.3">
      <c r="A6" s="8"/>
      <c r="B6" s="189" t="s">
        <v>10</v>
      </c>
      <c r="C6" s="190"/>
      <c r="D6" s="190"/>
      <c r="E6" s="190"/>
      <c r="F6" s="190"/>
      <c r="G6" s="190"/>
      <c r="H6" s="190"/>
      <c r="I6" s="190"/>
      <c r="J6" s="190"/>
      <c r="K6" s="191"/>
      <c r="L6" s="74"/>
      <c r="M6" s="80"/>
      <c r="N6" s="93"/>
      <c r="O6" s="16"/>
      <c r="P6" s="16"/>
      <c r="Q6" s="60"/>
      <c r="V6" s="16"/>
    </row>
    <row r="7" spans="1:23" s="62" customFormat="1" ht="18.75" customHeight="1" x14ac:dyDescent="0.25">
      <c r="A7" s="9"/>
      <c r="B7" s="10">
        <v>1</v>
      </c>
      <c r="C7" s="11" t="s">
        <v>117</v>
      </c>
      <c r="D7" s="140" t="s">
        <v>24</v>
      </c>
      <c r="E7" s="12">
        <v>1</v>
      </c>
      <c r="F7" s="6"/>
      <c r="G7" s="106">
        <v>8014</v>
      </c>
      <c r="H7" s="6">
        <v>0.15</v>
      </c>
      <c r="I7" s="12">
        <v>0.1</v>
      </c>
      <c r="J7" s="12">
        <v>0.1</v>
      </c>
      <c r="K7" s="13">
        <f>H7*I7*J7</f>
        <v>1.5E-3</v>
      </c>
      <c r="L7" s="75">
        <f>K7*E7</f>
        <v>1.5E-3</v>
      </c>
      <c r="M7" s="81"/>
      <c r="N7" s="88"/>
      <c r="O7" s="17">
        <f t="shared" ref="O7:O15" si="0">N7*E7</f>
        <v>0</v>
      </c>
      <c r="P7" s="17"/>
      <c r="Q7" s="61">
        <f t="shared" ref="Q7:Q23" si="1">P7*E7</f>
        <v>0</v>
      </c>
      <c r="V7" s="17"/>
    </row>
    <row r="8" spans="1:23" s="62" customFormat="1" ht="35.25" customHeight="1" x14ac:dyDescent="0.25">
      <c r="A8" s="14"/>
      <c r="B8" s="15">
        <v>2</v>
      </c>
      <c r="C8" s="63" t="s">
        <v>118</v>
      </c>
      <c r="D8" s="132" t="s">
        <v>54</v>
      </c>
      <c r="E8" s="41">
        <v>6</v>
      </c>
      <c r="F8" s="41"/>
      <c r="G8" s="107">
        <v>8014</v>
      </c>
      <c r="H8" s="41">
        <v>0.4</v>
      </c>
      <c r="I8" s="41">
        <v>0.1</v>
      </c>
      <c r="J8" s="41">
        <v>0.1</v>
      </c>
      <c r="K8" s="90">
        <f t="shared" ref="K8:K9" si="2">H8*I8*J8</f>
        <v>4.000000000000001E-3</v>
      </c>
      <c r="L8" s="75">
        <f t="shared" ref="L8:L50" si="3">K8*E8</f>
        <v>2.4000000000000007E-2</v>
      </c>
      <c r="M8" s="81"/>
      <c r="N8" s="88"/>
      <c r="O8" s="17">
        <f t="shared" si="0"/>
        <v>0</v>
      </c>
      <c r="P8" s="17"/>
      <c r="Q8" s="61">
        <f t="shared" si="1"/>
        <v>0</v>
      </c>
      <c r="V8" s="17"/>
    </row>
    <row r="9" spans="1:23" s="62" customFormat="1" ht="18.75" customHeight="1" thickBot="1" x14ac:dyDescent="0.3">
      <c r="A9" s="14"/>
      <c r="B9" s="15">
        <v>3</v>
      </c>
      <c r="C9" s="63" t="s">
        <v>119</v>
      </c>
      <c r="D9" s="132" t="s">
        <v>64</v>
      </c>
      <c r="E9" s="41">
        <v>2</v>
      </c>
      <c r="F9" s="41"/>
      <c r="G9" s="107">
        <v>8014</v>
      </c>
      <c r="H9" s="41">
        <v>0.9</v>
      </c>
      <c r="I9" s="41">
        <v>0.1</v>
      </c>
      <c r="J9" s="41">
        <v>0.1</v>
      </c>
      <c r="K9" s="90">
        <f t="shared" si="2"/>
        <v>9.0000000000000011E-3</v>
      </c>
      <c r="L9" s="75">
        <f t="shared" si="3"/>
        <v>1.8000000000000002E-2</v>
      </c>
      <c r="M9" s="81"/>
      <c r="N9" s="88"/>
      <c r="O9" s="17">
        <f t="shared" si="0"/>
        <v>0</v>
      </c>
      <c r="P9" s="17"/>
      <c r="Q9" s="61">
        <f t="shared" si="1"/>
        <v>0</v>
      </c>
      <c r="V9" s="17"/>
    </row>
    <row r="10" spans="1:23" s="62" customFormat="1" ht="18.75" customHeight="1" x14ac:dyDescent="0.25">
      <c r="A10" s="14"/>
      <c r="B10" s="10">
        <v>4</v>
      </c>
      <c r="C10" s="16" t="s">
        <v>120</v>
      </c>
      <c r="D10" s="132" t="s">
        <v>25</v>
      </c>
      <c r="E10" s="17">
        <v>6</v>
      </c>
      <c r="F10" s="17"/>
      <c r="G10" s="107">
        <v>8014</v>
      </c>
      <c r="H10" s="17">
        <v>1.7</v>
      </c>
      <c r="I10" s="17">
        <v>0.1</v>
      </c>
      <c r="J10" s="17">
        <v>0.1</v>
      </c>
      <c r="K10" s="18">
        <f t="shared" ref="K10:K11" si="4">H10*I10*J10</f>
        <v>1.7000000000000001E-2</v>
      </c>
      <c r="L10" s="75">
        <f t="shared" si="3"/>
        <v>0.10200000000000001</v>
      </c>
      <c r="M10" s="81"/>
      <c r="N10" s="88"/>
      <c r="O10" s="17">
        <f t="shared" si="0"/>
        <v>0</v>
      </c>
      <c r="P10" s="17"/>
      <c r="Q10" s="61">
        <f t="shared" si="1"/>
        <v>0</v>
      </c>
      <c r="V10" s="17"/>
    </row>
    <row r="11" spans="1:23" s="62" customFormat="1" ht="18.75" customHeight="1" x14ac:dyDescent="0.25">
      <c r="A11" s="14"/>
      <c r="B11" s="15">
        <v>5</v>
      </c>
      <c r="C11" s="9" t="s">
        <v>121</v>
      </c>
      <c r="D11" s="135" t="s">
        <v>26</v>
      </c>
      <c r="E11" s="17">
        <v>4</v>
      </c>
      <c r="F11" s="17"/>
      <c r="G11" s="107">
        <v>8014</v>
      </c>
      <c r="H11" s="17">
        <v>2</v>
      </c>
      <c r="I11" s="17">
        <v>0.1</v>
      </c>
      <c r="J11" s="17">
        <v>0.1</v>
      </c>
      <c r="K11" s="18">
        <f t="shared" si="4"/>
        <v>2.0000000000000004E-2</v>
      </c>
      <c r="L11" s="75">
        <f t="shared" si="3"/>
        <v>8.0000000000000016E-2</v>
      </c>
      <c r="M11" s="81"/>
      <c r="N11" s="88"/>
      <c r="O11" s="17">
        <f t="shared" si="0"/>
        <v>0</v>
      </c>
      <c r="P11" s="17"/>
      <c r="Q11" s="61">
        <f t="shared" si="1"/>
        <v>0</v>
      </c>
      <c r="V11" s="17"/>
    </row>
    <row r="12" spans="1:23" s="62" customFormat="1" ht="66.75" customHeight="1" thickBot="1" x14ac:dyDescent="0.3">
      <c r="A12" s="21"/>
      <c r="B12" s="15">
        <v>6</v>
      </c>
      <c r="C12" s="22" t="s">
        <v>65</v>
      </c>
      <c r="D12" s="141" t="s">
        <v>27</v>
      </c>
      <c r="E12" s="23">
        <v>19</v>
      </c>
      <c r="F12" s="23"/>
      <c r="G12" s="127">
        <v>9007</v>
      </c>
      <c r="H12" s="23">
        <v>0.7</v>
      </c>
      <c r="I12" s="23">
        <v>0.1</v>
      </c>
      <c r="J12" s="23">
        <v>0.05</v>
      </c>
      <c r="K12" s="25">
        <f>H12*I12*J12</f>
        <v>3.4999999999999996E-3</v>
      </c>
      <c r="L12" s="75">
        <f t="shared" si="3"/>
        <v>6.649999999999999E-2</v>
      </c>
      <c r="M12" s="97" t="s">
        <v>57</v>
      </c>
      <c r="N12" s="88">
        <v>4</v>
      </c>
      <c r="O12" s="17">
        <f t="shared" si="0"/>
        <v>76</v>
      </c>
      <c r="P12" s="17"/>
      <c r="Q12" s="61">
        <f t="shared" si="1"/>
        <v>0</v>
      </c>
      <c r="V12" s="17"/>
      <c r="W12" s="62">
        <f>E12*3</f>
        <v>57</v>
      </c>
    </row>
    <row r="13" spans="1:23" ht="16.5" thickBot="1" x14ac:dyDescent="0.3">
      <c r="A13" s="8"/>
      <c r="B13" s="199" t="s">
        <v>19</v>
      </c>
      <c r="C13" s="200"/>
      <c r="D13" s="200"/>
      <c r="E13" s="200"/>
      <c r="F13" s="200"/>
      <c r="G13" s="200"/>
      <c r="H13" s="200"/>
      <c r="I13" s="200"/>
      <c r="J13" s="200"/>
      <c r="K13" s="201"/>
      <c r="L13" s="76">
        <f t="shared" si="3"/>
        <v>0</v>
      </c>
      <c r="M13" s="80"/>
      <c r="N13" s="93"/>
      <c r="O13" s="17">
        <f t="shared" si="0"/>
        <v>0</v>
      </c>
      <c r="P13" s="17"/>
      <c r="Q13" s="61">
        <f t="shared" si="1"/>
        <v>0</v>
      </c>
      <c r="V13" s="16"/>
    </row>
    <row r="14" spans="1:23" s="62" customFormat="1" ht="82.5" customHeight="1" thickBot="1" x14ac:dyDescent="0.3">
      <c r="A14" s="26"/>
      <c r="B14" s="27">
        <v>7</v>
      </c>
      <c r="C14" s="28" t="s">
        <v>116</v>
      </c>
      <c r="D14" s="27" t="s">
        <v>18</v>
      </c>
      <c r="E14" s="27">
        <v>2</v>
      </c>
      <c r="F14" s="27"/>
      <c r="G14" s="27"/>
      <c r="H14" s="27">
        <v>0.8</v>
      </c>
      <c r="I14" s="27">
        <v>0.8</v>
      </c>
      <c r="J14" s="27">
        <v>0.08</v>
      </c>
      <c r="K14" s="29">
        <f t="shared" ref="K14" si="5">H14*I14*J14</f>
        <v>5.1200000000000009E-2</v>
      </c>
      <c r="L14" s="76">
        <f t="shared" si="3"/>
        <v>0.10240000000000002</v>
      </c>
      <c r="M14" s="82" t="s">
        <v>28</v>
      </c>
      <c r="N14" s="88"/>
      <c r="O14" s="17">
        <f t="shared" si="0"/>
        <v>0</v>
      </c>
      <c r="P14" s="17"/>
      <c r="Q14" s="61">
        <f t="shared" si="1"/>
        <v>0</v>
      </c>
      <c r="R14" s="62">
        <f>E14*4</f>
        <v>8</v>
      </c>
      <c r="V14" s="17"/>
    </row>
    <row r="15" spans="1:23" ht="22.5" customHeight="1" thickBot="1" x14ac:dyDescent="0.3">
      <c r="A15" s="30"/>
      <c r="B15" s="64"/>
      <c r="C15" s="65" t="s">
        <v>30</v>
      </c>
      <c r="D15" s="66" t="s">
        <v>55</v>
      </c>
      <c r="E15" s="66">
        <v>1</v>
      </c>
      <c r="F15" s="64"/>
      <c r="G15" s="64"/>
      <c r="H15" s="64"/>
      <c r="I15" s="64"/>
      <c r="J15" s="64"/>
      <c r="K15" s="67"/>
      <c r="L15" s="76">
        <f t="shared" si="3"/>
        <v>0</v>
      </c>
      <c r="M15" s="82"/>
      <c r="N15" s="94"/>
      <c r="O15" s="17">
        <f t="shared" si="0"/>
        <v>0</v>
      </c>
      <c r="P15" s="17"/>
      <c r="Q15" s="61">
        <f t="shared" si="1"/>
        <v>0</v>
      </c>
      <c r="V15" s="16"/>
    </row>
    <row r="16" spans="1:23" s="62" customFormat="1" ht="105" customHeight="1" x14ac:dyDescent="0.25">
      <c r="A16" s="31"/>
      <c r="B16" s="32" t="s">
        <v>87</v>
      </c>
      <c r="C16" s="32" t="s">
        <v>89</v>
      </c>
      <c r="D16" s="135" t="s">
        <v>84</v>
      </c>
      <c r="E16" s="19">
        <v>2</v>
      </c>
      <c r="F16" s="19"/>
      <c r="G16" s="108">
        <v>6010</v>
      </c>
      <c r="H16" s="19">
        <v>0.8</v>
      </c>
      <c r="I16" s="19">
        <v>0.98</v>
      </c>
      <c r="J16" s="19">
        <v>2.1000000000000001E-2</v>
      </c>
      <c r="K16" s="33">
        <f t="shared" ref="K16:K18" si="6">H16*I16*J16</f>
        <v>1.6464000000000003E-2</v>
      </c>
      <c r="L16" s="76">
        <f t="shared" si="3"/>
        <v>3.2928000000000006E-2</v>
      </c>
      <c r="M16" s="82" t="s">
        <v>31</v>
      </c>
      <c r="N16" s="88">
        <v>4</v>
      </c>
      <c r="O16" s="17">
        <f>N16*E16</f>
        <v>8</v>
      </c>
      <c r="P16" s="17"/>
      <c r="Q16" s="61">
        <f t="shared" si="1"/>
        <v>0</v>
      </c>
      <c r="V16" s="17">
        <f>E16*4</f>
        <v>8</v>
      </c>
    </row>
    <row r="17" spans="1:22" s="62" customFormat="1" ht="45.75" customHeight="1" x14ac:dyDescent="0.25">
      <c r="A17" s="34"/>
      <c r="B17" s="35" t="s">
        <v>29</v>
      </c>
      <c r="C17" s="35" t="s">
        <v>90</v>
      </c>
      <c r="D17" s="132" t="s">
        <v>85</v>
      </c>
      <c r="E17" s="17">
        <v>3</v>
      </c>
      <c r="F17" s="17"/>
      <c r="G17" s="36" t="s">
        <v>33</v>
      </c>
      <c r="H17" s="17">
        <v>0.6</v>
      </c>
      <c r="I17" s="17">
        <v>0.14000000000000001</v>
      </c>
      <c r="J17" s="17">
        <v>1.7999999999999999E-2</v>
      </c>
      <c r="K17" s="37">
        <f t="shared" si="6"/>
        <v>1.5119999999999999E-3</v>
      </c>
      <c r="L17" s="76">
        <f t="shared" si="3"/>
        <v>4.5360000000000001E-3</v>
      </c>
      <c r="M17" s="82" t="s">
        <v>34</v>
      </c>
      <c r="N17" s="88"/>
      <c r="O17" s="17">
        <f>N17*E17</f>
        <v>0</v>
      </c>
      <c r="P17" s="17"/>
      <c r="Q17" s="61">
        <f t="shared" si="1"/>
        <v>0</v>
      </c>
      <c r="V17" s="17"/>
    </row>
    <row r="18" spans="1:22" s="62" customFormat="1" ht="39.75" customHeight="1" x14ac:dyDescent="0.25">
      <c r="A18" s="34"/>
      <c r="B18" s="32" t="s">
        <v>32</v>
      </c>
      <c r="C18" s="35" t="s">
        <v>122</v>
      </c>
      <c r="D18" s="132" t="s">
        <v>36</v>
      </c>
      <c r="E18" s="17">
        <v>3</v>
      </c>
      <c r="F18" s="17"/>
      <c r="G18" s="85">
        <v>7015</v>
      </c>
      <c r="H18" s="17">
        <v>3.5000000000000003E-2</v>
      </c>
      <c r="I18" s="17">
        <v>0.09</v>
      </c>
      <c r="J18" s="17">
        <v>0.55800000000000005</v>
      </c>
      <c r="K18" s="37">
        <f t="shared" si="6"/>
        <v>1.7577000000000003E-3</v>
      </c>
      <c r="L18" s="76">
        <f t="shared" si="3"/>
        <v>5.2731000000000011E-3</v>
      </c>
      <c r="M18" s="82" t="s">
        <v>37</v>
      </c>
      <c r="N18" s="88">
        <v>2</v>
      </c>
      <c r="O18" s="17">
        <f>N18*E18</f>
        <v>6</v>
      </c>
      <c r="P18" s="17"/>
      <c r="Q18" s="61">
        <f t="shared" si="1"/>
        <v>0</v>
      </c>
      <c r="V18" s="17"/>
    </row>
    <row r="19" spans="1:22" s="62" customFormat="1" ht="102.75" customHeight="1" x14ac:dyDescent="0.25">
      <c r="A19" s="34"/>
      <c r="B19" s="35" t="s">
        <v>35</v>
      </c>
      <c r="C19" s="35" t="s">
        <v>91</v>
      </c>
      <c r="D19" s="132" t="s">
        <v>86</v>
      </c>
      <c r="E19" s="17">
        <v>2</v>
      </c>
      <c r="F19" s="17"/>
      <c r="G19" s="109">
        <v>3020</v>
      </c>
      <c r="H19" s="17">
        <v>0.8</v>
      </c>
      <c r="I19" s="17">
        <v>0.95</v>
      </c>
      <c r="J19" s="17">
        <v>2.1000000000000001E-2</v>
      </c>
      <c r="K19" s="38">
        <v>3.4499999999999999E-3</v>
      </c>
      <c r="L19" s="76">
        <f t="shared" si="3"/>
        <v>6.8999999999999999E-3</v>
      </c>
      <c r="M19" s="82" t="s">
        <v>31</v>
      </c>
      <c r="N19" s="88">
        <v>4</v>
      </c>
      <c r="O19" s="17">
        <f>N19*E19</f>
        <v>8</v>
      </c>
      <c r="P19" s="17"/>
      <c r="Q19" s="61">
        <f t="shared" si="1"/>
        <v>0</v>
      </c>
      <c r="V19" s="17">
        <f>E19*2</f>
        <v>4</v>
      </c>
    </row>
    <row r="20" spans="1:22" s="62" customFormat="1" ht="102.75" customHeight="1" thickBot="1" x14ac:dyDescent="0.3">
      <c r="A20" s="39"/>
      <c r="B20" s="32" t="s">
        <v>38</v>
      </c>
      <c r="C20" s="35" t="s">
        <v>91</v>
      </c>
      <c r="D20" s="136" t="s">
        <v>86</v>
      </c>
      <c r="E20" s="20">
        <v>2</v>
      </c>
      <c r="F20" s="20"/>
      <c r="G20" s="108">
        <v>6010</v>
      </c>
      <c r="H20" s="20">
        <v>0.8</v>
      </c>
      <c r="I20" s="20">
        <v>0.95</v>
      </c>
      <c r="J20" s="20">
        <v>2.1000000000000001E-2</v>
      </c>
      <c r="K20" s="40">
        <v>3.4499999999999999E-3</v>
      </c>
      <c r="L20" s="76">
        <f t="shared" si="3"/>
        <v>6.8999999999999999E-3</v>
      </c>
      <c r="M20" s="82" t="s">
        <v>31</v>
      </c>
      <c r="N20" s="88">
        <v>4</v>
      </c>
      <c r="O20" s="17">
        <f>N20*E20</f>
        <v>8</v>
      </c>
      <c r="P20" s="17"/>
      <c r="Q20" s="61">
        <f t="shared" si="1"/>
        <v>0</v>
      </c>
      <c r="V20" s="17">
        <f>E20*2</f>
        <v>4</v>
      </c>
    </row>
    <row r="21" spans="1:22" s="87" customFormat="1" ht="27" customHeight="1" thickBot="1" x14ac:dyDescent="0.3">
      <c r="A21" s="86"/>
      <c r="B21" s="202" t="s">
        <v>11</v>
      </c>
      <c r="C21" s="203"/>
      <c r="D21" s="203"/>
      <c r="E21" s="203"/>
      <c r="F21" s="203"/>
      <c r="G21" s="203"/>
      <c r="H21" s="203"/>
      <c r="I21" s="203"/>
      <c r="J21" s="203"/>
      <c r="K21" s="204"/>
      <c r="L21" s="75">
        <f t="shared" si="3"/>
        <v>0</v>
      </c>
      <c r="M21" s="98"/>
      <c r="N21" s="95"/>
      <c r="O21" s="17">
        <f t="shared" ref="O21:O31" si="7">N21*E21</f>
        <v>0</v>
      </c>
      <c r="P21" s="41"/>
      <c r="Q21" s="17">
        <f t="shared" si="1"/>
        <v>0</v>
      </c>
      <c r="S21" s="62"/>
      <c r="V21" s="145"/>
    </row>
    <row r="22" spans="1:22" s="62" customFormat="1" ht="86.25" customHeight="1" x14ac:dyDescent="0.25">
      <c r="A22" s="89"/>
      <c r="B22" s="15">
        <v>13</v>
      </c>
      <c r="C22" s="111" t="s">
        <v>92</v>
      </c>
      <c r="D22" s="129" t="s">
        <v>68</v>
      </c>
      <c r="E22" s="112">
        <v>4</v>
      </c>
      <c r="F22" s="113"/>
      <c r="G22" s="109">
        <v>3020</v>
      </c>
      <c r="H22" s="113">
        <v>0.8</v>
      </c>
      <c r="I22" s="113">
        <v>0.8</v>
      </c>
      <c r="J22" s="113">
        <v>2.1000000000000001E-2</v>
      </c>
      <c r="K22" s="114">
        <f t="shared" ref="K22:K27" si="8">H22*I22*J22</f>
        <v>1.3440000000000004E-2</v>
      </c>
      <c r="L22" s="91">
        <f t="shared" si="3"/>
        <v>5.3760000000000016E-2</v>
      </c>
      <c r="M22" s="99" t="s">
        <v>39</v>
      </c>
      <c r="N22" s="88">
        <v>4</v>
      </c>
      <c r="O22" s="17">
        <f t="shared" si="7"/>
        <v>16</v>
      </c>
      <c r="P22" s="17"/>
      <c r="Q22" s="17">
        <f t="shared" si="1"/>
        <v>0</v>
      </c>
      <c r="V22" s="17">
        <f>E22*4</f>
        <v>16</v>
      </c>
    </row>
    <row r="23" spans="1:22" s="62" customFormat="1" ht="63" customHeight="1" x14ac:dyDescent="0.25">
      <c r="A23" s="89"/>
      <c r="B23" s="15">
        <v>14</v>
      </c>
      <c r="C23" s="115" t="s">
        <v>93</v>
      </c>
      <c r="D23" s="130" t="s">
        <v>69</v>
      </c>
      <c r="E23" s="116">
        <v>4</v>
      </c>
      <c r="F23" s="116"/>
      <c r="G23" s="125">
        <v>7047</v>
      </c>
      <c r="H23" s="116">
        <v>0.21</v>
      </c>
      <c r="I23" s="116">
        <v>0.16900000000000001</v>
      </c>
      <c r="J23" s="116">
        <v>1.4999999999999999E-2</v>
      </c>
      <c r="K23" s="118">
        <f t="shared" si="8"/>
        <v>5.3235000000000001E-4</v>
      </c>
      <c r="L23" s="91">
        <f t="shared" si="3"/>
        <v>2.1294E-3</v>
      </c>
      <c r="M23" s="97" t="s">
        <v>60</v>
      </c>
      <c r="N23" s="88"/>
      <c r="O23" s="17">
        <f t="shared" si="7"/>
        <v>0</v>
      </c>
      <c r="P23" s="17">
        <v>2</v>
      </c>
      <c r="Q23" s="17">
        <f t="shared" si="1"/>
        <v>8</v>
      </c>
      <c r="S23" s="62">
        <f>E23*2</f>
        <v>8</v>
      </c>
      <c r="V23" s="17"/>
    </row>
    <row r="24" spans="1:22" s="62" customFormat="1" ht="64.5" customHeight="1" x14ac:dyDescent="0.25">
      <c r="A24" s="110"/>
      <c r="B24" s="15">
        <v>15</v>
      </c>
      <c r="C24" s="115" t="s">
        <v>93</v>
      </c>
      <c r="D24" s="130" t="s">
        <v>69</v>
      </c>
      <c r="E24" s="116">
        <v>4</v>
      </c>
      <c r="F24" s="116"/>
      <c r="G24" s="126">
        <v>1023</v>
      </c>
      <c r="H24" s="116">
        <v>0.21</v>
      </c>
      <c r="I24" s="116">
        <v>0.16900000000000001</v>
      </c>
      <c r="J24" s="116">
        <v>1.4999999999999999E-2</v>
      </c>
      <c r="K24" s="118">
        <f t="shared" si="8"/>
        <v>5.3235000000000001E-4</v>
      </c>
      <c r="L24" s="91"/>
      <c r="M24" s="97" t="s">
        <v>60</v>
      </c>
      <c r="N24" s="88"/>
      <c r="O24" s="17">
        <f t="shared" si="7"/>
        <v>0</v>
      </c>
      <c r="P24" s="17">
        <v>2</v>
      </c>
      <c r="Q24" s="17">
        <f t="shared" ref="Q24:Q29" si="9">P24*E24</f>
        <v>8</v>
      </c>
      <c r="S24" s="62">
        <f>E24*2</f>
        <v>8</v>
      </c>
      <c r="V24" s="17"/>
    </row>
    <row r="25" spans="1:22" s="62" customFormat="1" ht="76.5" customHeight="1" x14ac:dyDescent="0.25">
      <c r="A25" s="110"/>
      <c r="B25" s="15">
        <v>16</v>
      </c>
      <c r="C25" s="115" t="s">
        <v>94</v>
      </c>
      <c r="D25" s="131" t="s">
        <v>70</v>
      </c>
      <c r="E25" s="119">
        <v>2</v>
      </c>
      <c r="F25"/>
      <c r="G25" s="117">
        <v>7047</v>
      </c>
      <c r="H25" s="120">
        <v>1.1000000000000001</v>
      </c>
      <c r="I25" s="120">
        <v>0.9</v>
      </c>
      <c r="J25" s="120">
        <v>2.1000000000000001E-2</v>
      </c>
      <c r="K25" s="121">
        <f t="shared" si="8"/>
        <v>2.0790000000000003E-2</v>
      </c>
      <c r="L25" s="91"/>
      <c r="M25" s="99" t="s">
        <v>39</v>
      </c>
      <c r="N25" s="88">
        <v>4</v>
      </c>
      <c r="O25" s="17">
        <f t="shared" si="7"/>
        <v>8</v>
      </c>
      <c r="P25" s="17"/>
      <c r="Q25" s="17">
        <f t="shared" si="9"/>
        <v>0</v>
      </c>
      <c r="V25" s="17">
        <f>E25*4</f>
        <v>8</v>
      </c>
    </row>
    <row r="26" spans="1:22" s="62" customFormat="1" ht="81.75" customHeight="1" x14ac:dyDescent="0.25">
      <c r="A26" s="110"/>
      <c r="B26" s="15">
        <v>17</v>
      </c>
      <c r="C26" s="115" t="s">
        <v>95</v>
      </c>
      <c r="D26" s="131" t="s">
        <v>71</v>
      </c>
      <c r="E26" s="119">
        <v>2</v>
      </c>
      <c r="F26" s="120"/>
      <c r="G26" s="108">
        <v>6010</v>
      </c>
      <c r="H26" s="120">
        <v>0.8</v>
      </c>
      <c r="I26" s="120">
        <v>0.61199999999999999</v>
      </c>
      <c r="J26" s="120">
        <v>1.4999999999999999E-2</v>
      </c>
      <c r="K26" s="121">
        <f t="shared" si="8"/>
        <v>7.3439999999999998E-3</v>
      </c>
      <c r="L26" s="91"/>
      <c r="M26" s="99"/>
      <c r="N26" s="88"/>
      <c r="O26" s="17">
        <f t="shared" si="7"/>
        <v>0</v>
      </c>
      <c r="P26" s="17"/>
      <c r="Q26" s="17">
        <f t="shared" si="9"/>
        <v>0</v>
      </c>
      <c r="U26" s="62">
        <f>E26*6</f>
        <v>12</v>
      </c>
      <c r="V26" s="17"/>
    </row>
    <row r="27" spans="1:22" s="62" customFormat="1" ht="94.5" customHeight="1" x14ac:dyDescent="0.25">
      <c r="A27" s="110"/>
      <c r="B27" s="15">
        <v>18</v>
      </c>
      <c r="C27" s="115" t="s">
        <v>96</v>
      </c>
      <c r="D27" s="130" t="s">
        <v>72</v>
      </c>
      <c r="E27" s="116">
        <v>4</v>
      </c>
      <c r="F27" s="116"/>
      <c r="G27" s="108">
        <v>6010</v>
      </c>
      <c r="H27" s="116">
        <v>0.433</v>
      </c>
      <c r="I27" s="116">
        <v>0.3</v>
      </c>
      <c r="J27" s="116">
        <v>1.2E-2</v>
      </c>
      <c r="K27" s="118">
        <f t="shared" si="8"/>
        <v>1.5587999999999999E-3</v>
      </c>
      <c r="L27" s="91"/>
      <c r="M27" s="97" t="s">
        <v>61</v>
      </c>
      <c r="N27" s="88"/>
      <c r="O27" s="17">
        <f t="shared" si="7"/>
        <v>0</v>
      </c>
      <c r="P27" s="17">
        <v>3</v>
      </c>
      <c r="Q27" s="17">
        <f t="shared" si="9"/>
        <v>12</v>
      </c>
      <c r="S27" s="62">
        <f>E27*3</f>
        <v>12</v>
      </c>
      <c r="V27" s="17"/>
    </row>
    <row r="28" spans="1:22" s="62" customFormat="1" ht="90" customHeight="1" thickBot="1" x14ac:dyDescent="0.3">
      <c r="A28" s="110"/>
      <c r="B28" s="15">
        <v>19</v>
      </c>
      <c r="C28" s="115" t="s">
        <v>97</v>
      </c>
      <c r="D28" s="130" t="s">
        <v>73</v>
      </c>
      <c r="E28" s="116">
        <v>4</v>
      </c>
      <c r="F28" s="116"/>
      <c r="G28" s="126">
        <v>1023</v>
      </c>
      <c r="H28" s="116">
        <v>0.8</v>
      </c>
      <c r="I28" s="116">
        <v>0.59499999999999997</v>
      </c>
      <c r="J28" s="116">
        <v>1.4999999999999999E-2</v>
      </c>
      <c r="K28" s="118">
        <f>H28*I28*J28</f>
        <v>7.1399999999999996E-3</v>
      </c>
      <c r="L28" s="91"/>
      <c r="M28" s="99" t="s">
        <v>39</v>
      </c>
      <c r="N28" s="88">
        <v>4</v>
      </c>
      <c r="O28" s="17">
        <f t="shared" si="7"/>
        <v>16</v>
      </c>
      <c r="P28" s="17"/>
      <c r="Q28" s="17">
        <f t="shared" si="9"/>
        <v>0</v>
      </c>
      <c r="V28" s="17">
        <v>4</v>
      </c>
    </row>
    <row r="29" spans="1:22" s="62" customFormat="1" ht="114.75" customHeight="1" x14ac:dyDescent="0.25">
      <c r="A29" s="110"/>
      <c r="B29" s="15">
        <v>20</v>
      </c>
      <c r="C29" s="111" t="s">
        <v>98</v>
      </c>
      <c r="D29" s="130" t="s">
        <v>74</v>
      </c>
      <c r="E29" s="116">
        <v>1</v>
      </c>
      <c r="F29"/>
      <c r="G29" s="122">
        <v>7047</v>
      </c>
      <c r="H29" s="123">
        <v>0.69</v>
      </c>
      <c r="I29" s="123">
        <v>0.95</v>
      </c>
      <c r="J29" s="123">
        <v>1.4999999999999999E-2</v>
      </c>
      <c r="K29" s="124">
        <f>H29*I29*J29</f>
        <v>9.8324999999999992E-3</v>
      </c>
      <c r="L29" s="91"/>
      <c r="M29" s="99" t="s">
        <v>40</v>
      </c>
      <c r="N29" s="88">
        <v>2</v>
      </c>
      <c r="O29" s="17">
        <f t="shared" si="7"/>
        <v>2</v>
      </c>
      <c r="P29" s="17"/>
      <c r="Q29" s="17">
        <f t="shared" si="9"/>
        <v>0</v>
      </c>
      <c r="V29" s="17">
        <v>4</v>
      </c>
    </row>
    <row r="30" spans="1:22" s="62" customFormat="1" ht="91.5" customHeight="1" x14ac:dyDescent="0.25">
      <c r="A30" s="8"/>
      <c r="B30" s="15">
        <v>21</v>
      </c>
      <c r="C30" s="35" t="s">
        <v>99</v>
      </c>
      <c r="D30" s="132" t="s">
        <v>75</v>
      </c>
      <c r="E30" s="17">
        <v>2</v>
      </c>
      <c r="F30" s="17"/>
      <c r="G30" s="108">
        <v>6010</v>
      </c>
      <c r="H30" s="17">
        <v>0.75</v>
      </c>
      <c r="I30" s="17">
        <v>0.58799999999999997</v>
      </c>
      <c r="J30" s="17">
        <v>2.1000000000000001E-2</v>
      </c>
      <c r="K30" s="37">
        <f t="shared" ref="K30:K31" si="10">H30*I30*J30</f>
        <v>9.2610000000000001E-3</v>
      </c>
      <c r="L30" s="76">
        <f t="shared" si="3"/>
        <v>1.8522E-2</v>
      </c>
      <c r="M30" s="82" t="s">
        <v>39</v>
      </c>
      <c r="N30" s="88">
        <v>4</v>
      </c>
      <c r="O30" s="17">
        <f t="shared" si="7"/>
        <v>8</v>
      </c>
      <c r="P30" s="17"/>
      <c r="Q30" s="61">
        <f t="shared" ref="Q30:Q50" si="11">P30*E30</f>
        <v>0</v>
      </c>
      <c r="V30" s="17">
        <f>E30*4</f>
        <v>8</v>
      </c>
    </row>
    <row r="31" spans="1:22" ht="64.5" customHeight="1" x14ac:dyDescent="0.25">
      <c r="A31" s="8"/>
      <c r="B31" s="15">
        <v>22</v>
      </c>
      <c r="C31" s="35" t="s">
        <v>67</v>
      </c>
      <c r="D31" s="132" t="s">
        <v>66</v>
      </c>
      <c r="E31" s="17">
        <v>1</v>
      </c>
      <c r="F31" s="41"/>
      <c r="G31" s="17" t="s">
        <v>20</v>
      </c>
      <c r="H31" s="41">
        <v>0.32700000000000001</v>
      </c>
      <c r="I31" s="41">
        <v>0.32100000000000001</v>
      </c>
      <c r="J31" s="17">
        <v>1.7999999999999999E-2</v>
      </c>
      <c r="K31" s="37">
        <f t="shared" si="10"/>
        <v>1.8894059999999999E-3</v>
      </c>
      <c r="L31" s="76">
        <f t="shared" si="3"/>
        <v>1.8894059999999999E-3</v>
      </c>
      <c r="M31" s="82" t="s">
        <v>48</v>
      </c>
      <c r="N31" s="88"/>
      <c r="O31" s="17">
        <f t="shared" si="7"/>
        <v>0</v>
      </c>
      <c r="P31" s="17"/>
      <c r="Q31" s="61">
        <f t="shared" si="11"/>
        <v>0</v>
      </c>
      <c r="T31" s="9">
        <v>4</v>
      </c>
      <c r="V31" s="16">
        <v>4</v>
      </c>
    </row>
    <row r="32" spans="1:22" s="62" customFormat="1" ht="58.5" customHeight="1" x14ac:dyDescent="0.25">
      <c r="A32" s="42"/>
      <c r="B32" s="15">
        <v>23</v>
      </c>
      <c r="C32" s="35" t="s">
        <v>100</v>
      </c>
      <c r="D32" s="132" t="s">
        <v>76</v>
      </c>
      <c r="E32" s="17">
        <v>4</v>
      </c>
      <c r="F32" s="17"/>
      <c r="G32" s="126">
        <v>1023</v>
      </c>
      <c r="H32" s="17">
        <v>1.5</v>
      </c>
      <c r="I32" s="17">
        <v>0.3</v>
      </c>
      <c r="J32" s="17">
        <v>2.1000000000000001E-2</v>
      </c>
      <c r="K32" s="37">
        <f t="shared" ref="K32:K37" si="12">H32*I32*J32</f>
        <v>9.4500000000000001E-3</v>
      </c>
      <c r="L32" s="76">
        <f t="shared" si="3"/>
        <v>3.78E-2</v>
      </c>
      <c r="M32" s="82" t="s">
        <v>39</v>
      </c>
      <c r="N32" s="88">
        <v>4</v>
      </c>
      <c r="O32" s="17">
        <f t="shared" ref="O32:O50" si="13">N32*E32</f>
        <v>16</v>
      </c>
      <c r="P32" s="17"/>
      <c r="Q32" s="61">
        <f t="shared" si="11"/>
        <v>0</v>
      </c>
      <c r="V32" s="17">
        <f>E32*4</f>
        <v>16</v>
      </c>
    </row>
    <row r="33" spans="1:22" s="62" customFormat="1" ht="58.5" customHeight="1" x14ac:dyDescent="0.25">
      <c r="A33" s="42"/>
      <c r="B33" s="15">
        <v>24</v>
      </c>
      <c r="C33" s="35" t="s">
        <v>101</v>
      </c>
      <c r="D33" s="132" t="s">
        <v>77</v>
      </c>
      <c r="E33" s="17">
        <v>4</v>
      </c>
      <c r="F33" s="17"/>
      <c r="G33" s="109">
        <v>3020</v>
      </c>
      <c r="H33" s="17">
        <v>1.5</v>
      </c>
      <c r="I33" s="17">
        <v>0.3</v>
      </c>
      <c r="J33" s="17">
        <v>2.1000000000000001E-2</v>
      </c>
      <c r="K33" s="37">
        <f t="shared" si="12"/>
        <v>9.4500000000000001E-3</v>
      </c>
      <c r="L33" s="76">
        <f t="shared" si="3"/>
        <v>3.78E-2</v>
      </c>
      <c r="M33" s="82" t="s">
        <v>39</v>
      </c>
      <c r="N33" s="88">
        <v>4</v>
      </c>
      <c r="O33" s="17">
        <f t="shared" si="13"/>
        <v>16</v>
      </c>
      <c r="P33" s="17"/>
      <c r="Q33" s="61">
        <f t="shared" si="11"/>
        <v>0</v>
      </c>
      <c r="V33" s="17">
        <f>E33*4</f>
        <v>16</v>
      </c>
    </row>
    <row r="34" spans="1:22" s="62" customFormat="1" ht="58.5" customHeight="1" x14ac:dyDescent="0.25">
      <c r="A34" s="42"/>
      <c r="B34" s="15">
        <v>25</v>
      </c>
      <c r="C34" s="35" t="s">
        <v>102</v>
      </c>
      <c r="D34" s="132" t="s">
        <v>78</v>
      </c>
      <c r="E34" s="17">
        <v>8</v>
      </c>
      <c r="F34" s="17"/>
      <c r="G34" s="109">
        <v>3020</v>
      </c>
      <c r="H34" s="17">
        <v>0.15</v>
      </c>
      <c r="I34" s="17">
        <v>0.2</v>
      </c>
      <c r="J34" s="17">
        <v>1.4999999999999999E-2</v>
      </c>
      <c r="K34" s="37">
        <f t="shared" si="12"/>
        <v>4.4999999999999999E-4</v>
      </c>
      <c r="L34" s="76">
        <f t="shared" si="3"/>
        <v>3.5999999999999999E-3</v>
      </c>
      <c r="M34" s="81"/>
      <c r="N34" s="88"/>
      <c r="O34" s="17">
        <f t="shared" si="13"/>
        <v>0</v>
      </c>
      <c r="P34" s="17"/>
      <c r="Q34" s="61">
        <f t="shared" si="11"/>
        <v>0</v>
      </c>
      <c r="T34" s="62">
        <f>E34*4</f>
        <v>32</v>
      </c>
      <c r="V34" s="17"/>
    </row>
    <row r="35" spans="1:22" s="62" customFormat="1" ht="64.5" customHeight="1" x14ac:dyDescent="0.25">
      <c r="A35" s="42"/>
      <c r="B35" s="15">
        <v>26</v>
      </c>
      <c r="C35" s="35" t="s">
        <v>103</v>
      </c>
      <c r="D35" s="132" t="s">
        <v>79</v>
      </c>
      <c r="E35" s="17">
        <v>4</v>
      </c>
      <c r="F35" s="17"/>
      <c r="G35" s="108">
        <v>6010</v>
      </c>
      <c r="H35" s="17">
        <v>1.5</v>
      </c>
      <c r="I35" s="17">
        <v>1.9</v>
      </c>
      <c r="J35" s="17">
        <v>2.1000000000000001E-2</v>
      </c>
      <c r="K35" s="37">
        <f t="shared" si="12"/>
        <v>5.9849999999999993E-2</v>
      </c>
      <c r="L35" s="76">
        <f t="shared" si="3"/>
        <v>0.23939999999999997</v>
      </c>
      <c r="M35" s="81"/>
      <c r="N35" s="88"/>
      <c r="O35" s="17">
        <f t="shared" si="13"/>
        <v>0</v>
      </c>
      <c r="P35" s="17"/>
      <c r="Q35" s="61">
        <f t="shared" si="11"/>
        <v>0</v>
      </c>
      <c r="T35" s="62">
        <f>E35*2</f>
        <v>8</v>
      </c>
      <c r="V35" s="17">
        <f>E35*2</f>
        <v>8</v>
      </c>
    </row>
    <row r="36" spans="1:22" s="62" customFormat="1" ht="41.25" customHeight="1" x14ac:dyDescent="0.25">
      <c r="A36" s="42"/>
      <c r="B36" s="15">
        <v>27</v>
      </c>
      <c r="C36" s="35" t="s">
        <v>104</v>
      </c>
      <c r="D36" s="132" t="s">
        <v>80</v>
      </c>
      <c r="E36" s="17">
        <v>2</v>
      </c>
      <c r="F36" s="17"/>
      <c r="G36" s="109">
        <v>3020</v>
      </c>
      <c r="H36" s="17">
        <v>0.45</v>
      </c>
      <c r="I36" s="17">
        <v>0.08</v>
      </c>
      <c r="J36" s="17">
        <v>2.1000000000000001E-2</v>
      </c>
      <c r="K36" s="38">
        <f t="shared" si="12"/>
        <v>7.5600000000000016E-4</v>
      </c>
      <c r="L36" s="76">
        <f t="shared" si="3"/>
        <v>1.5120000000000003E-3</v>
      </c>
      <c r="M36" s="82" t="s">
        <v>40</v>
      </c>
      <c r="N36" s="88">
        <v>2</v>
      </c>
      <c r="O36" s="17">
        <f t="shared" si="13"/>
        <v>4</v>
      </c>
      <c r="P36" s="17"/>
      <c r="Q36" s="61">
        <f t="shared" si="11"/>
        <v>0</v>
      </c>
      <c r="V36" s="17">
        <f>E36*2</f>
        <v>4</v>
      </c>
    </row>
    <row r="37" spans="1:22" s="62" customFormat="1" ht="45.75" customHeight="1" x14ac:dyDescent="0.25">
      <c r="A37" s="42"/>
      <c r="B37" s="15">
        <v>28</v>
      </c>
      <c r="C37" s="35" t="s">
        <v>105</v>
      </c>
      <c r="D37" s="132" t="s">
        <v>81</v>
      </c>
      <c r="E37" s="17">
        <v>20</v>
      </c>
      <c r="F37" s="17"/>
      <c r="G37" s="17" t="s">
        <v>21</v>
      </c>
      <c r="H37" s="17">
        <v>0.11</v>
      </c>
      <c r="I37" s="17">
        <v>0.11</v>
      </c>
      <c r="J37" s="17">
        <v>1.4999999999999999E-2</v>
      </c>
      <c r="K37" s="37">
        <f t="shared" si="12"/>
        <v>1.8149999999999999E-4</v>
      </c>
      <c r="L37" s="76">
        <f t="shared" si="3"/>
        <v>3.63E-3</v>
      </c>
      <c r="M37" s="81"/>
      <c r="N37" s="88"/>
      <c r="O37" s="17">
        <f t="shared" si="13"/>
        <v>0</v>
      </c>
      <c r="P37" s="17"/>
      <c r="Q37" s="61">
        <f t="shared" si="11"/>
        <v>0</v>
      </c>
      <c r="V37" s="17"/>
    </row>
    <row r="38" spans="1:22" s="62" customFormat="1" ht="54" customHeight="1" x14ac:dyDescent="0.25">
      <c r="A38" s="42"/>
      <c r="B38" s="15">
        <v>29</v>
      </c>
      <c r="C38" s="142" t="s">
        <v>106</v>
      </c>
      <c r="D38" s="133" t="s">
        <v>82</v>
      </c>
      <c r="E38" s="17">
        <v>2</v>
      </c>
      <c r="F38" s="41"/>
      <c r="G38" s="108">
        <v>6010</v>
      </c>
      <c r="H38" s="41">
        <v>0.35</v>
      </c>
      <c r="I38" s="41">
        <v>0.33800000000000002</v>
      </c>
      <c r="J38" s="17">
        <v>2.1000000000000001E-2</v>
      </c>
      <c r="K38" s="37">
        <v>1.7745E-3</v>
      </c>
      <c r="L38" s="76">
        <f t="shared" si="3"/>
        <v>3.5490000000000001E-3</v>
      </c>
      <c r="M38" s="82" t="s">
        <v>40</v>
      </c>
      <c r="N38" s="88">
        <v>2</v>
      </c>
      <c r="O38" s="17">
        <f t="shared" si="13"/>
        <v>4</v>
      </c>
      <c r="P38" s="17"/>
      <c r="Q38" s="61">
        <f t="shared" si="11"/>
        <v>0</v>
      </c>
      <c r="V38" s="17">
        <f>E38*2</f>
        <v>4</v>
      </c>
    </row>
    <row r="39" spans="1:22" s="62" customFormat="1" ht="57" customHeight="1" x14ac:dyDescent="0.25">
      <c r="A39" s="42"/>
      <c r="B39" s="15">
        <v>30</v>
      </c>
      <c r="C39" s="142" t="s">
        <v>107</v>
      </c>
      <c r="D39" s="133" t="s">
        <v>83</v>
      </c>
      <c r="E39" s="17">
        <v>1</v>
      </c>
      <c r="F39" s="17"/>
      <c r="G39" s="108">
        <v>6010</v>
      </c>
      <c r="H39" s="17">
        <v>0.62</v>
      </c>
      <c r="I39" s="17">
        <v>0.25</v>
      </c>
      <c r="J39" s="17">
        <v>2.1000000000000001E-2</v>
      </c>
      <c r="K39" s="37">
        <v>2.7899999999999999E-3</v>
      </c>
      <c r="L39" s="76">
        <f t="shared" si="3"/>
        <v>2.7899999999999999E-3</v>
      </c>
      <c r="M39" s="81"/>
      <c r="N39" s="88"/>
      <c r="O39" s="17">
        <f t="shared" si="13"/>
        <v>0</v>
      </c>
      <c r="P39" s="17"/>
      <c r="Q39" s="61">
        <f t="shared" si="11"/>
        <v>0</v>
      </c>
      <c r="T39" s="62">
        <v>2</v>
      </c>
      <c r="V39" s="17"/>
    </row>
    <row r="40" spans="1:22" s="62" customFormat="1" ht="75.75" customHeight="1" thickBot="1" x14ac:dyDescent="0.3">
      <c r="A40" s="43"/>
      <c r="B40" s="15">
        <v>31</v>
      </c>
      <c r="C40" s="143" t="s">
        <v>115</v>
      </c>
      <c r="D40" s="134" t="s">
        <v>49</v>
      </c>
      <c r="E40" s="23">
        <v>24</v>
      </c>
      <c r="F40" s="23"/>
      <c r="G40" s="24">
        <v>7047</v>
      </c>
      <c r="H40" s="23"/>
      <c r="I40" s="23"/>
      <c r="J40" s="23"/>
      <c r="K40" s="44">
        <v>1E-4</v>
      </c>
      <c r="L40" s="76">
        <f t="shared" si="3"/>
        <v>2.4000000000000002E-3</v>
      </c>
      <c r="M40" s="82" t="s">
        <v>50</v>
      </c>
      <c r="N40" s="88">
        <v>2</v>
      </c>
      <c r="O40" s="17">
        <f t="shared" si="13"/>
        <v>48</v>
      </c>
      <c r="P40" s="17"/>
      <c r="Q40" s="61">
        <f t="shared" si="11"/>
        <v>0</v>
      </c>
      <c r="V40" s="17"/>
    </row>
    <row r="41" spans="1:22" s="62" customFormat="1" ht="27.75" customHeight="1" thickBot="1" x14ac:dyDescent="0.3">
      <c r="A41" s="45"/>
      <c r="B41" s="196" t="s">
        <v>17</v>
      </c>
      <c r="C41" s="197"/>
      <c r="D41" s="197"/>
      <c r="E41" s="197"/>
      <c r="F41" s="197"/>
      <c r="G41" s="197"/>
      <c r="H41" s="197"/>
      <c r="I41" s="197"/>
      <c r="J41" s="197"/>
      <c r="K41" s="198"/>
      <c r="L41" s="76">
        <f t="shared" si="3"/>
        <v>0</v>
      </c>
      <c r="M41" s="81"/>
      <c r="N41" s="88"/>
      <c r="O41" s="17">
        <f t="shared" si="13"/>
        <v>0</v>
      </c>
      <c r="P41" s="17"/>
      <c r="Q41" s="61">
        <f t="shared" si="11"/>
        <v>0</v>
      </c>
      <c r="V41" s="17"/>
    </row>
    <row r="42" spans="1:22" s="62" customFormat="1" ht="42.75" customHeight="1" x14ac:dyDescent="0.25">
      <c r="A42" s="46"/>
      <c r="B42" s="15">
        <v>32</v>
      </c>
      <c r="C42" s="35" t="s">
        <v>111</v>
      </c>
      <c r="D42" s="132" t="s">
        <v>56</v>
      </c>
      <c r="E42" s="17">
        <v>2</v>
      </c>
      <c r="F42" s="17"/>
      <c r="G42" s="117">
        <v>7047</v>
      </c>
      <c r="H42" s="17">
        <v>0.6</v>
      </c>
      <c r="I42" s="17">
        <v>2.1000000000000001E-2</v>
      </c>
      <c r="J42" s="17">
        <v>0.21</v>
      </c>
      <c r="K42" s="37">
        <f t="shared" ref="K42" si="14">H42*I42*J42</f>
        <v>2.6459999999999999E-3</v>
      </c>
      <c r="L42" s="76">
        <f t="shared" si="3"/>
        <v>5.2919999999999998E-3</v>
      </c>
      <c r="M42" s="81"/>
      <c r="N42" s="88"/>
      <c r="O42" s="17">
        <f t="shared" si="13"/>
        <v>0</v>
      </c>
      <c r="P42" s="17"/>
      <c r="Q42" s="61">
        <f t="shared" si="11"/>
        <v>0</v>
      </c>
      <c r="V42" s="17"/>
    </row>
    <row r="43" spans="1:22" s="62" customFormat="1" ht="75.75" customHeight="1" x14ac:dyDescent="0.25">
      <c r="A43" s="47"/>
      <c r="B43" s="48" t="s">
        <v>88</v>
      </c>
      <c r="C43" s="35" t="s">
        <v>112</v>
      </c>
      <c r="D43" s="132" t="s">
        <v>51</v>
      </c>
      <c r="E43" s="17">
        <v>1</v>
      </c>
      <c r="F43" s="17"/>
      <c r="G43" s="117">
        <v>7047</v>
      </c>
      <c r="H43" s="17">
        <v>0.61599999999999999</v>
      </c>
      <c r="I43" s="17">
        <v>0.04</v>
      </c>
      <c r="J43" s="17">
        <v>0.1</v>
      </c>
      <c r="K43" s="18">
        <v>2.464E-3</v>
      </c>
      <c r="L43" s="76">
        <f t="shared" si="3"/>
        <v>2.464E-3</v>
      </c>
      <c r="M43" s="82" t="s">
        <v>39</v>
      </c>
      <c r="N43" s="88">
        <v>4</v>
      </c>
      <c r="O43" s="17">
        <f t="shared" si="13"/>
        <v>4</v>
      </c>
      <c r="P43" s="17"/>
      <c r="Q43" s="61">
        <f t="shared" si="11"/>
        <v>0</v>
      </c>
      <c r="V43" s="17">
        <v>4</v>
      </c>
    </row>
    <row r="44" spans="1:22" s="62" customFormat="1" ht="75.75" customHeight="1" thickBot="1" x14ac:dyDescent="0.3">
      <c r="A44" s="9"/>
      <c r="B44" s="15">
        <v>34</v>
      </c>
      <c r="C44" s="49" t="s">
        <v>113</v>
      </c>
      <c r="D44" s="139" t="s">
        <v>114</v>
      </c>
      <c r="E44" s="50">
        <v>1</v>
      </c>
      <c r="F44"/>
      <c r="G44" s="144">
        <v>7047</v>
      </c>
      <c r="H44" s="50"/>
      <c r="I44" s="50"/>
      <c r="J44" s="50"/>
      <c r="K44" s="51"/>
      <c r="L44" s="76"/>
      <c r="M44" s="82"/>
      <c r="N44" s="88"/>
      <c r="O44" s="17"/>
      <c r="P44" s="17"/>
      <c r="Q44" s="61">
        <f t="shared" si="11"/>
        <v>0</v>
      </c>
      <c r="U44" s="62">
        <v>4</v>
      </c>
      <c r="V44" s="17"/>
    </row>
    <row r="45" spans="1:22" s="62" customFormat="1" ht="27.75" customHeight="1" thickBot="1" x14ac:dyDescent="0.3">
      <c r="A45" s="45"/>
      <c r="B45" s="196" t="s">
        <v>52</v>
      </c>
      <c r="C45" s="197"/>
      <c r="D45" s="197"/>
      <c r="E45" s="197"/>
      <c r="F45" s="197"/>
      <c r="G45" s="197"/>
      <c r="H45" s="197"/>
      <c r="I45" s="197"/>
      <c r="J45" s="197"/>
      <c r="K45" s="210"/>
      <c r="L45" s="76">
        <f t="shared" si="3"/>
        <v>0</v>
      </c>
      <c r="M45" s="81"/>
      <c r="N45" s="88"/>
      <c r="O45" s="17">
        <f t="shared" si="13"/>
        <v>0</v>
      </c>
      <c r="P45" s="17"/>
      <c r="Q45" s="61">
        <f t="shared" si="11"/>
        <v>0</v>
      </c>
      <c r="V45" s="17"/>
    </row>
    <row r="46" spans="1:22" s="62" customFormat="1" ht="174.75" customHeight="1" thickBot="1" x14ac:dyDescent="0.3">
      <c r="A46" s="52"/>
      <c r="B46" s="32" t="s">
        <v>23</v>
      </c>
      <c r="C46" s="19" t="s">
        <v>123</v>
      </c>
      <c r="D46" s="135" t="s">
        <v>44</v>
      </c>
      <c r="E46" s="19">
        <v>1</v>
      </c>
      <c r="F46" s="19"/>
      <c r="G46" s="104" t="s">
        <v>59</v>
      </c>
      <c r="H46" s="19">
        <v>1.3</v>
      </c>
      <c r="I46" s="19">
        <v>0.6</v>
      </c>
      <c r="J46" s="19">
        <v>1.55</v>
      </c>
      <c r="K46" s="105">
        <v>0.53100000000000003</v>
      </c>
      <c r="L46" s="75">
        <f t="shared" si="3"/>
        <v>0.53100000000000003</v>
      </c>
      <c r="M46" s="82" t="s">
        <v>39</v>
      </c>
      <c r="N46" s="88">
        <v>4</v>
      </c>
      <c r="O46" s="17">
        <f t="shared" si="13"/>
        <v>4</v>
      </c>
      <c r="P46" s="17"/>
      <c r="Q46" s="61">
        <f t="shared" si="11"/>
        <v>0</v>
      </c>
      <c r="S46" s="62">
        <v>4</v>
      </c>
      <c r="V46" s="17">
        <v>4</v>
      </c>
    </row>
    <row r="47" spans="1:22" s="62" customFormat="1" ht="27.75" customHeight="1" thickBot="1" x14ac:dyDescent="0.3">
      <c r="A47" s="45"/>
      <c r="B47" s="196" t="s">
        <v>53</v>
      </c>
      <c r="C47" s="197"/>
      <c r="D47" s="197"/>
      <c r="E47" s="197"/>
      <c r="F47" s="197"/>
      <c r="G47" s="197"/>
      <c r="H47" s="197"/>
      <c r="I47" s="197"/>
      <c r="J47" s="197"/>
      <c r="K47" s="210"/>
      <c r="L47" s="76">
        <f t="shared" ref="L47" si="15">K47*E47</f>
        <v>0</v>
      </c>
      <c r="M47" s="81"/>
      <c r="N47" s="88"/>
      <c r="O47" s="17">
        <f t="shared" ref="O47" si="16">N47*E47</f>
        <v>0</v>
      </c>
      <c r="P47" s="17"/>
      <c r="Q47" s="61">
        <f t="shared" ref="Q47" si="17">P47*E47</f>
        <v>0</v>
      </c>
      <c r="V47" s="17"/>
    </row>
    <row r="48" spans="1:22" ht="58.5" customHeight="1" x14ac:dyDescent="0.25">
      <c r="A48" s="53"/>
      <c r="B48" s="32" t="s">
        <v>46</v>
      </c>
      <c r="C48" s="100" t="s">
        <v>108</v>
      </c>
      <c r="D48" s="137" t="s">
        <v>45</v>
      </c>
      <c r="E48" s="101">
        <v>28</v>
      </c>
      <c r="F48" s="102"/>
      <c r="G48" s="100" t="s">
        <v>22</v>
      </c>
      <c r="H48" s="100">
        <v>2.7E-2</v>
      </c>
      <c r="I48" s="100">
        <v>2.7E-2</v>
      </c>
      <c r="J48" s="100">
        <v>1.6E-2</v>
      </c>
      <c r="K48" s="103">
        <f>H48*I48*J48</f>
        <v>1.1663999999999999E-5</v>
      </c>
      <c r="L48" s="75">
        <f t="shared" si="3"/>
        <v>3.2659199999999995E-4</v>
      </c>
      <c r="M48" s="80"/>
      <c r="N48" s="93"/>
      <c r="O48" s="17">
        <f t="shared" si="13"/>
        <v>0</v>
      </c>
      <c r="P48" s="17"/>
      <c r="Q48" s="61">
        <f t="shared" si="11"/>
        <v>0</v>
      </c>
      <c r="V48" s="16"/>
    </row>
    <row r="49" spans="1:23" ht="66.75" customHeight="1" x14ac:dyDescent="0.25">
      <c r="A49" s="53"/>
      <c r="B49" s="35" t="s">
        <v>47</v>
      </c>
      <c r="C49" s="41" t="s">
        <v>109</v>
      </c>
      <c r="D49" s="134" t="s">
        <v>42</v>
      </c>
      <c r="E49" s="54">
        <v>242</v>
      </c>
      <c r="F49" s="16"/>
      <c r="G49" s="41" t="s">
        <v>22</v>
      </c>
      <c r="H49" s="41">
        <v>3.5999999999999997E-2</v>
      </c>
      <c r="I49" s="41">
        <v>3.5999999999999997E-2</v>
      </c>
      <c r="J49" s="41">
        <v>2.3E-2</v>
      </c>
      <c r="K49" s="55">
        <f>H49*I49*J49</f>
        <v>2.9807999999999996E-5</v>
      </c>
      <c r="L49" s="75">
        <f t="shared" si="3"/>
        <v>7.2135359999999996E-3</v>
      </c>
      <c r="M49" s="80"/>
      <c r="N49" s="93"/>
      <c r="O49" s="17">
        <f t="shared" si="13"/>
        <v>0</v>
      </c>
      <c r="P49" s="17"/>
      <c r="Q49" s="61">
        <f t="shared" si="11"/>
        <v>0</v>
      </c>
      <c r="V49" s="16"/>
    </row>
    <row r="50" spans="1:23" ht="66.75" customHeight="1" thickBot="1" x14ac:dyDescent="0.3">
      <c r="A50" s="56"/>
      <c r="B50" s="32" t="s">
        <v>62</v>
      </c>
      <c r="C50" s="22" t="s">
        <v>110</v>
      </c>
      <c r="D50" s="138" t="s">
        <v>43</v>
      </c>
      <c r="E50" s="2">
        <v>14</v>
      </c>
      <c r="F50" s="57"/>
      <c r="G50" s="22" t="s">
        <v>22</v>
      </c>
      <c r="H50" s="22">
        <v>0.1</v>
      </c>
      <c r="I50" s="22">
        <v>0.1</v>
      </c>
      <c r="J50" s="22">
        <v>4.3999999999999997E-2</v>
      </c>
      <c r="K50" s="58">
        <f>H50*I50*J50</f>
        <v>4.4000000000000007E-4</v>
      </c>
      <c r="L50" s="77">
        <f t="shared" si="3"/>
        <v>6.1600000000000005E-3</v>
      </c>
      <c r="M50" s="83"/>
      <c r="N50" s="96"/>
      <c r="O50" s="23">
        <f t="shared" si="13"/>
        <v>0</v>
      </c>
      <c r="P50" s="23"/>
      <c r="Q50" s="61">
        <f t="shared" si="11"/>
        <v>0</v>
      </c>
      <c r="V50" s="16"/>
      <c r="W50" s="9">
        <v>14</v>
      </c>
    </row>
    <row r="51" spans="1:23" x14ac:dyDescent="0.25">
      <c r="M51" s="84">
        <f>SUM(M6:M50)</f>
        <v>0</v>
      </c>
      <c r="N51" s="70"/>
      <c r="O51" s="70">
        <f>SUM(O7:O50)</f>
        <v>252</v>
      </c>
      <c r="Q51" s="62">
        <f>SUM(Q7:Q50)</f>
        <v>28</v>
      </c>
      <c r="R51" s="9">
        <f t="shared" ref="R51:W51" si="18">SUM(R12:R50)</f>
        <v>8</v>
      </c>
      <c r="S51" s="9">
        <f t="shared" si="18"/>
        <v>32</v>
      </c>
      <c r="T51" s="9">
        <f t="shared" si="18"/>
        <v>46</v>
      </c>
      <c r="U51" s="9">
        <f t="shared" si="18"/>
        <v>16</v>
      </c>
      <c r="V51" s="9">
        <f t="shared" si="18"/>
        <v>116</v>
      </c>
      <c r="W51" s="9">
        <f t="shared" si="18"/>
        <v>71</v>
      </c>
    </row>
    <row r="52" spans="1:23" x14ac:dyDescent="0.25">
      <c r="R52" s="9" t="s">
        <v>124</v>
      </c>
      <c r="S52" s="9" t="s">
        <v>125</v>
      </c>
      <c r="T52" s="9" t="s">
        <v>126</v>
      </c>
      <c r="U52" s="9" t="s">
        <v>127</v>
      </c>
      <c r="V52" s="16" t="s">
        <v>128</v>
      </c>
      <c r="W52" s="9" t="s">
        <v>131</v>
      </c>
    </row>
    <row r="53" spans="1:23" ht="16.5" thickBot="1" x14ac:dyDescent="0.3">
      <c r="C53" s="208" t="s">
        <v>142</v>
      </c>
      <c r="D53" s="208"/>
      <c r="E53" s="208"/>
      <c r="F53" s="208"/>
    </row>
    <row r="54" spans="1:23" x14ac:dyDescent="0.25">
      <c r="C54" s="205" t="s">
        <v>139</v>
      </c>
      <c r="D54" s="157" t="s">
        <v>124</v>
      </c>
      <c r="E54" s="158">
        <v>8</v>
      </c>
      <c r="F54" s="159" t="s">
        <v>136</v>
      </c>
    </row>
    <row r="55" spans="1:23" x14ac:dyDescent="0.25">
      <c r="C55" s="207"/>
      <c r="D55" s="146" t="s">
        <v>125</v>
      </c>
      <c r="E55" s="147">
        <v>32</v>
      </c>
      <c r="F55" s="160" t="s">
        <v>136</v>
      </c>
    </row>
    <row r="56" spans="1:23" x14ac:dyDescent="0.25">
      <c r="C56" s="207"/>
      <c r="D56" s="146" t="s">
        <v>126</v>
      </c>
      <c r="E56" s="147">
        <v>46</v>
      </c>
      <c r="F56" s="160" t="s">
        <v>136</v>
      </c>
    </row>
    <row r="57" spans="1:23" ht="16.5" thickBot="1" x14ac:dyDescent="0.3">
      <c r="C57" s="206"/>
      <c r="D57" s="161" t="s">
        <v>132</v>
      </c>
      <c r="E57" s="162">
        <v>16</v>
      </c>
      <c r="F57" s="163" t="s">
        <v>136</v>
      </c>
    </row>
    <row r="58" spans="1:23" x14ac:dyDescent="0.25">
      <c r="C58" s="205" t="s">
        <v>133</v>
      </c>
      <c r="D58" s="151" t="s">
        <v>134</v>
      </c>
      <c r="E58" s="152">
        <v>8</v>
      </c>
      <c r="F58" s="153" t="s">
        <v>136</v>
      </c>
    </row>
    <row r="59" spans="1:23" ht="16.5" thickBot="1" x14ac:dyDescent="0.3">
      <c r="C59" s="206"/>
      <c r="D59" s="154" t="s">
        <v>135</v>
      </c>
      <c r="E59" s="155">
        <f>E55+E56+E57</f>
        <v>94</v>
      </c>
      <c r="F59" s="156" t="s">
        <v>136</v>
      </c>
    </row>
    <row r="60" spans="1:23" x14ac:dyDescent="0.25">
      <c r="C60" s="205" t="s">
        <v>137</v>
      </c>
      <c r="D60" s="164" t="s">
        <v>134</v>
      </c>
      <c r="E60" s="165">
        <f>E54</f>
        <v>8</v>
      </c>
      <c r="F60" s="166" t="s">
        <v>136</v>
      </c>
    </row>
    <row r="61" spans="1:23" x14ac:dyDescent="0.25">
      <c r="C61" s="207"/>
      <c r="D61" s="148" t="s">
        <v>138</v>
      </c>
      <c r="E61" s="149">
        <f>E63+E64</f>
        <v>187</v>
      </c>
      <c r="F61" s="167" t="s">
        <v>136</v>
      </c>
    </row>
    <row r="62" spans="1:23" ht="16.5" thickBot="1" x14ac:dyDescent="0.3">
      <c r="C62" s="206"/>
      <c r="D62" s="168" t="s">
        <v>135</v>
      </c>
      <c r="E62" s="169">
        <f>E59</f>
        <v>94</v>
      </c>
      <c r="F62" s="170" t="s">
        <v>136</v>
      </c>
    </row>
    <row r="63" spans="1:23" x14ac:dyDescent="0.25">
      <c r="C63" s="205" t="s">
        <v>140</v>
      </c>
      <c r="D63" s="171" t="s">
        <v>128</v>
      </c>
      <c r="E63" s="172">
        <v>116</v>
      </c>
      <c r="F63" s="173" t="s">
        <v>136</v>
      </c>
    </row>
    <row r="64" spans="1:23" ht="16.5" thickBot="1" x14ac:dyDescent="0.3">
      <c r="C64" s="206"/>
      <c r="D64" s="174" t="s">
        <v>131</v>
      </c>
      <c r="E64" s="175">
        <v>71</v>
      </c>
      <c r="F64" s="176" t="s">
        <v>136</v>
      </c>
    </row>
    <row r="65" spans="3:6" x14ac:dyDescent="0.25">
      <c r="C65" s="205" t="s">
        <v>141</v>
      </c>
      <c r="D65" s="177" t="s">
        <v>108</v>
      </c>
      <c r="E65" s="178">
        <f>E55+E56+E57</f>
        <v>94</v>
      </c>
      <c r="F65" s="179" t="s">
        <v>136</v>
      </c>
    </row>
    <row r="66" spans="3:6" x14ac:dyDescent="0.25">
      <c r="C66" s="207"/>
      <c r="D66" s="150" t="s">
        <v>109</v>
      </c>
      <c r="E66" s="128">
        <f>E54+E63+E64-14</f>
        <v>181</v>
      </c>
      <c r="F66" s="180" t="s">
        <v>136</v>
      </c>
    </row>
    <row r="67" spans="3:6" ht="16.5" thickBot="1" x14ac:dyDescent="0.3">
      <c r="C67" s="206"/>
      <c r="D67" s="181" t="s">
        <v>110</v>
      </c>
      <c r="E67" s="24">
        <v>14</v>
      </c>
      <c r="F67" s="182" t="s">
        <v>136</v>
      </c>
    </row>
    <row r="68" spans="3:6" ht="16.5" thickBot="1" x14ac:dyDescent="0.3">
      <c r="C68" s="183" t="s">
        <v>143</v>
      </c>
      <c r="D68" s="184"/>
      <c r="E68" s="185">
        <v>24</v>
      </c>
      <c r="F68" s="186" t="s">
        <v>136</v>
      </c>
    </row>
  </sheetData>
  <mergeCells count="18">
    <mergeCell ref="C63:C64"/>
    <mergeCell ref="C65:C67"/>
    <mergeCell ref="C53:F53"/>
    <mergeCell ref="R4:U4"/>
    <mergeCell ref="V4:W4"/>
    <mergeCell ref="C54:C57"/>
    <mergeCell ref="C58:C59"/>
    <mergeCell ref="C60:C62"/>
    <mergeCell ref="B47:K47"/>
    <mergeCell ref="B45:K45"/>
    <mergeCell ref="A1:K1"/>
    <mergeCell ref="B6:K6"/>
    <mergeCell ref="B3:K3"/>
    <mergeCell ref="B2:K2"/>
    <mergeCell ref="B41:K41"/>
    <mergeCell ref="B4:K4"/>
    <mergeCell ref="B13:K13"/>
    <mergeCell ref="B21:K21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40" orientation="portrait" horizontalDpi="4294967293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Евгения</dc:creator>
  <cp:lastModifiedBy>111</cp:lastModifiedBy>
  <cp:lastPrinted>2026-05-12T05:38:23Z</cp:lastPrinted>
  <dcterms:created xsi:type="dcterms:W3CDTF">2017-04-27T07:18:00Z</dcterms:created>
  <dcterms:modified xsi:type="dcterms:W3CDTF">2026-05-12T05:38:46Z</dcterms:modified>
</cp:coreProperties>
</file>