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2315" windowHeight="895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10" i="1"/>
  <c r="O10" l="1"/>
  <c r="D16" s="1"/>
  <c r="N10"/>
  <c r="C16" s="1"/>
  <c r="N11"/>
  <c r="O11"/>
  <c r="F16" l="1"/>
  <c r="G16"/>
  <c r="E16"/>
  <c r="H16" l="1"/>
  <c r="C21" s="1"/>
  <c r="I16" l="1"/>
  <c r="D21" s="1"/>
</calcChain>
</file>

<file path=xl/sharedStrings.xml><?xml version="1.0" encoding="utf-8"?>
<sst xmlns="http://schemas.openxmlformats.org/spreadsheetml/2006/main" count="32" uniqueCount="32">
  <si>
    <t>Katers pendulum</t>
  </si>
  <si>
    <t>Total length of the scale</t>
  </si>
  <si>
    <t>cm</t>
  </si>
  <si>
    <t>position</t>
  </si>
  <si>
    <t>Upper Knif edge distance from CM,h1(cm)</t>
  </si>
  <si>
    <t>Lower Knif edge distance from CM,h2(cm)</t>
  </si>
  <si>
    <t>2(inverted)</t>
  </si>
  <si>
    <t>x3,position of cylinder(cm)</t>
  </si>
  <si>
    <t>x1,position of steel/wood(cm)</t>
  </si>
  <si>
    <t>To calculate time period</t>
  </si>
  <si>
    <t>Time for n oscillations</t>
  </si>
  <si>
    <t>n</t>
  </si>
  <si>
    <t>x2,position of knife edge(cm)</t>
  </si>
  <si>
    <t>CM position(cm)</t>
  </si>
  <si>
    <t>g(m/s)</t>
  </si>
  <si>
    <t>h1(cm)</t>
  </si>
  <si>
    <t>h2(cm)</t>
  </si>
  <si>
    <t>T2(s)</t>
  </si>
  <si>
    <t>T1(s)</t>
  </si>
  <si>
    <t>t2(s)</t>
  </si>
  <si>
    <t>t1(s)</t>
  </si>
  <si>
    <t>constant</t>
  </si>
  <si>
    <t>T1=0.01+T2</t>
  </si>
  <si>
    <t xml:space="preserve"> ; </t>
  </si>
  <si>
    <t xml:space="preserve">; </t>
  </si>
  <si>
    <t>a(m)</t>
  </si>
  <si>
    <t>b(m)</t>
  </si>
  <si>
    <t>c(m)</t>
  </si>
  <si>
    <t>w1,mass of steel(Kg)</t>
  </si>
  <si>
    <t>w2,mass of wood(Kg)</t>
  </si>
  <si>
    <t>w,mass of small cylinder(Kg)</t>
  </si>
  <si>
    <t>k,mass of knife edge(Kg)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</si>
</sst>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0" xfId="0" applyFont="1" applyBorder="1" applyAlignment="1">
      <alignment horizontal="left"/>
    </xf>
    <xf numFmtId="0" fontId="1" fillId="0" borderId="3" xfId="0" applyFont="1" applyFill="1" applyBorder="1"/>
    <xf numFmtId="0" fontId="1" fillId="0" borderId="0" xfId="0" applyFont="1" applyFill="1" applyBorder="1"/>
    <xf numFmtId="0" fontId="1" fillId="0" borderId="4" xfId="0" applyFont="1" applyBorder="1"/>
    <xf numFmtId="0" fontId="0" fillId="0" borderId="1" xfId="0" applyBorder="1"/>
    <xf numFmtId="0" fontId="0" fillId="0" borderId="4" xfId="0" applyBorder="1"/>
    <xf numFmtId="0" fontId="0" fillId="3" borderId="0" xfId="0" applyFill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S21"/>
  <sheetViews>
    <sheetView tabSelected="1" topLeftCell="C4" workbookViewId="0">
      <selection activeCell="G10" sqref="G10"/>
    </sheetView>
  </sheetViews>
  <sheetFormatPr defaultRowHeight="15"/>
  <cols>
    <col min="2" max="2" width="19.5703125" bestFit="1" customWidth="1"/>
    <col min="3" max="3" width="22.7109375" bestFit="1" customWidth="1"/>
    <col min="4" max="4" width="26.7109375" bestFit="1" customWidth="1"/>
    <col min="5" max="5" width="23.140625" bestFit="1" customWidth="1"/>
    <col min="6" max="6" width="28.42578125" bestFit="1" customWidth="1"/>
    <col min="7" max="7" width="27.5703125" bestFit="1" customWidth="1"/>
    <col min="11" max="11" width="15.7109375" bestFit="1" customWidth="1"/>
    <col min="13" max="13" width="11" bestFit="1" customWidth="1"/>
    <col min="14" max="15" width="38.85546875" bestFit="1" customWidth="1"/>
  </cols>
  <sheetData>
    <row r="5" spans="2:19" ht="18.75">
      <c r="C5" s="1"/>
      <c r="D5" s="2" t="s">
        <v>0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>
      <c r="C6" s="1"/>
      <c r="D6" s="1"/>
      <c r="E6" s="1"/>
      <c r="F6" s="1"/>
      <c r="G6" s="1"/>
      <c r="H6" s="1"/>
      <c r="I6" s="1"/>
      <c r="J6" s="1"/>
      <c r="K6" s="1"/>
      <c r="L6" s="12" t="s">
        <v>21</v>
      </c>
      <c r="M6" s="1"/>
      <c r="N6" s="1"/>
      <c r="O6" s="1"/>
      <c r="P6" s="1"/>
      <c r="Q6" s="1"/>
      <c r="R6" s="1"/>
      <c r="S6" s="1"/>
    </row>
    <row r="7" spans="2:19">
      <c r="C7" s="1" t="s">
        <v>1</v>
      </c>
      <c r="D7" s="1"/>
      <c r="E7" s="1"/>
      <c r="F7" s="1">
        <v>120</v>
      </c>
      <c r="G7" s="1" t="s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>
      <c r="B9" t="s">
        <v>28</v>
      </c>
      <c r="C9" t="s">
        <v>29</v>
      </c>
      <c r="D9" t="s">
        <v>30</v>
      </c>
      <c r="E9" t="s">
        <v>31</v>
      </c>
      <c r="F9" t="s">
        <v>8</v>
      </c>
      <c r="G9" t="s">
        <v>12</v>
      </c>
      <c r="H9" t="s">
        <v>7</v>
      </c>
      <c r="I9" s="7"/>
      <c r="J9" s="6"/>
      <c r="K9" s="3" t="s">
        <v>13</v>
      </c>
      <c r="L9" s="1"/>
      <c r="M9" s="1" t="s">
        <v>3</v>
      </c>
      <c r="N9" s="1" t="s">
        <v>4</v>
      </c>
      <c r="O9" s="1" t="s">
        <v>5</v>
      </c>
      <c r="P9" s="1"/>
      <c r="Q9" s="1"/>
      <c r="R9" s="1"/>
      <c r="S9" s="1"/>
    </row>
    <row r="10" spans="2:19">
      <c r="B10">
        <v>0.5</v>
      </c>
      <c r="C10">
        <v>0.05</v>
      </c>
      <c r="D10" s="11">
        <v>0.05</v>
      </c>
      <c r="E10" s="11">
        <v>0.12</v>
      </c>
      <c r="F10">
        <v>5</v>
      </c>
      <c r="G10">
        <v>10</v>
      </c>
      <c r="H10">
        <v>60</v>
      </c>
      <c r="I10" s="1"/>
      <c r="J10" s="1"/>
      <c r="K10" s="4">
        <f>((120*(C10+E10))+(H10*D10)-(2*E10*G10)-((B10+C10)*F10))/(2*(D10+E10+C10))</f>
        <v>41.477272727272734</v>
      </c>
      <c r="L10" s="1"/>
      <c r="M10" s="5">
        <v>1</v>
      </c>
      <c r="N10" s="4">
        <f>IF((K10-G10)&lt;=0,"not allowed",(K10-G10))</f>
        <v>31.477272727272734</v>
      </c>
      <c r="O10" s="4">
        <f>IF((F7-K10-G10)&lt;=0,"not allowed", (F7-K10-G10))</f>
        <v>68.522727272727266</v>
      </c>
      <c r="P10" s="1"/>
      <c r="Q10" s="1"/>
      <c r="R10" s="1"/>
      <c r="S10" s="1"/>
    </row>
    <row r="11" spans="2:19"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6</v>
      </c>
      <c r="N11" s="1">
        <f>(F7-K10-G10)</f>
        <v>68.522727272727266</v>
      </c>
      <c r="O11" s="1">
        <f>(K10-G10)</f>
        <v>31.477272727272734</v>
      </c>
      <c r="P11" s="1"/>
      <c r="Q11" s="1"/>
      <c r="R11" s="1"/>
      <c r="S11" s="1"/>
    </row>
    <row r="12" spans="2:19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>
      <c r="C13" t="s">
        <v>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>
      <c r="D14" s="1"/>
      <c r="E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>
      <c r="B15" t="s">
        <v>14</v>
      </c>
      <c r="C15" t="s">
        <v>15</v>
      </c>
      <c r="D15" s="1" t="s">
        <v>16</v>
      </c>
      <c r="E15" s="7" t="s">
        <v>25</v>
      </c>
      <c r="F15" s="7" t="s">
        <v>26</v>
      </c>
      <c r="G15" s="7" t="s">
        <v>27</v>
      </c>
      <c r="H15" s="7" t="s">
        <v>17</v>
      </c>
      <c r="I15" s="7" t="s">
        <v>18</v>
      </c>
      <c r="J15" s="1"/>
      <c r="K15" s="1"/>
      <c r="L15" t="s">
        <v>22</v>
      </c>
      <c r="N15" s="1"/>
      <c r="O15" s="1"/>
      <c r="P15" s="1"/>
      <c r="Q15" s="1"/>
      <c r="R15" s="1"/>
      <c r="S15" s="1"/>
    </row>
    <row r="16" spans="2:19">
      <c r="B16" s="9">
        <v>9.8000000000000007</v>
      </c>
      <c r="C16" s="9">
        <f>N10</f>
        <v>31.477272727272734</v>
      </c>
      <c r="D16" s="8">
        <f>O10</f>
        <v>68.522727272727266</v>
      </c>
      <c r="E16" s="1">
        <f>2*(C16-D16)*0.01</f>
        <v>-0.74090909090909063</v>
      </c>
      <c r="F16">
        <f>0.04*C16*0.01</f>
        <v>1.2590909090909095E-2</v>
      </c>
      <c r="G16">
        <f>0.0002*C16*0.01-((8*(22/7)^2)/B16)*((C16+D16)*(C16-D16)*0.0001)</f>
        <v>2.9871516675816876</v>
      </c>
      <c r="H16" s="9">
        <f>((-1)*F16-SQRT(F16*F16-4*E16*G16))/(2*E16)</f>
        <v>2.0164338450962433</v>
      </c>
      <c r="I16" s="10">
        <f>0.01+H16</f>
        <v>2.0264338450962431</v>
      </c>
      <c r="J16" s="1"/>
      <c r="K16" s="1"/>
      <c r="M16" s="1"/>
      <c r="N16" s="1"/>
      <c r="O16" s="1"/>
      <c r="P16" s="1"/>
      <c r="Q16" s="1"/>
      <c r="R16" s="1"/>
      <c r="S16" s="1"/>
    </row>
    <row r="17" spans="2:19">
      <c r="J17" s="1"/>
      <c r="K17" s="1"/>
      <c r="L17" t="s">
        <v>23</v>
      </c>
      <c r="N17" s="1"/>
      <c r="O17" s="1"/>
      <c r="P17" s="1"/>
      <c r="Q17" s="1"/>
      <c r="R17" s="1"/>
      <c r="S17" s="1"/>
    </row>
    <row r="18" spans="2:19">
      <c r="C18" s="1"/>
      <c r="D18" s="1"/>
      <c r="E18" s="1"/>
      <c r="F18" s="1"/>
      <c r="G18" s="1"/>
      <c r="H18" s="1"/>
      <c r="I18" s="1"/>
      <c r="J18" s="1"/>
      <c r="K18" s="1"/>
      <c r="L18" t="s">
        <v>24</v>
      </c>
      <c r="M18" s="1"/>
      <c r="N18" s="1"/>
      <c r="O18" s="1"/>
      <c r="P18" s="1"/>
      <c r="Q18" s="1"/>
      <c r="R18" s="1"/>
      <c r="S18" s="1"/>
    </row>
    <row r="19" spans="2:19">
      <c r="C19" t="s">
        <v>10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>
      <c r="B20" t="s">
        <v>11</v>
      </c>
      <c r="C20" t="s">
        <v>19</v>
      </c>
      <c r="D20" t="s">
        <v>20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>
      <c r="B21" s="9">
        <v>10</v>
      </c>
      <c r="C21" s="10">
        <f>H16*B21</f>
        <v>20.164338450962433</v>
      </c>
      <c r="D21" s="10">
        <f>I16*B21</f>
        <v>20.26433845096243</v>
      </c>
    </row>
  </sheetData>
  <pageMargins left="0.7" right="0.7" top="0.75" bottom="0.75" header="0.3" footer="0.3"/>
  <pageSetup orientation="portrait" horizontalDpi="200" verticalDpi="200" r:id="rId1"/>
  <legacyDrawing r:id="rId2"/>
  <oleObjects>
    <oleObject progId="Equation.3" shapeId="1028" r:id="rId3"/>
    <oleObject progId="Equation.3" shapeId="1027" r:id="rId4"/>
    <oleObject progId="Equation.3" shapeId="1026" r:id="rId5"/>
    <oleObject progId="Equation.3" shapeId="1025" r:id="rId6"/>
    <oleObject progId="Equation.3" shapeId="1029" r:id="rId7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Amrita Vishwa Vidyapeetham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sayoojyam</dc:creator>
  <cp:lastModifiedBy>paikrishnan</cp:lastModifiedBy>
  <dcterms:created xsi:type="dcterms:W3CDTF">2012-07-17T10:24:08Z</dcterms:created>
  <dcterms:modified xsi:type="dcterms:W3CDTF">2017-08-25T05:51:58Z</dcterms:modified>
</cp:coreProperties>
</file>