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7115" windowHeight="7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3" i="1"/>
  <c r="S8"/>
  <c r="S9"/>
  <c r="S10"/>
  <c r="S11"/>
  <c r="S7"/>
  <c r="R8"/>
  <c r="R9"/>
  <c r="R10"/>
  <c r="R11"/>
  <c r="R7"/>
  <c r="Q8"/>
  <c r="Q9"/>
  <c r="Q10"/>
  <c r="Q11"/>
  <c r="Q7"/>
  <c r="B8"/>
  <c r="B9"/>
  <c r="B10"/>
  <c r="B11"/>
  <c r="B7"/>
  <c r="O9"/>
  <c r="O10"/>
  <c r="O11"/>
  <c r="N8"/>
  <c r="N9"/>
  <c r="N10"/>
  <c r="N11"/>
  <c r="N7"/>
  <c r="M7"/>
  <c r="I17"/>
  <c r="I18"/>
  <c r="I19"/>
  <c r="I20"/>
  <c r="I21"/>
  <c r="I22"/>
  <c r="I23"/>
  <c r="I24"/>
  <c r="I25"/>
  <c r="I26"/>
  <c r="I28"/>
  <c r="I29"/>
  <c r="I30"/>
  <c r="I31"/>
  <c r="I32"/>
  <c r="I33"/>
  <c r="I34"/>
  <c r="I35"/>
  <c r="I36"/>
  <c r="I16"/>
  <c r="I9"/>
  <c r="I10"/>
  <c r="I11"/>
  <c r="M8"/>
  <c r="M9"/>
  <c r="M10"/>
  <c r="Q16"/>
  <c r="J16"/>
  <c r="L16" s="1"/>
  <c r="H16"/>
  <c r="K16" s="1"/>
  <c r="L23"/>
  <c r="L24"/>
  <c r="L25"/>
  <c r="L26"/>
  <c r="L28" l="1"/>
  <c r="J28"/>
  <c r="J29"/>
  <c r="L29" s="1"/>
  <c r="J30"/>
  <c r="L30" s="1"/>
  <c r="J31"/>
  <c r="J32"/>
  <c r="L32" s="1"/>
  <c r="J33"/>
  <c r="J34"/>
  <c r="L34" s="1"/>
  <c r="J35"/>
  <c r="J36"/>
  <c r="L36" s="1"/>
  <c r="L31"/>
  <c r="L33"/>
  <c r="L35"/>
  <c r="H28"/>
  <c r="K28" s="1"/>
  <c r="H29"/>
  <c r="K29" s="1"/>
  <c r="H30"/>
  <c r="K30" s="1"/>
  <c r="H31"/>
  <c r="K31" s="1"/>
  <c r="H32"/>
  <c r="K32" s="1"/>
  <c r="H33"/>
  <c r="K33" s="1"/>
  <c r="H34"/>
  <c r="K34" s="1"/>
  <c r="H35"/>
  <c r="K35" s="1"/>
  <c r="H36"/>
  <c r="K36" s="1"/>
  <c r="Q28"/>
  <c r="F2" l="1"/>
  <c r="H26"/>
  <c r="K26" s="1"/>
  <c r="J17"/>
  <c r="L17" s="1"/>
  <c r="J18"/>
  <c r="L18" s="1"/>
  <c r="J19"/>
  <c r="L19" s="1"/>
  <c r="J20"/>
  <c r="L20" s="1"/>
  <c r="J21"/>
  <c r="L21" s="1"/>
  <c r="J22"/>
  <c r="L22" s="1"/>
  <c r="J23"/>
  <c r="J24"/>
  <c r="J25"/>
  <c r="J26"/>
  <c r="H17"/>
  <c r="K17" s="1"/>
  <c r="H18"/>
  <c r="K18" s="1"/>
  <c r="H19"/>
  <c r="K19" s="1"/>
  <c r="H20"/>
  <c r="K20" s="1"/>
  <c r="H21"/>
  <c r="K21" s="1"/>
  <c r="H22"/>
  <c r="K22" s="1"/>
  <c r="H23"/>
  <c r="K23" s="1"/>
  <c r="H24"/>
  <c r="K24" s="1"/>
  <c r="H25"/>
  <c r="K25" s="1"/>
  <c r="J7"/>
  <c r="L7" s="1"/>
  <c r="J8"/>
  <c r="L8" s="1"/>
  <c r="J9"/>
  <c r="L9" s="1"/>
  <c r="J10"/>
  <c r="L10" s="1"/>
  <c r="J11"/>
  <c r="L11" s="1"/>
  <c r="H7"/>
  <c r="H8"/>
  <c r="H9"/>
  <c r="K9" s="1"/>
  <c r="H10"/>
  <c r="K10" s="1"/>
  <c r="H11"/>
  <c r="K11" s="1"/>
  <c r="K8" l="1"/>
  <c r="I8"/>
  <c r="K7"/>
  <c r="P7" s="1"/>
  <c r="I7"/>
  <c r="K2"/>
  <c r="L2"/>
  <c r="Q12"/>
  <c r="Q13"/>
  <c r="Q14"/>
  <c r="Q15"/>
  <c r="Q17"/>
  <c r="Q18"/>
  <c r="Q19"/>
  <c r="Q20"/>
  <c r="Q21"/>
  <c r="Q22"/>
  <c r="Q23"/>
  <c r="Q24"/>
  <c r="Q25"/>
  <c r="Q26"/>
  <c r="Q27"/>
  <c r="O8" l="1"/>
  <c r="O7"/>
</calcChain>
</file>

<file path=xl/sharedStrings.xml><?xml version="1.0" encoding="utf-8"?>
<sst xmlns="http://schemas.openxmlformats.org/spreadsheetml/2006/main" count="14" uniqueCount="14">
  <si>
    <t>M</t>
  </si>
  <si>
    <t>Olive</t>
  </si>
  <si>
    <t>Mass</t>
  </si>
  <si>
    <t xml:space="preserve">Time </t>
  </si>
  <si>
    <t>Voltage</t>
  </si>
  <si>
    <t>Viscosity</t>
  </si>
  <si>
    <t>DensityAir</t>
  </si>
  <si>
    <t>radious</t>
  </si>
  <si>
    <t>velocity(r*r*2g(DenOil-DenAir))</t>
  </si>
  <si>
    <t>Density Oil</t>
  </si>
  <si>
    <t>Glycerin</t>
  </si>
  <si>
    <t>mm/sec</t>
  </si>
  <si>
    <t>m/sec</t>
  </si>
  <si>
    <t>Milisecond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</si>
</sst>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36"/>
  <sheetViews>
    <sheetView tabSelected="1" topLeftCell="C1" workbookViewId="0">
      <selection activeCell="T4" sqref="T4"/>
    </sheetView>
  </sheetViews>
  <sheetFormatPr defaultRowHeight="15"/>
  <cols>
    <col min="3" max="5" width="15.140625" customWidth="1"/>
    <col min="6" max="6" width="8" bestFit="1" customWidth="1"/>
    <col min="7" max="7" width="15.140625" customWidth="1"/>
    <col min="8" max="9" width="19.28515625" customWidth="1"/>
    <col min="10" max="10" width="15.140625" customWidth="1"/>
    <col min="11" max="11" width="26.140625" customWidth="1"/>
    <col min="12" max="12" width="15.140625" customWidth="1"/>
    <col min="13" max="13" width="17" customWidth="1"/>
    <col min="14" max="14" width="5" bestFit="1" customWidth="1"/>
    <col min="15" max="15" width="2" bestFit="1" customWidth="1"/>
    <col min="16" max="16" width="11.140625" customWidth="1"/>
    <col min="17" max="20" width="12" bestFit="1" customWidth="1"/>
  </cols>
  <sheetData>
    <row r="2" spans="2:20">
      <c r="F2">
        <f>F5-F4</f>
        <v>0</v>
      </c>
      <c r="J2" t="s">
        <v>0</v>
      </c>
      <c r="K2">
        <f>0.005/0.7593</f>
        <v>6.5850125115237725E-3</v>
      </c>
      <c r="L2" t="e">
        <f>(#REF!*9.8*0.016)/(#REF!*1000000)</f>
        <v>#REF!</v>
      </c>
    </row>
    <row r="3" spans="2:20">
      <c r="D3" t="s">
        <v>9</v>
      </c>
      <c r="E3" t="s">
        <v>5</v>
      </c>
      <c r="F3" t="s">
        <v>7</v>
      </c>
      <c r="G3" t="s">
        <v>6</v>
      </c>
      <c r="H3" t="s">
        <v>8</v>
      </c>
      <c r="J3" t="s">
        <v>2</v>
      </c>
      <c r="K3" t="s">
        <v>3</v>
      </c>
      <c r="L3" t="s">
        <v>4</v>
      </c>
      <c r="T3">
        <f>L9-3100</f>
        <v>-91.064604799999415</v>
      </c>
    </row>
    <row r="4" spans="2:20">
      <c r="C4" t="s">
        <v>1</v>
      </c>
      <c r="P4" t="s">
        <v>13</v>
      </c>
    </row>
    <row r="6" spans="2:20">
      <c r="H6" t="s">
        <v>12</v>
      </c>
      <c r="I6" t="s">
        <v>11</v>
      </c>
    </row>
    <row r="7" spans="2:20" s="1" customFormat="1">
      <c r="B7" s="1">
        <f>F7*100</f>
        <v>0.01</v>
      </c>
      <c r="D7" s="1">
        <v>920</v>
      </c>
      <c r="E7" s="1">
        <v>8.1000000000000003E-2</v>
      </c>
      <c r="F7" s="1">
        <v>1E-4</v>
      </c>
      <c r="G7" s="1">
        <v>1</v>
      </c>
      <c r="H7" s="1">
        <f t="shared" ref="H7:H36" si="0">(F7*F7*2*9.8*(D7-G7))/(9*E7)</f>
        <v>2.4708367626886149E-4</v>
      </c>
      <c r="I7" s="1">
        <f>H7*1000</f>
        <v>0.24708367626886149</v>
      </c>
      <c r="J7" s="1">
        <f t="shared" ref="J7:J36" si="1">1.33*3.14*POWER(F7,3)*(D7-G7)</f>
        <v>3.8379278000000003E-9</v>
      </c>
      <c r="K7" s="1">
        <f t="shared" ref="K7:K26" si="2">0.005/H7</f>
        <v>20.236059603384334</v>
      </c>
      <c r="L7" s="1">
        <f>(J7*9.8*0.016)/(1.6E-19*10000000)</f>
        <v>376.11692440000007</v>
      </c>
      <c r="M7" s="1">
        <f ca="1">RAND()/1000</f>
        <v>7.6754917077619014E-4</v>
      </c>
      <c r="N7" s="1">
        <f>F7*1000</f>
        <v>0.1</v>
      </c>
      <c r="O7" s="1">
        <f>I7*K7</f>
        <v>5</v>
      </c>
      <c r="P7" s="1">
        <f>K7*1000</f>
        <v>20236.059603384332</v>
      </c>
      <c r="Q7" s="1">
        <f>K7/10</f>
        <v>2.0236059603384335</v>
      </c>
      <c r="R7" s="1">
        <f>Q7*2</f>
        <v>4.0472119206768671</v>
      </c>
      <c r="S7" s="1">
        <f>K7+R7</f>
        <v>24.283271524061199</v>
      </c>
    </row>
    <row r="8" spans="2:20" s="1" customFormat="1">
      <c r="B8" s="1">
        <f t="shared" ref="B8:B11" si="3">F8*100</f>
        <v>0.05</v>
      </c>
      <c r="D8" s="1">
        <v>920</v>
      </c>
      <c r="E8" s="1">
        <v>8.1000000000000003E-2</v>
      </c>
      <c r="F8" s="1">
        <v>5.0000000000000001E-4</v>
      </c>
      <c r="G8" s="1">
        <v>1</v>
      </c>
      <c r="H8" s="1">
        <f t="shared" si="0"/>
        <v>6.1770919067215373E-3</v>
      </c>
      <c r="I8" s="1">
        <f t="shared" ref="I8:I11" si="4">H8*1000</f>
        <v>6.1770919067215369</v>
      </c>
      <c r="J8" s="1">
        <f t="shared" si="1"/>
        <v>4.7974097500000002E-7</v>
      </c>
      <c r="K8" s="1">
        <f t="shared" si="2"/>
        <v>0.80944238413537328</v>
      </c>
      <c r="L8" s="1">
        <f t="shared" ref="L8:L10" si="5">(J8*9.8*0.016)/(1.6E-19*10000000)</f>
        <v>47014.615550000002</v>
      </c>
      <c r="M8" s="1">
        <f t="shared" ref="M8:M10" ca="1" si="6">RAND()/1000</f>
        <v>2.3256990985345461E-4</v>
      </c>
      <c r="N8" s="1">
        <f t="shared" ref="N8:N11" si="7">F8*1000</f>
        <v>0.5</v>
      </c>
      <c r="O8" s="1">
        <f t="shared" ref="O8:O11" si="8">I8*K8</f>
        <v>5</v>
      </c>
      <c r="Q8" s="1">
        <f t="shared" ref="Q8:Q11" si="9">K8/10</f>
        <v>8.0944238413537331E-2</v>
      </c>
      <c r="R8" s="1">
        <f t="shared" ref="R8:R11" si="10">Q8*2</f>
        <v>0.16188847682707466</v>
      </c>
      <c r="S8" s="1">
        <f t="shared" ref="S8:S11" si="11">K8+R8</f>
        <v>0.97133086096244792</v>
      </c>
    </row>
    <row r="9" spans="2:20" s="1" customFormat="1">
      <c r="B9" s="1">
        <f t="shared" si="3"/>
        <v>0.02</v>
      </c>
      <c r="D9" s="1">
        <v>920</v>
      </c>
      <c r="E9" s="1">
        <v>8.1000000000000003E-2</v>
      </c>
      <c r="F9" s="1">
        <v>2.0000000000000001E-4</v>
      </c>
      <c r="G9" s="1">
        <v>1</v>
      </c>
      <c r="H9" s="1">
        <f t="shared" si="0"/>
        <v>9.8833470507544595E-4</v>
      </c>
      <c r="I9" s="1">
        <f t="shared" si="4"/>
        <v>0.98833470507544596</v>
      </c>
      <c r="J9" s="1">
        <f t="shared" si="1"/>
        <v>3.0703422400000003E-8</v>
      </c>
      <c r="K9" s="1">
        <f t="shared" si="2"/>
        <v>5.0590149008460834</v>
      </c>
      <c r="L9" s="1">
        <f t="shared" si="5"/>
        <v>3008.9353952000006</v>
      </c>
      <c r="M9" s="1">
        <f t="shared" ca="1" si="6"/>
        <v>3.735081563213074E-4</v>
      </c>
      <c r="N9" s="1">
        <f t="shared" si="7"/>
        <v>0.2</v>
      </c>
      <c r="O9" s="1">
        <f t="shared" si="8"/>
        <v>5</v>
      </c>
      <c r="Q9" s="1">
        <f t="shared" si="9"/>
        <v>0.50590149008460839</v>
      </c>
      <c r="R9" s="1">
        <f t="shared" si="10"/>
        <v>1.0118029801692168</v>
      </c>
      <c r="S9" s="1">
        <f t="shared" si="11"/>
        <v>6.0708178810152997</v>
      </c>
    </row>
    <row r="10" spans="2:20" s="1" customFormat="1">
      <c r="B10" s="1">
        <f t="shared" si="3"/>
        <v>2.5000000000000001E-2</v>
      </c>
      <c r="D10" s="1">
        <v>920</v>
      </c>
      <c r="E10" s="1">
        <v>8.1000000000000003E-2</v>
      </c>
      <c r="F10" s="1">
        <v>2.5000000000000001E-4</v>
      </c>
      <c r="G10" s="1">
        <v>1</v>
      </c>
      <c r="H10" s="1">
        <f t="shared" si="0"/>
        <v>1.5442729766803843E-3</v>
      </c>
      <c r="I10" s="1">
        <f t="shared" si="4"/>
        <v>1.5442729766803842</v>
      </c>
      <c r="J10" s="1">
        <f t="shared" si="1"/>
        <v>5.9967621875000003E-8</v>
      </c>
      <c r="K10" s="1">
        <f t="shared" si="2"/>
        <v>3.2377695365414931</v>
      </c>
      <c r="L10" s="1">
        <f t="shared" si="5"/>
        <v>5876.8269437500003</v>
      </c>
      <c r="M10" s="1">
        <f t="shared" ca="1" si="6"/>
        <v>2.3580597225165523E-4</v>
      </c>
      <c r="N10" s="1">
        <f t="shared" si="7"/>
        <v>0.25</v>
      </c>
      <c r="O10" s="1">
        <f t="shared" si="8"/>
        <v>5</v>
      </c>
      <c r="Q10" s="1">
        <f t="shared" si="9"/>
        <v>0.32377695365414932</v>
      </c>
      <c r="R10" s="1">
        <f t="shared" si="10"/>
        <v>0.64755390730829865</v>
      </c>
      <c r="S10" s="1">
        <f t="shared" si="11"/>
        <v>3.8853234438497917</v>
      </c>
    </row>
    <row r="11" spans="2:20" s="1" customFormat="1">
      <c r="B11" s="1">
        <f t="shared" si="3"/>
        <v>0.03</v>
      </c>
      <c r="D11" s="1">
        <v>920</v>
      </c>
      <c r="E11" s="1">
        <v>8.1000000000000003E-2</v>
      </c>
      <c r="F11" s="1">
        <v>2.9999999999999997E-4</v>
      </c>
      <c r="G11" s="1">
        <v>1</v>
      </c>
      <c r="H11" s="1">
        <f t="shared" si="0"/>
        <v>2.2237530864197526E-3</v>
      </c>
      <c r="I11" s="1">
        <f t="shared" si="4"/>
        <v>2.2237530864197526</v>
      </c>
      <c r="J11" s="1">
        <f t="shared" si="1"/>
        <v>1.0362405059999999E-7</v>
      </c>
      <c r="K11" s="1">
        <f t="shared" si="2"/>
        <v>2.2484510670427045</v>
      </c>
      <c r="L11" s="1">
        <f>(J11*9.8*0.016)/(1.6E-19*10000000)</f>
        <v>10155.1569588</v>
      </c>
      <c r="N11" s="1">
        <f t="shared" si="7"/>
        <v>0.3</v>
      </c>
      <c r="O11" s="1">
        <f t="shared" si="8"/>
        <v>5</v>
      </c>
      <c r="Q11" s="1">
        <f t="shared" si="9"/>
        <v>0.22484510670427044</v>
      </c>
      <c r="R11" s="1">
        <f t="shared" si="10"/>
        <v>0.44969021340854087</v>
      </c>
      <c r="S11" s="1">
        <f t="shared" si="11"/>
        <v>2.6981412804512455</v>
      </c>
    </row>
    <row r="12" spans="2:20">
      <c r="Q12">
        <f t="shared" ref="Q8:Q27" si="12">P12*O12</f>
        <v>0</v>
      </c>
    </row>
    <row r="13" spans="2:20">
      <c r="Q13">
        <f t="shared" si="12"/>
        <v>0</v>
      </c>
    </row>
    <row r="14" spans="2:20">
      <c r="Q14">
        <f t="shared" si="12"/>
        <v>0</v>
      </c>
    </row>
    <row r="15" spans="2:20">
      <c r="C15" t="s">
        <v>10</v>
      </c>
      <c r="Q15">
        <f t="shared" si="12"/>
        <v>0</v>
      </c>
    </row>
    <row r="16" spans="2:20" s="1" customFormat="1">
      <c r="D16" s="1">
        <v>1260</v>
      </c>
      <c r="E16" s="1">
        <v>1.49</v>
      </c>
      <c r="F16" s="1">
        <v>5.0000000000000001E-4</v>
      </c>
      <c r="G16" s="1">
        <v>1</v>
      </c>
      <c r="H16" s="1">
        <f t="shared" ref="H16" si="13">(F16*F16*2*9.8*(D16-G16))/(9*E16)</f>
        <v>4.6003728560775544E-4</v>
      </c>
      <c r="I16" s="1">
        <f>H16*1000</f>
        <v>0.46003728560775542</v>
      </c>
      <c r="J16" s="1">
        <f t="shared" ref="J16" si="14">1.33*3.14*POWER(F16,3)*(D16-G16)</f>
        <v>6.5722947500000012E-7</v>
      </c>
      <c r="K16" s="1">
        <f t="shared" ref="K16" si="15">0.005/H16</f>
        <v>10.868684248917994</v>
      </c>
      <c r="L16" s="1">
        <f>(J16*9.8*0.016)/(1.6E-19*100000000)</f>
        <v>6440.848855000002</v>
      </c>
      <c r="Q16" s="1">
        <f t="shared" ref="Q16" si="16">P16*O16</f>
        <v>0</v>
      </c>
    </row>
    <row r="17" spans="4:17" s="1" customFormat="1">
      <c r="D17" s="1">
        <v>1260</v>
      </c>
      <c r="E17" s="1">
        <v>1.49</v>
      </c>
      <c r="F17" s="1">
        <v>5.9999999999999995E-4</v>
      </c>
      <c r="G17" s="1">
        <v>1</v>
      </c>
      <c r="H17" s="1">
        <f t="shared" si="0"/>
        <v>6.6245369127516766E-4</v>
      </c>
      <c r="I17" s="1">
        <f t="shared" ref="I17:I36" si="17">H17*1000</f>
        <v>0.66245369127516762</v>
      </c>
      <c r="J17" s="1">
        <f t="shared" si="1"/>
        <v>1.1356925328E-6</v>
      </c>
      <c r="K17" s="1">
        <f t="shared" si="2"/>
        <v>7.5476973950819426</v>
      </c>
      <c r="L17" s="1">
        <f>(J17*9.8*0.016)/(1.6E-19*100000000)</f>
        <v>11129.786821440002</v>
      </c>
      <c r="Q17" s="1">
        <f t="shared" si="12"/>
        <v>0</v>
      </c>
    </row>
    <row r="18" spans="4:17" s="1" customFormat="1">
      <c r="D18" s="1">
        <v>1260</v>
      </c>
      <c r="E18" s="1">
        <v>1.49</v>
      </c>
      <c r="F18" s="1">
        <v>6.9999999999999999E-4</v>
      </c>
      <c r="G18" s="1">
        <v>1</v>
      </c>
      <c r="H18" s="1">
        <f t="shared" si="0"/>
        <v>9.0167307979120064E-4</v>
      </c>
      <c r="I18" s="1">
        <f t="shared" si="17"/>
        <v>0.90167307979120059</v>
      </c>
      <c r="J18" s="1">
        <f t="shared" si="1"/>
        <v>1.8034376794E-6</v>
      </c>
      <c r="K18" s="1">
        <f t="shared" si="2"/>
        <v>5.545247065774487</v>
      </c>
      <c r="L18" s="1">
        <f t="shared" ref="L18:L26" si="18">(J18*9.8*0.016)/(1.6E-19*100000000)</f>
        <v>17673.689258120005</v>
      </c>
      <c r="Q18" s="1">
        <f t="shared" si="12"/>
        <v>0</v>
      </c>
    </row>
    <row r="19" spans="4:17" s="1" customFormat="1">
      <c r="D19" s="1">
        <v>1260</v>
      </c>
      <c r="E19" s="1">
        <v>1.49</v>
      </c>
      <c r="F19" s="1">
        <v>8.0000000000000004E-4</v>
      </c>
      <c r="G19" s="1">
        <v>1</v>
      </c>
      <c r="H19" s="1">
        <f t="shared" si="0"/>
        <v>1.1776954511558539E-3</v>
      </c>
      <c r="I19" s="1">
        <f t="shared" si="17"/>
        <v>1.1776954511558539</v>
      </c>
      <c r="J19" s="1">
        <f t="shared" si="1"/>
        <v>2.6920119296000006E-6</v>
      </c>
      <c r="K19" s="1">
        <f t="shared" si="2"/>
        <v>4.2455797847335912</v>
      </c>
      <c r="L19" s="1">
        <f t="shared" si="18"/>
        <v>26381.716910080009</v>
      </c>
      <c r="Q19" s="1">
        <f t="shared" si="12"/>
        <v>0</v>
      </c>
    </row>
    <row r="20" spans="4:17" s="1" customFormat="1">
      <c r="D20" s="1">
        <v>1260</v>
      </c>
      <c r="E20" s="1">
        <v>1.49</v>
      </c>
      <c r="F20" s="1">
        <v>8.9999999999999998E-4</v>
      </c>
      <c r="G20" s="1">
        <v>1</v>
      </c>
      <c r="H20" s="1">
        <f t="shared" si="0"/>
        <v>1.4905208053691275E-3</v>
      </c>
      <c r="I20" s="1">
        <f t="shared" si="17"/>
        <v>1.4905208053691275</v>
      </c>
      <c r="J20" s="1">
        <f t="shared" si="1"/>
        <v>3.8329622982000004E-6</v>
      </c>
      <c r="K20" s="1">
        <f t="shared" si="2"/>
        <v>3.3545321755919737</v>
      </c>
      <c r="L20" s="1">
        <f t="shared" si="18"/>
        <v>37563.030522360008</v>
      </c>
      <c r="Q20" s="1">
        <f t="shared" si="12"/>
        <v>0</v>
      </c>
    </row>
    <row r="21" spans="4:17" s="2" customFormat="1">
      <c r="D21" s="2">
        <v>1260</v>
      </c>
      <c r="E21" s="2">
        <v>1.49</v>
      </c>
      <c r="F21" s="2">
        <v>5.9999999999999995E-4</v>
      </c>
      <c r="G21" s="2">
        <v>1</v>
      </c>
      <c r="H21" s="2">
        <f t="shared" si="0"/>
        <v>6.6245369127516766E-4</v>
      </c>
      <c r="I21" s="1">
        <f t="shared" si="17"/>
        <v>0.66245369127516762</v>
      </c>
      <c r="J21" s="2">
        <f t="shared" si="1"/>
        <v>1.1356925328E-6</v>
      </c>
      <c r="K21" s="2">
        <f t="shared" si="2"/>
        <v>7.5476973950819426</v>
      </c>
      <c r="L21" s="2">
        <f t="shared" si="18"/>
        <v>11129.786821440002</v>
      </c>
      <c r="Q21" s="2">
        <f t="shared" si="12"/>
        <v>0</v>
      </c>
    </row>
    <row r="22" spans="4:17">
      <c r="D22">
        <v>1260</v>
      </c>
      <c r="E22">
        <v>1.49</v>
      </c>
      <c r="F22">
        <v>1E-4</v>
      </c>
      <c r="G22">
        <v>1</v>
      </c>
      <c r="H22">
        <f t="shared" si="0"/>
        <v>1.8401491424310217E-5</v>
      </c>
      <c r="I22" s="1">
        <f t="shared" si="17"/>
        <v>1.8401491424310218E-2</v>
      </c>
      <c r="J22">
        <f t="shared" si="1"/>
        <v>5.2578358000000013E-9</v>
      </c>
      <c r="K22">
        <f t="shared" si="2"/>
        <v>271.71710622294984</v>
      </c>
      <c r="L22">
        <f t="shared" si="18"/>
        <v>51.526790840000018</v>
      </c>
      <c r="Q22">
        <f t="shared" si="12"/>
        <v>0</v>
      </c>
    </row>
    <row r="23" spans="4:17">
      <c r="D23">
        <v>1260</v>
      </c>
      <c r="E23">
        <v>1.49</v>
      </c>
      <c r="F23">
        <v>1.7000000000000001E-4</v>
      </c>
      <c r="G23">
        <v>1</v>
      </c>
      <c r="H23">
        <f t="shared" si="0"/>
        <v>5.3180310216256541E-5</v>
      </c>
      <c r="I23" s="1">
        <f t="shared" si="17"/>
        <v>5.3180310216256542E-2</v>
      </c>
      <c r="J23">
        <f t="shared" si="1"/>
        <v>2.5831747285400014E-8</v>
      </c>
      <c r="K23">
        <f t="shared" si="2"/>
        <v>94.019759938736954</v>
      </c>
      <c r="L23">
        <f t="shared" si="18"/>
        <v>253.15112339692021</v>
      </c>
      <c r="Q23">
        <f t="shared" si="12"/>
        <v>0</v>
      </c>
    </row>
    <row r="24" spans="4:17">
      <c r="D24">
        <v>1260</v>
      </c>
      <c r="E24">
        <v>1.49</v>
      </c>
      <c r="F24">
        <v>1.8000000000000001E-4</v>
      </c>
      <c r="G24">
        <v>1</v>
      </c>
      <c r="H24">
        <f t="shared" si="0"/>
        <v>5.9620832214765113E-5</v>
      </c>
      <c r="I24" s="1">
        <f t="shared" si="17"/>
        <v>5.9620832214765114E-2</v>
      </c>
      <c r="J24">
        <f t="shared" si="1"/>
        <v>3.0663698385600009E-8</v>
      </c>
      <c r="K24">
        <f t="shared" si="2"/>
        <v>83.863304389799325</v>
      </c>
      <c r="L24">
        <f t="shared" si="18"/>
        <v>300.50424417888007</v>
      </c>
      <c r="Q24">
        <f t="shared" si="12"/>
        <v>0</v>
      </c>
    </row>
    <row r="25" spans="4:17">
      <c r="D25">
        <v>1260</v>
      </c>
      <c r="E25">
        <v>1.49</v>
      </c>
      <c r="F25">
        <v>1.9000000000000001E-4</v>
      </c>
      <c r="G25">
        <v>1</v>
      </c>
      <c r="H25">
        <f t="shared" si="0"/>
        <v>6.6429384041759897E-5</v>
      </c>
      <c r="I25" s="1">
        <f t="shared" si="17"/>
        <v>6.6429384041759895E-2</v>
      </c>
      <c r="J25">
        <f t="shared" si="1"/>
        <v>3.6063495752200011E-8</v>
      </c>
      <c r="K25">
        <f t="shared" si="2"/>
        <v>75.267896460650917</v>
      </c>
      <c r="L25">
        <f t="shared" si="18"/>
        <v>353.42225837156013</v>
      </c>
      <c r="Q25">
        <f t="shared" si="12"/>
        <v>0</v>
      </c>
    </row>
    <row r="26" spans="4:17">
      <c r="D26">
        <v>1260</v>
      </c>
      <c r="E26">
        <v>1.49</v>
      </c>
      <c r="F26">
        <v>2.0000000000000001E-4</v>
      </c>
      <c r="G26">
        <v>1</v>
      </c>
      <c r="H26">
        <f t="shared" si="0"/>
        <v>7.3605965697240867E-5</v>
      </c>
      <c r="I26" s="1">
        <f t="shared" si="17"/>
        <v>7.3605965697240872E-2</v>
      </c>
      <c r="J26">
        <f t="shared" si="1"/>
        <v>4.206268640000001E-8</v>
      </c>
      <c r="K26">
        <f t="shared" si="2"/>
        <v>67.929276555737459</v>
      </c>
      <c r="L26">
        <f t="shared" si="18"/>
        <v>412.21432672000014</v>
      </c>
      <c r="Q26">
        <f t="shared" si="12"/>
        <v>0</v>
      </c>
    </row>
    <row r="27" spans="4:17">
      <c r="I27" s="1"/>
      <c r="Q27">
        <f t="shared" si="12"/>
        <v>0</v>
      </c>
    </row>
    <row r="28" spans="4:17">
      <c r="D28">
        <v>13600</v>
      </c>
      <c r="E28">
        <v>1.56E-3</v>
      </c>
      <c r="F28">
        <v>1.0000000000000001E-5</v>
      </c>
      <c r="G28">
        <v>1</v>
      </c>
      <c r="H28">
        <f t="shared" si="0"/>
        <v>1.8984358974358975E-3</v>
      </c>
      <c r="I28" s="1">
        <f t="shared" si="17"/>
        <v>1.8984358974358975</v>
      </c>
      <c r="J28">
        <f t="shared" si="1"/>
        <v>5.6792143800000028E-11</v>
      </c>
      <c r="K28">
        <f t="shared" ref="K28:K36" si="19">0.005/H28</f>
        <v>2.633747079242021</v>
      </c>
      <c r="L28">
        <f>(J28*9.8*0.016)/(1.6E-19*10000)</f>
        <v>5565.6300924000025</v>
      </c>
      <c r="Q28">
        <f t="shared" ref="Q28" si="20">P28*O28</f>
        <v>0</v>
      </c>
    </row>
    <row r="29" spans="4:17">
      <c r="D29">
        <v>13600</v>
      </c>
      <c r="E29">
        <v>1.56E-3</v>
      </c>
      <c r="F29">
        <v>1.2E-4</v>
      </c>
      <c r="G29">
        <v>1</v>
      </c>
      <c r="H29">
        <f t="shared" si="0"/>
        <v>0.27337476923076925</v>
      </c>
      <c r="I29" s="1">
        <f t="shared" si="17"/>
        <v>273.37476923076923</v>
      </c>
      <c r="J29">
        <f t="shared" si="1"/>
        <v>9.8136824486400012E-8</v>
      </c>
      <c r="K29">
        <f t="shared" si="19"/>
        <v>1.8289910272514035E-2</v>
      </c>
      <c r="L29">
        <f t="shared" ref="L29:L36" si="21">(J29*9.8*0.016)/(1.6E-19*1000000)</f>
        <v>96174.087996672024</v>
      </c>
    </row>
    <row r="30" spans="4:17">
      <c r="D30">
        <v>13600</v>
      </c>
      <c r="E30">
        <v>1.56E-3</v>
      </c>
      <c r="F30">
        <v>1.2999999999999999E-4</v>
      </c>
      <c r="G30">
        <v>1</v>
      </c>
      <c r="H30">
        <f t="shared" si="0"/>
        <v>0.32083566666666657</v>
      </c>
      <c r="I30" s="1">
        <f t="shared" si="17"/>
        <v>320.83566666666655</v>
      </c>
      <c r="J30">
        <f t="shared" si="1"/>
        <v>1.2477233992859998E-7</v>
      </c>
      <c r="K30">
        <f t="shared" si="19"/>
        <v>1.5584302244035633E-2</v>
      </c>
      <c r="L30">
        <f t="shared" si="21"/>
        <v>122276.89313002801</v>
      </c>
    </row>
    <row r="31" spans="4:17">
      <c r="D31">
        <v>13600</v>
      </c>
      <c r="E31">
        <v>1.56E-3</v>
      </c>
      <c r="F31">
        <v>1.3999999999999999E-4</v>
      </c>
      <c r="G31">
        <v>1</v>
      </c>
      <c r="H31">
        <f t="shared" si="0"/>
        <v>0.37209343589743588</v>
      </c>
      <c r="I31" s="1">
        <f t="shared" si="17"/>
        <v>372.09343589743588</v>
      </c>
      <c r="J31">
        <f t="shared" si="1"/>
        <v>1.5583764258719997E-7</v>
      </c>
      <c r="K31">
        <f t="shared" si="19"/>
        <v>1.3437485098173578E-2</v>
      </c>
      <c r="L31">
        <f t="shared" si="21"/>
        <v>152720.889735456</v>
      </c>
    </row>
    <row r="32" spans="4:17">
      <c r="D32">
        <v>13600</v>
      </c>
      <c r="E32">
        <v>1.56E-3</v>
      </c>
      <c r="F32">
        <v>1.4999999999999999E-4</v>
      </c>
      <c r="G32">
        <v>1</v>
      </c>
      <c r="H32">
        <f t="shared" si="0"/>
        <v>0.42714807692307688</v>
      </c>
      <c r="I32" s="1">
        <f t="shared" si="17"/>
        <v>427.14807692307687</v>
      </c>
      <c r="J32">
        <f t="shared" si="1"/>
        <v>1.9167348532499999E-7</v>
      </c>
      <c r="K32">
        <f t="shared" si="19"/>
        <v>1.1705542574408983E-2</v>
      </c>
      <c r="L32">
        <f t="shared" si="21"/>
        <v>187840.01561849998</v>
      </c>
    </row>
    <row r="33" spans="4:12">
      <c r="D33">
        <v>13600</v>
      </c>
      <c r="E33">
        <v>1.56E-3</v>
      </c>
      <c r="F33">
        <v>1.6000000000000001E-4</v>
      </c>
      <c r="G33">
        <v>1</v>
      </c>
      <c r="H33">
        <f t="shared" si="0"/>
        <v>0.48599958974358975</v>
      </c>
      <c r="I33" s="1">
        <f t="shared" si="17"/>
        <v>485.99958974358975</v>
      </c>
      <c r="J33">
        <f t="shared" si="1"/>
        <v>2.3262062100480011E-7</v>
      </c>
      <c r="K33">
        <f t="shared" si="19"/>
        <v>1.0288074528289145E-2</v>
      </c>
      <c r="L33">
        <f t="shared" si="21"/>
        <v>227968.20858470412</v>
      </c>
    </row>
    <row r="34" spans="4:12">
      <c r="D34">
        <v>13600</v>
      </c>
      <c r="E34">
        <v>1.56E-3</v>
      </c>
      <c r="F34">
        <v>1.7000000000000001E-4</v>
      </c>
      <c r="G34">
        <v>1</v>
      </c>
      <c r="H34">
        <f t="shared" si="0"/>
        <v>0.5486479743589745</v>
      </c>
      <c r="I34" s="1">
        <f t="shared" si="17"/>
        <v>548.64797435897447</v>
      </c>
      <c r="J34">
        <f t="shared" si="1"/>
        <v>2.7901980248940012E-7</v>
      </c>
      <c r="K34">
        <f t="shared" si="19"/>
        <v>9.1133116928789632E-3</v>
      </c>
      <c r="L34">
        <f t="shared" si="21"/>
        <v>273439.40643961215</v>
      </c>
    </row>
    <row r="35" spans="4:12">
      <c r="D35">
        <v>13600</v>
      </c>
      <c r="E35">
        <v>1.56E-3</v>
      </c>
      <c r="F35">
        <v>1.8000000000000001E-4</v>
      </c>
      <c r="G35">
        <v>1</v>
      </c>
      <c r="H35">
        <f t="shared" si="0"/>
        <v>0.61509323076923084</v>
      </c>
      <c r="I35" s="1">
        <f t="shared" si="17"/>
        <v>615.09323076923079</v>
      </c>
      <c r="J35">
        <f t="shared" si="1"/>
        <v>3.3121178264160011E-7</v>
      </c>
      <c r="K35">
        <f t="shared" si="19"/>
        <v>8.1288490100062376E-3</v>
      </c>
      <c r="L35">
        <f t="shared" si="21"/>
        <v>324587.5469887681</v>
      </c>
    </row>
    <row r="36" spans="4:12">
      <c r="D36">
        <v>13600</v>
      </c>
      <c r="E36">
        <v>1.56E-3</v>
      </c>
      <c r="F36">
        <v>1.9000000000000001E-4</v>
      </c>
      <c r="G36">
        <v>1</v>
      </c>
      <c r="H36">
        <f t="shared" si="0"/>
        <v>0.68533535897435915</v>
      </c>
      <c r="I36" s="1">
        <f t="shared" si="17"/>
        <v>685.33535897435911</v>
      </c>
      <c r="J36">
        <f t="shared" si="1"/>
        <v>3.8953731432420014E-7</v>
      </c>
      <c r="K36">
        <f t="shared" si="19"/>
        <v>7.2956982804488098E-3</v>
      </c>
      <c r="L36">
        <f t="shared" si="21"/>
        <v>381746.56803771621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Amrita Vishwa Vidyapeetham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sreejeshknair</dc:creator>
  <cp:lastModifiedBy>paikrishnan</cp:lastModifiedBy>
  <dcterms:created xsi:type="dcterms:W3CDTF">2010-12-20T08:05:07Z</dcterms:created>
  <dcterms:modified xsi:type="dcterms:W3CDTF">2017-07-20T14:00:54Z</dcterms:modified>
</cp:coreProperties>
</file>