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" sheetId="26" r:id="rId5"/>
    <sheet name="地域" sheetId="1" r:id="rId6"/>
    <sheet name="地域属性グループ" sheetId="2" r:id="rId7"/>
    <sheet name="地域属性グループ_多言語" sheetId="4" r:id="rId8"/>
    <sheet name="地域属性値" sheetId="5" r:id="rId9"/>
    <sheet name="地域属性値_多言語" sheetId="6" r:id="rId10"/>
    <sheet name="施設" sheetId="7" r:id="rId11"/>
    <sheet name="施設属性グループ" sheetId="8" r:id="rId12"/>
    <sheet name="施設属性グループ_多言語" sheetId="9" r:id="rId13"/>
    <sheet name="施設属性値" sheetId="10" r:id="rId14"/>
    <sheet name="施設属性値_多言語" sheetId="11" r:id="rId15"/>
    <sheet name="施設グループ" sheetId="12" r:id="rId16"/>
    <sheet name="施設グループ属性グループ" sheetId="13" r:id="rId17"/>
    <sheet name="施設グループ属性グループ_多言語" sheetId="14" r:id="rId18"/>
    <sheet name="施設グループ属性値" sheetId="15" r:id="rId19"/>
    <sheet name="施設グループ属性値_多言語" sheetId="16" r:id="rId20"/>
    <sheet name="施設_施設グループ_リンク" sheetId="17" r:id="rId21"/>
    <sheet name="施設_施設グループリンク属性グループ" sheetId="18" r:id="rId22"/>
    <sheet name="施設_施設グループリンク属性グループ_多言語" sheetId="19" r:id="rId23"/>
    <sheet name="施設_施設グループリンク属性値" sheetId="20" r:id="rId24"/>
    <sheet name="施設_施設グループリンク属性値_多言語" sheetId="21" r:id="rId25"/>
    <sheet name="Code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4" l="1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F2" i="27"/>
  <c r="F3" i="27"/>
  <c r="F4" i="27"/>
  <c r="F5" i="27"/>
  <c r="F6" i="27"/>
  <c r="F7" i="27"/>
  <c r="F8" i="27"/>
  <c r="F9" i="27"/>
  <c r="A9" i="27"/>
  <c r="A8" i="27"/>
  <c r="A7" i="27"/>
  <c r="A6" i="27"/>
  <c r="A5" i="27"/>
  <c r="A4" i="27"/>
  <c r="A3" i="27"/>
  <c r="A2" i="27"/>
  <c r="F1" i="27"/>
  <c r="A1" i="27"/>
  <c r="F7" i="23" l="1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O21" i="26" l="1"/>
  <c r="I7" i="25"/>
  <c r="I6" i="25"/>
  <c r="I5" i="25"/>
  <c r="I4" i="25"/>
  <c r="I3" i="25"/>
  <c r="I2" i="25"/>
  <c r="I1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M22" i="26"/>
  <c r="A22" i="26"/>
  <c r="O22" i="26" s="1"/>
  <c r="M19" i="26"/>
  <c r="A19" i="26"/>
  <c r="O19" i="26" s="1"/>
  <c r="M2" i="26"/>
  <c r="M6" i="26"/>
  <c r="M7" i="26"/>
  <c r="M8" i="26"/>
  <c r="M9" i="26"/>
  <c r="M10" i="26"/>
  <c r="M11" i="26"/>
  <c r="M12" i="26"/>
  <c r="M16" i="26"/>
  <c r="M17" i="26"/>
  <c r="M18" i="26"/>
  <c r="M20" i="26"/>
  <c r="M21" i="26"/>
  <c r="M23" i="26"/>
  <c r="A23" i="26"/>
  <c r="O23" i="26" s="1"/>
  <c r="A21" i="26"/>
  <c r="A20" i="26"/>
  <c r="O20" i="26" s="1"/>
  <c r="A18" i="26"/>
  <c r="O18" i="26" s="1"/>
  <c r="A17" i="26"/>
  <c r="O17" i="26" s="1"/>
  <c r="A16" i="26"/>
  <c r="O16" i="26" s="1"/>
  <c r="A15" i="26"/>
  <c r="O15" i="26" s="1"/>
  <c r="A14" i="26"/>
  <c r="O14" i="26" s="1"/>
  <c r="A13" i="26"/>
  <c r="O13" i="26" s="1"/>
  <c r="A12" i="26"/>
  <c r="O12" i="26" s="1"/>
  <c r="A11" i="26"/>
  <c r="O11" i="26" s="1"/>
  <c r="A10" i="26"/>
  <c r="O10" i="26" s="1"/>
  <c r="A9" i="26"/>
  <c r="O9" i="26" s="1"/>
  <c r="A8" i="26"/>
  <c r="O8" i="26" s="1"/>
  <c r="A7" i="26"/>
  <c r="O7" i="26" s="1"/>
  <c r="A6" i="26"/>
  <c r="O6" i="26" s="1"/>
  <c r="A5" i="26"/>
  <c r="O5" i="26" s="1"/>
  <c r="A4" i="26"/>
  <c r="O4" i="26" s="1"/>
  <c r="A3" i="26"/>
  <c r="O3" i="26" s="1"/>
  <c r="A2" i="26"/>
  <c r="O2" i="26" s="1"/>
  <c r="O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G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E2" i="26" l="1"/>
  <c r="F2" i="26"/>
  <c r="F6" i="26"/>
  <c r="F10" i="26"/>
  <c r="F14" i="26"/>
  <c r="F18" i="26"/>
  <c r="F22" i="26"/>
  <c r="F15" i="26"/>
  <c r="F23" i="26"/>
  <c r="F4" i="26"/>
  <c r="F12" i="26"/>
  <c r="F20" i="26"/>
  <c r="F3" i="26"/>
  <c r="F7" i="26"/>
  <c r="F11" i="26"/>
  <c r="F19" i="26"/>
  <c r="F8" i="26"/>
  <c r="F16" i="26"/>
  <c r="F5" i="26"/>
  <c r="F9" i="26"/>
  <c r="F13" i="26"/>
  <c r="F17" i="26"/>
  <c r="F21" i="26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M15" i="26"/>
  <c r="M14" i="26"/>
  <c r="M13" i="26"/>
  <c r="M5" i="26"/>
  <c r="M4" i="26"/>
  <c r="M3" i="26"/>
  <c r="E22" i="26"/>
  <c r="C22" i="26"/>
  <c r="I22" i="26"/>
  <c r="J22" i="26"/>
  <c r="C19" i="26"/>
  <c r="I19" i="26"/>
  <c r="E19" i="26"/>
  <c r="J19" i="26"/>
  <c r="J23" i="26"/>
  <c r="J17" i="26"/>
  <c r="J13" i="26"/>
  <c r="J9" i="26"/>
  <c r="J5" i="26"/>
  <c r="J21" i="26"/>
  <c r="J16" i="26"/>
  <c r="J12" i="26"/>
  <c r="J8" i="26"/>
  <c r="J4" i="26"/>
  <c r="J20" i="26"/>
  <c r="J15" i="26"/>
  <c r="J11" i="26"/>
  <c r="J7" i="26"/>
  <c r="J3" i="26"/>
  <c r="J18" i="26"/>
  <c r="J14" i="26"/>
  <c r="J10" i="26"/>
  <c r="J6" i="26"/>
  <c r="J2" i="26"/>
  <c r="I14" i="26"/>
  <c r="I13" i="26"/>
  <c r="I6" i="26"/>
  <c r="I2" i="26"/>
  <c r="I23" i="26"/>
  <c r="I9" i="26"/>
  <c r="I5" i="26"/>
  <c r="I21" i="26"/>
  <c r="I16" i="26"/>
  <c r="I8" i="26"/>
  <c r="I4" i="26"/>
  <c r="I18" i="26"/>
  <c r="I10" i="26"/>
  <c r="I17" i="26"/>
  <c r="I12" i="26"/>
  <c r="I20" i="26"/>
  <c r="I15" i="26"/>
  <c r="I11" i="26"/>
  <c r="I7" i="26"/>
  <c r="I3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1" i="24" l="1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<sst xmlns="http://schemas.openxmlformats.org/spreadsheetml/2006/main" count="545" uniqueCount="247">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</sst>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225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 t="s">
        <v>228</v>
      </c>
      <c r="C2" s="6" t="s">
        <v>219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229</v>
      </c>
      <c r="C3" s="6" t="s">
        <v>220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227</v>
      </c>
      <c r="C4" s="6" t="s">
        <v>221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230</v>
      </c>
      <c r="C5" s="6" t="s">
        <v>222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226</v>
      </c>
      <c r="C6" s="6" t="s">
        <v>223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231</v>
      </c>
      <c r="C7" s="6" t="s">
        <v>224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195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198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197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199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196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200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232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207</v>
      </c>
      <c r="C5" s="6">
        <v>10</v>
      </c>
      <c r="D5" s="5" t="str">
        <f>IF(OR(ISBLANK(C5),C5="null"),"",VLOOKUP(C5,Code!$A:$C,3,FALSE))</f>
        <v>施設種別</v>
      </c>
      <c r="E5" s="7" t="s">
        <v>208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208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213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214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215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216</v>
      </c>
      <c r="E25" s="6" t="s">
        <v>217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218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6" style="1" bestFit="1" customWidth="1"/>
    <col min="5" max="5" width="18.375" style="1" bestFit="1" customWidth="1"/>
    <col min="6" max="6" width="46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233</v>
      </c>
      <c r="C1" s="8" t="s">
        <v>133</v>
      </c>
      <c r="D1" s="9" t="s">
        <v>164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234</v>
      </c>
      <c r="E2" s="7" t="s">
        <v>237</v>
      </c>
      <c r="F2" s="5" t="str">
        <f t="shared" ref="F2:F9" si="0">"insert into M_LAYOUT values ("&amp;A2&amp;", now(), 1, now(), 1, 'val', "&amp;B2&amp;", '"&amp;$D2&amp;"');"</f>
        <v>insert into M_LAYOUT values (1, now(), 1, now(), 1, 'val', 1, 'sin');</v>
      </c>
    </row>
    <row r="3" spans="1:6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234</v>
      </c>
      <c r="E3" s="7" t="s">
        <v>238</v>
      </c>
      <c r="F3" s="5" t="str">
        <f t="shared" si="0"/>
        <v>insert into M_LAYOUT values (2, now(), 1, now(), 1, 'val', 2, 'sin');</v>
      </c>
    </row>
    <row r="4" spans="1:6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234</v>
      </c>
      <c r="E4" s="7" t="s">
        <v>239</v>
      </c>
      <c r="F4" s="5" t="str">
        <f t="shared" si="0"/>
        <v>insert into M_LAYOUT values (3, now(), 1, now(), 1, 'val', 3, 'sin');</v>
      </c>
    </row>
    <row r="5" spans="1:6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235</v>
      </c>
      <c r="E5" s="7" t="s">
        <v>240</v>
      </c>
      <c r="F5" s="5" t="str">
        <f t="shared" si="0"/>
        <v>insert into M_LAYOUT values (4, now(), 1, now(), 1, 'val', 3, 'multi');</v>
      </c>
    </row>
    <row r="6" spans="1:6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234</v>
      </c>
      <c r="E6" s="7" t="s">
        <v>241</v>
      </c>
      <c r="F6" s="5" t="str">
        <f t="shared" si="0"/>
        <v>insert into M_LAYOUT values (5, now(), 1, now(), 1, 'val', 4, 'sin');</v>
      </c>
    </row>
    <row r="7" spans="1:6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235</v>
      </c>
      <c r="E7" s="7" t="s">
        <v>242</v>
      </c>
      <c r="F7" s="5" t="str">
        <f t="shared" si="0"/>
        <v>insert into M_LAYOUT values (6, now(), 1, now(), 1, 'val', 4, 'multi');</v>
      </c>
    </row>
    <row r="8" spans="1:6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234</v>
      </c>
      <c r="E8" s="7" t="s">
        <v>243</v>
      </c>
      <c r="F8" s="5" t="str">
        <f t="shared" si="0"/>
        <v>insert into M_LAYOUT values (7, now(), 1, now(), 1, 'val', 5, 'sin');</v>
      </c>
    </row>
    <row r="9" spans="1:6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234</v>
      </c>
      <c r="E9" s="7" t="s">
        <v>244</v>
      </c>
      <c r="F9" s="5" t="str">
        <f t="shared" si="0"/>
        <v>insert into M_LAYOUT values (8, now(), 1, now(), 1, 'val', 6,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209</v>
      </c>
      <c r="C37" t="s">
        <v>210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211</v>
      </c>
      <c r="C41" t="s">
        <v>212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8.375" style="1" bestFit="1" customWidth="1"/>
    <col min="4" max="4" width="19.125" style="1" bestFit="1" customWidth="1"/>
    <col min="5" max="5" width="5.5" style="1" bestFit="1" customWidth="1"/>
    <col min="6" max="6" width="4" style="1" bestFit="1" customWidth="1"/>
    <col min="7" max="7" width="6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236</v>
      </c>
      <c r="C1" s="8" t="s">
        <v>246</v>
      </c>
      <c r="D1" s="9" t="s">
        <v>134</v>
      </c>
      <c r="E1" s="9" t="s">
        <v>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VLOOKUP(B2,レイアウトオブジェクトグループ!$A:$E,5,FALSE)</f>
        <v>メニュー001のグループ</v>
      </c>
      <c r="D2" s="6" t="s">
        <v>135</v>
      </c>
      <c r="E2" s="6" t="s">
        <v>56</v>
      </c>
      <c r="F2" s="7"/>
      <c r="G2" s="5" t="str">
        <f t="shared" ref="G2:G21" si="0">"insert into M_LAYOUT_OBJ values ("&amp;A2&amp;", now(), 1, now(), 1, 'val', "&amp;$B2&amp;"', '"&amp;$D2&amp;"','"&amp;$E2&amp;"');"</f>
        <v>insert into M_LAYOUT_OBJ values (1, now(), 1, now(), 1, 'val', 1', 'トップ画像','img');</v>
      </c>
    </row>
    <row r="3" spans="1:7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VLOOKUP(B3,レイアウトオブジェクトグループ!$A:$E,5,FALSE)</f>
        <v>メニュー001のグループ</v>
      </c>
      <c r="D3" s="6" t="s">
        <v>137</v>
      </c>
      <c r="E3" s="6" t="s">
        <v>165</v>
      </c>
      <c r="F3" s="7"/>
      <c r="G3" s="5" t="str">
        <f t="shared" si="0"/>
        <v>insert into M_LAYOUT_OBJ values (2, now(), 1, now(), 1, 'val', 1', 'メニューボタン1','button');</v>
      </c>
    </row>
    <row r="4" spans="1:7" x14ac:dyDescent="0.15">
      <c r="A4" s="5">
        <f t="shared" si="1"/>
        <v>3</v>
      </c>
      <c r="B4" s="6">
        <v>1</v>
      </c>
      <c r="C4" s="5" t="str">
        <f ca="1">VLOOKUP(B4,レイアウトオブジェクトグループ!$A:$E,5,FALSE)</f>
        <v>メニュー001のグループ</v>
      </c>
      <c r="D4" s="6" t="s">
        <v>139</v>
      </c>
      <c r="E4" s="6" t="s">
        <v>167</v>
      </c>
      <c r="F4" s="7"/>
      <c r="G4" s="5" t="str">
        <f t="shared" si="0"/>
        <v>insert into M_LAYOUT_OBJ values (3, now(), 1, now(), 1, 'val', 1', 'メニューボタン2','button');</v>
      </c>
    </row>
    <row r="5" spans="1:7" x14ac:dyDescent="0.15">
      <c r="A5" s="5">
        <f t="shared" si="1"/>
        <v>4</v>
      </c>
      <c r="B5" s="6">
        <v>1</v>
      </c>
      <c r="C5" s="5" t="str">
        <f ca="1">VLOOKUP(B5,レイアウトオブジェクトグループ!$A:$E,5,FALSE)</f>
        <v>メニュー001のグループ</v>
      </c>
      <c r="D5" s="6" t="s">
        <v>141</v>
      </c>
      <c r="E5" s="6" t="s">
        <v>167</v>
      </c>
      <c r="F5" s="7"/>
      <c r="G5" s="5" t="str">
        <f t="shared" si="0"/>
        <v>insert into M_LAYOUT_OBJ values (4, now(), 1, now(), 1, 'val', 1', 'メニューボタン3','button');</v>
      </c>
    </row>
    <row r="6" spans="1:7" x14ac:dyDescent="0.15">
      <c r="A6" s="5">
        <f t="shared" si="1"/>
        <v>5</v>
      </c>
      <c r="B6" s="6">
        <v>2</v>
      </c>
      <c r="C6" s="5" t="str">
        <f ca="1">VLOOKUP(B6,レイアウトオブジェクトグループ!$A:$E,5,FALSE)</f>
        <v>メニュー002のグループ</v>
      </c>
      <c r="D6" s="6" t="s">
        <v>135</v>
      </c>
      <c r="E6" s="6" t="s">
        <v>56</v>
      </c>
      <c r="F6" s="7"/>
      <c r="G6" s="5" t="str">
        <f t="shared" si="0"/>
        <v>insert into M_LAYOUT_OBJ values (5, now(), 1, now(), 1, 'val', 2', 'トップ画像','img');</v>
      </c>
    </row>
    <row r="7" spans="1:7" x14ac:dyDescent="0.15">
      <c r="A7" s="5">
        <f t="shared" si="1"/>
        <v>6</v>
      </c>
      <c r="B7" s="6">
        <v>2</v>
      </c>
      <c r="C7" s="5" t="str">
        <f ca="1">VLOOKUP(B7,レイアウトオブジェクトグループ!$A:$E,5,FALSE)</f>
        <v>メニュー002のグループ</v>
      </c>
      <c r="D7" s="6" t="s">
        <v>136</v>
      </c>
      <c r="E7" s="6" t="s">
        <v>165</v>
      </c>
      <c r="F7" s="7"/>
      <c r="G7" s="5" t="str">
        <f t="shared" si="0"/>
        <v>insert into M_LAYOUT_OBJ values (6, now(), 1, now(), 1, 'val', 2', 'メニューボタン1','button');</v>
      </c>
    </row>
    <row r="8" spans="1:7" x14ac:dyDescent="0.15">
      <c r="A8" s="5">
        <f t="shared" si="1"/>
        <v>7</v>
      </c>
      <c r="B8" s="6">
        <v>2</v>
      </c>
      <c r="C8" s="5" t="str">
        <f ca="1">VLOOKUP(B8,レイアウトオブジェクトグループ!$A:$E,5,FALSE)</f>
        <v>メニュー002のグループ</v>
      </c>
      <c r="D8" s="6" t="s">
        <v>138</v>
      </c>
      <c r="E8" s="6" t="s">
        <v>166</v>
      </c>
      <c r="F8" s="7"/>
      <c r="G8" s="5" t="str">
        <f t="shared" si="0"/>
        <v>insert into M_LAYOUT_OBJ values (7, now(), 1, now(), 1, 'val', 2', 'メニューボタン2','button');</v>
      </c>
    </row>
    <row r="9" spans="1:7" x14ac:dyDescent="0.15">
      <c r="A9" s="5">
        <f t="shared" si="1"/>
        <v>8</v>
      </c>
      <c r="B9" s="6">
        <v>2</v>
      </c>
      <c r="C9" s="5" t="str">
        <f ca="1">VLOOKUP(B9,レイアウトオブジェクトグループ!$A:$E,5,FALSE)</f>
        <v>メニュー002のグループ</v>
      </c>
      <c r="D9" s="6" t="s">
        <v>140</v>
      </c>
      <c r="E9" s="6" t="s">
        <v>166</v>
      </c>
      <c r="F9" s="7"/>
      <c r="G9" s="5" t="str">
        <f t="shared" si="0"/>
        <v>insert into M_LAYOUT_OBJ values (8, now(), 1, now(), 1, 'val', 2', 'メニューボタン3','button');</v>
      </c>
    </row>
    <row r="10" spans="1:7" x14ac:dyDescent="0.15">
      <c r="A10" s="5">
        <f t="shared" si="1"/>
        <v>9</v>
      </c>
      <c r="B10" s="6">
        <v>3</v>
      </c>
      <c r="C10" s="5" t="str">
        <f ca="1">VLOOKUP(B10,レイアウトオブジェクトグループ!$A:$E,5,FALSE)</f>
        <v>一覧001のグループ</v>
      </c>
      <c r="D10" s="6" t="s">
        <v>142</v>
      </c>
      <c r="E10" s="6" t="s">
        <v>9</v>
      </c>
      <c r="F10" s="7"/>
      <c r="G10" s="5" t="str">
        <f t="shared" si="0"/>
        <v>insert into M_LAYOUT_OBJ values (9, now(), 1, now(), 1, 'val', 3', '親説明文','txt');</v>
      </c>
    </row>
    <row r="11" spans="1:7" x14ac:dyDescent="0.15">
      <c r="A11" s="5">
        <f t="shared" si="1"/>
        <v>10</v>
      </c>
      <c r="B11" s="6">
        <v>4</v>
      </c>
      <c r="C11" s="5" t="str">
        <f ca="1">VLOOKUP(B11,レイアウトオブジェクトグループ!$A:$E,5,FALSE)</f>
        <v>一覧001のリストグループ</v>
      </c>
      <c r="D11" s="6" t="s">
        <v>143</v>
      </c>
      <c r="E11" s="6" t="s">
        <v>56</v>
      </c>
      <c r="F11" s="7"/>
      <c r="G11" s="5" t="str">
        <f t="shared" si="0"/>
        <v>insert into M_LAYOUT_OBJ values (10, now(), 1, now(), 1, 'val', 4', '説明画像','img');</v>
      </c>
    </row>
    <row r="12" spans="1:7" x14ac:dyDescent="0.15">
      <c r="A12" s="5">
        <f t="shared" si="1"/>
        <v>11</v>
      </c>
      <c r="B12" s="6">
        <v>4</v>
      </c>
      <c r="C12" s="5" t="str">
        <f ca="1">VLOOKUP(B12,レイアウトオブジェクトグループ!$A:$E,5,FALSE)</f>
        <v>一覧001のリストグループ</v>
      </c>
      <c r="D12" s="6" t="s">
        <v>144</v>
      </c>
      <c r="E12" s="6" t="s">
        <v>9</v>
      </c>
      <c r="F12" s="7"/>
      <c r="G12" s="5" t="str">
        <f t="shared" si="0"/>
        <v>insert into M_LAYOUT_OBJ values (11, now(), 1, now(), 1, 'val', 4', '説明文','txt');</v>
      </c>
    </row>
    <row r="13" spans="1:7" x14ac:dyDescent="0.15">
      <c r="A13" s="5">
        <f t="shared" si="1"/>
        <v>12</v>
      </c>
      <c r="B13" s="6">
        <v>5</v>
      </c>
      <c r="C13" s="5" t="str">
        <f ca="1">VLOOKUP(B13,レイアウトオブジェクトグループ!$A:$E,5,FALSE)</f>
        <v>一覧002のグループ</v>
      </c>
      <c r="D13" s="6" t="s">
        <v>142</v>
      </c>
      <c r="E13" s="6" t="s">
        <v>9</v>
      </c>
      <c r="F13" s="7"/>
      <c r="G13" s="5" t="str">
        <f t="shared" si="0"/>
        <v>insert into M_LAYOUT_OBJ values (12, now(), 1, now(), 1, 'val', 5', '親説明文','txt');</v>
      </c>
    </row>
    <row r="14" spans="1:7" x14ac:dyDescent="0.15">
      <c r="A14" s="5">
        <f t="shared" si="1"/>
        <v>13</v>
      </c>
      <c r="B14" s="6">
        <v>6</v>
      </c>
      <c r="C14" s="5" t="str">
        <f ca="1">VLOOKUP(B14,レイアウトオブジェクトグループ!$A:$E,5,FALSE)</f>
        <v>一覧002のリストグループ</v>
      </c>
      <c r="D14" s="6" t="s">
        <v>143</v>
      </c>
      <c r="E14" s="6" t="s">
        <v>56</v>
      </c>
      <c r="F14" s="7"/>
      <c r="G14" s="5" t="str">
        <f t="shared" si="0"/>
        <v>insert into M_LAYOUT_OBJ values (13, now(), 1, now(), 1, 'val', 6', '説明画像','img');</v>
      </c>
    </row>
    <row r="15" spans="1:7" x14ac:dyDescent="0.15">
      <c r="A15" s="5">
        <f t="shared" si="1"/>
        <v>14</v>
      </c>
      <c r="B15" s="6">
        <v>6</v>
      </c>
      <c r="C15" s="5" t="str">
        <f ca="1">VLOOKUP(B15,レイアウトオブジェクトグループ!$A:$E,5,FALSE)</f>
        <v>一覧002のリストグループ</v>
      </c>
      <c r="D15" s="6" t="s">
        <v>144</v>
      </c>
      <c r="E15" s="6" t="s">
        <v>245</v>
      </c>
      <c r="F15" s="7"/>
      <c r="G15" s="5" t="str">
        <f t="shared" si="0"/>
        <v>insert into M_LAYOUT_OBJ values (14, now(), 1, now(), 1, 'val', 6', '説明文','list');</v>
      </c>
    </row>
    <row r="16" spans="1:7" x14ac:dyDescent="0.15">
      <c r="A16" s="5">
        <f t="shared" si="1"/>
        <v>15</v>
      </c>
      <c r="B16" s="6">
        <v>7</v>
      </c>
      <c r="C16" s="5" t="str">
        <f ca="1">VLOOKUP(B16,レイアウトオブジェクトグループ!$A:$E,5,FALSE)</f>
        <v>詳細001のグループ</v>
      </c>
      <c r="D16" s="6" t="s">
        <v>145</v>
      </c>
      <c r="E16" s="6" t="s">
        <v>56</v>
      </c>
      <c r="F16" s="7"/>
      <c r="G16" s="5" t="str">
        <f t="shared" si="0"/>
        <v>insert into M_LAYOUT_OBJ values (15, now(), 1, now(), 1, 'val', 7', '画像01','img');</v>
      </c>
    </row>
    <row r="17" spans="1:7" x14ac:dyDescent="0.15">
      <c r="A17" s="5">
        <f t="shared" si="1"/>
        <v>16</v>
      </c>
      <c r="B17" s="6">
        <v>7</v>
      </c>
      <c r="C17" s="5" t="str">
        <f ca="1">VLOOKUP(B17,レイアウトオブジェクトグループ!$A:$E,5,FALSE)</f>
        <v>詳細001のグループ</v>
      </c>
      <c r="D17" s="6" t="s">
        <v>146</v>
      </c>
      <c r="E17" s="6" t="s">
        <v>9</v>
      </c>
      <c r="F17" s="7"/>
      <c r="G17" s="5" t="str">
        <f t="shared" si="0"/>
        <v>insert into M_LAYOUT_OBJ values (16, now(), 1, now(), 1, 'val', 7', '説明文（メイン）','txt');</v>
      </c>
    </row>
    <row r="18" spans="1:7" x14ac:dyDescent="0.15">
      <c r="A18" s="5">
        <f t="shared" si="1"/>
        <v>17</v>
      </c>
      <c r="B18" s="6">
        <v>7</v>
      </c>
      <c r="C18" s="5" t="str">
        <f ca="1">VLOOKUP(B18,レイアウトオブジェクトグループ!$A:$E,5,FALSE)</f>
        <v>詳細001のグループ</v>
      </c>
      <c r="D18" s="6" t="s">
        <v>147</v>
      </c>
      <c r="E18" s="6" t="s">
        <v>9</v>
      </c>
      <c r="F18" s="7"/>
      <c r="G18" s="5" t="str">
        <f t="shared" si="0"/>
        <v>insert into M_LAYOUT_OBJ values (17, now(), 1, now(), 1, 'val', 7', '説明文（補足）','txt');</v>
      </c>
    </row>
    <row r="19" spans="1:7" x14ac:dyDescent="0.15">
      <c r="A19" s="5">
        <f t="shared" si="1"/>
        <v>18</v>
      </c>
      <c r="B19" s="6">
        <v>8</v>
      </c>
      <c r="C19" s="5" t="str">
        <f ca="1">VLOOKUP(B19,レイアウトオブジェクトグループ!$A:$E,5,FALSE)</f>
        <v>詳細002のグループ</v>
      </c>
      <c r="D19" s="6" t="s">
        <v>145</v>
      </c>
      <c r="E19" s="6" t="s">
        <v>56</v>
      </c>
      <c r="F19" s="7"/>
      <c r="G19" s="5" t="str">
        <f t="shared" si="0"/>
        <v>insert into M_LAYOUT_OBJ values (18, now(), 1, now(), 1, 'val', 8', '画像01','img');</v>
      </c>
    </row>
    <row r="20" spans="1:7" x14ac:dyDescent="0.15">
      <c r="A20" s="5">
        <f t="shared" si="1"/>
        <v>19</v>
      </c>
      <c r="B20" s="6">
        <v>8</v>
      </c>
      <c r="C20" s="5" t="str">
        <f ca="1">VLOOKUP(B20,レイアウトオブジェクトグループ!$A:$E,5,FALSE)</f>
        <v>詳細002のグループ</v>
      </c>
      <c r="D20" s="6" t="s">
        <v>146</v>
      </c>
      <c r="E20" s="6" t="s">
        <v>9</v>
      </c>
      <c r="F20" s="7"/>
      <c r="G20" s="5" t="str">
        <f t="shared" si="0"/>
        <v>insert into M_LAYOUT_OBJ values (19, now(), 1, now(), 1, 'val', 8', '説明文（メイン）','txt');</v>
      </c>
    </row>
    <row r="21" spans="1:7" x14ac:dyDescent="0.15">
      <c r="A21" s="5">
        <f t="shared" si="1"/>
        <v>20</v>
      </c>
      <c r="B21" s="6">
        <v>8</v>
      </c>
      <c r="C21" s="5" t="str">
        <f ca="1">VLOOKUP(B21,レイアウトオブジェクトグループ!$A:$E,5,FALSE)</f>
        <v>詳細002のグループ</v>
      </c>
      <c r="D21" s="6" t="s">
        <v>147</v>
      </c>
      <c r="E21" s="6" t="s">
        <v>245</v>
      </c>
      <c r="F21" s="7"/>
      <c r="G21" s="5" t="str">
        <f t="shared" si="0"/>
        <v>insert into M_LAYOUT_OBJ values (20, now(), 1, now(), 1, 'val', 8',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168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レイアウト（insert文）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172</v>
      </c>
      <c r="G2" s="6" t="s">
        <v>169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172</v>
      </c>
      <c r="G3" s="6" t="s">
        <v>170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173</v>
      </c>
      <c r="G4" s="6" t="s">
        <v>171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172</v>
      </c>
      <c r="G5" s="6" t="s">
        <v>174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172</v>
      </c>
      <c r="G6" s="6" t="s">
        <v>176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173</v>
      </c>
      <c r="G7" s="6" t="s">
        <v>175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5.5" style="1" bestFit="1" customWidth="1"/>
    <col min="7" max="7" width="8.875" style="1" bestFit="1" customWidth="1"/>
    <col min="8" max="8" width="11.75" style="1" bestFit="1" customWidth="1"/>
    <col min="9" max="9" width="11.875" style="1" bestFit="1" customWidth="1"/>
    <col min="10" max="10" width="4.5" style="1" bestFit="1" customWidth="1"/>
    <col min="11" max="11" width="6" style="1" bestFit="1" customWidth="1"/>
    <col min="12" max="12" width="14.25" style="1" bestFit="1" customWidth="1"/>
    <col min="13" max="13" width="14.375" style="1" bestFit="1" customWidth="1"/>
    <col min="14" max="14" width="4" style="1" bestFit="1" customWidth="1"/>
    <col min="15" max="15" width="63.75" style="1" bestFit="1" customWidth="1"/>
    <col min="16" max="16384" width="9" style="1"/>
  </cols>
  <sheetData>
    <row r="1" spans="1:15" x14ac:dyDescent="0.15">
      <c r="A1" s="8" t="str">
        <f ca="1">RIGHT(CELL("filename"),LEN(CELL("filename"))-FIND("]",CELL("filename")))&amp;"_ID"</f>
        <v>レイアウト_ID</v>
      </c>
      <c r="B1" s="9" t="s">
        <v>177</v>
      </c>
      <c r="C1" s="8" t="s">
        <v>178</v>
      </c>
      <c r="D1" s="9" t="s">
        <v>179</v>
      </c>
      <c r="E1" s="8" t="s">
        <v>180</v>
      </c>
      <c r="F1" s="8" t="s">
        <v>6</v>
      </c>
      <c r="G1" s="9" t="s">
        <v>181</v>
      </c>
      <c r="H1" s="9" t="s">
        <v>182</v>
      </c>
      <c r="I1" s="8" t="s">
        <v>183</v>
      </c>
      <c r="J1" s="8" t="s">
        <v>6</v>
      </c>
      <c r="K1" s="10" t="s">
        <v>184</v>
      </c>
      <c r="L1" s="10" t="s">
        <v>185</v>
      </c>
      <c r="M1" s="8" t="s">
        <v>186</v>
      </c>
      <c r="N1" s="10" t="s">
        <v>4</v>
      </c>
      <c r="O1" s="8" t="str">
        <f ca="1">"-- "&amp;RIGHT(CELL("filename"),LEN(CELL("filename"))-FIND("]",CELL("filename")))&amp;"（insert文）"</f>
        <v>-- レイアウト（insert文）</v>
      </c>
    </row>
    <row r="2" spans="1:15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img</v>
      </c>
      <c r="G2" s="6" t="s">
        <v>172</v>
      </c>
      <c r="H2" s="6">
        <v>4</v>
      </c>
      <c r="I2" s="5" t="str">
        <f ca="1">IF($G2="reg",VLOOKUP(H2,地域属性グループ!$A:$E,5,FALSE),IF($G2="fac",VLOOKUP(H2,施設属性グループ!$A:$E,5,FALSE),IF($G2="facgrp",VLOOKUP(H2,施設グループ属性グループ!$A:$E,5,FALSE),VLOOKUP(H2,施設_施設グループリンク属性グループ!$A:$E,5,FALSE))))</f>
        <v>画像</v>
      </c>
      <c r="J2" s="5" t="str">
        <f ca="1">IF($G2="reg",VLOOKUP(H2,地域属性グループ!$A:$E,2,FALSE),IF($G2="fac",VLOOKUP(H2,施設属性グループ!$A:$E,2,FALSE),IF($G2="facgrp",VLOOKUP(H2,施設グループ属性グループ!$A:$E,2,FALSE),VLOOKUP(H2,施設_施設グループリンク属性グループ!$A:$E,2,FALSE))))</f>
        <v>imgp</v>
      </c>
      <c r="K2" s="7" t="s">
        <v>11</v>
      </c>
      <c r="L2" s="7" t="s">
        <v>11</v>
      </c>
      <c r="M2" s="5" t="str">
        <f>IF(ISNUMBER(L2),VLOOKUP(L2,スクリーン!$A:$G,7,FALSE),"")</f>
        <v/>
      </c>
      <c r="N2" s="7"/>
      <c r="O2" s="5" t="str">
        <f>"insert into M_SCREEN_OBJ values ("&amp;A2&amp;", now(), 1, now(), 1, 'val', "&amp;$B2&amp;", "&amp;$D2&amp;", '"&amp;$G2&amp;"', "&amp;$H2&amp;", "&amp;$K2&amp;", "&amp;L2&amp;");"</f>
        <v>insert into M_SCREEN_OBJ values (1, now(), 1, now(), 1, 'val', 1, 1, 'reg', 4, null, null);</v>
      </c>
    </row>
    <row r="3" spans="1:15" x14ac:dyDescent="0.15">
      <c r="A3" s="5">
        <f t="shared" ref="A3:A23" si="0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button</v>
      </c>
      <c r="G3" s="6" t="s">
        <v>172</v>
      </c>
      <c r="H3" s="6">
        <v>1</v>
      </c>
      <c r="I3" s="5" t="str">
        <f ca="1">IF($G3="reg",VLOOKUP(H3,地域属性グループ!$A:$E,5,FALSE),IF($G3="fac",VLOOKUP(H3,施設属性グループ!$A:$E,5,FALSE),IF($G3="facgrp",VLOOKUP(H3,施設グループ属性グループ!$A:$E,5,FALSE),VLOOKUP(H3,施設_施設グループリンク属性グループ!$A:$E,5,FALSE))))</f>
        <v>地域名</v>
      </c>
      <c r="J3" s="5" t="str">
        <f ca="1">IF($G3="reg",VLOOKUP(H3,地域属性グループ!$A:$E,2,FALSE),IF($G3="fac",VLOOKUP(H3,施設属性グループ!$A:$E,2,FALSE),IF($G3="facgrp",VLOOKUP(H3,施設グループ属性グループ!$A:$E,2,FALSE),VLOOKUP(H3,施設_施設グループリンク属性グループ!$A:$E,2,FALSE))))</f>
        <v>txt</v>
      </c>
      <c r="K3" s="7" t="s">
        <v>201</v>
      </c>
      <c r="L3" s="7">
        <v>2</v>
      </c>
      <c r="M3" s="5" t="str">
        <f ca="1">IF(ISNUMBER(L3),VLOOKUP(L3,スクリーン!$A:$G,7,FALSE),"")</f>
        <v>日光施設一覧</v>
      </c>
      <c r="N3" s="7"/>
      <c r="O3" s="5" t="str">
        <f>"insert into M_SCREEN_OBJ values ("&amp;A3&amp;", now(), 1, now(), 1, 'val', "&amp;$B3&amp;", "&amp;$D3&amp;", '"&amp;$G3&amp;"', "&amp;$H3&amp;", "&amp;$K3&amp;", "&amp;L3&amp;");"</f>
        <v>insert into M_SCREEN_OBJ values (2, now(), 1, now(), 1, 'val', 1, 2, 'reg', 1, null, 2);</v>
      </c>
    </row>
    <row r="4" spans="1:15" x14ac:dyDescent="0.15">
      <c r="A4" s="5">
        <f t="shared" si="0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button</v>
      </c>
      <c r="G4" s="6" t="s">
        <v>172</v>
      </c>
      <c r="H4" s="6">
        <v>1</v>
      </c>
      <c r="I4" s="5" t="str">
        <f ca="1">IF($G4="reg",VLOOKUP(H4,地域属性グループ!$A:$E,5,FALSE),IF($G4="fac",VLOOKUP(H4,施設属性グループ!$A:$E,5,FALSE),IF($G4="facgrp",VLOOKUP(H4,施設グループ属性グループ!$A:$E,5,FALSE),VLOOKUP(H4,施設_施設グループリンク属性グループ!$A:$E,5,FALSE))))</f>
        <v>地域名</v>
      </c>
      <c r="J4" s="5" t="str">
        <f ca="1">IF($G4="reg",VLOOKUP(H4,地域属性グループ!$A:$E,2,FALSE),IF($G4="fac",VLOOKUP(H4,施設属性グループ!$A:$E,2,FALSE),IF($G4="facgrp",VLOOKUP(H4,施設グループ属性グループ!$A:$E,2,FALSE),VLOOKUP(H4,施設_施設グループリンク属性グループ!$A:$E,2,FALSE))))</f>
        <v>txt</v>
      </c>
      <c r="K4" s="7" t="s">
        <v>11</v>
      </c>
      <c r="L4" s="7">
        <v>2</v>
      </c>
      <c r="M4" s="5" t="str">
        <f ca="1">IF(ISNUMBER(L4),VLOOKUP(L4,スクリーン!$A:$G,7,FALSE),"")</f>
        <v>日光施設一覧</v>
      </c>
      <c r="N4" s="7"/>
      <c r="O4" s="5" t="str">
        <f>"insert into M_SCREEN_OBJ values ("&amp;A4&amp;", now(), 1, now(), 1, 'val', "&amp;$B4&amp;", "&amp;$D4&amp;", '"&amp;$G4&amp;"', "&amp;$H4&amp;", "&amp;$K4&amp;", "&amp;L4&amp;");"</f>
        <v>insert into M_SCREEN_OBJ values (3, now(), 1, now(), 1, 'val', 1, 3, 'reg', 1, null, 2);</v>
      </c>
    </row>
    <row r="5" spans="1:15" x14ac:dyDescent="0.15">
      <c r="A5" s="5">
        <f t="shared" si="0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button</v>
      </c>
      <c r="G5" s="6" t="s">
        <v>172</v>
      </c>
      <c r="H5" s="6">
        <v>1</v>
      </c>
      <c r="I5" s="5" t="str">
        <f ca="1">IF($G5="reg",VLOOKUP(H5,地域属性グループ!$A:$E,5,FALSE),IF($G5="fac",VLOOKUP(H5,施設属性グループ!$A:$E,5,FALSE),IF($G5="facgrp",VLOOKUP(H5,施設グループ属性グループ!$A:$E,5,FALSE),VLOOKUP(H5,施設_施設グループリンク属性グループ!$A:$E,5,FALSE))))</f>
        <v>地域名</v>
      </c>
      <c r="J5" s="5" t="str">
        <f ca="1">IF($G5="reg",VLOOKUP(H5,地域属性グループ!$A:$E,2,FALSE),IF($G5="fac",VLOOKUP(H5,施設属性グループ!$A:$E,2,FALSE),IF($G5="facgrp",VLOOKUP(H5,施設グループ属性グループ!$A:$E,2,FALSE),VLOOKUP(H5,施設_施設グループリンク属性グループ!$A:$E,2,FALSE))))</f>
        <v>txt</v>
      </c>
      <c r="K5" s="7" t="s">
        <v>202</v>
      </c>
      <c r="L5" s="7">
        <v>2</v>
      </c>
      <c r="M5" s="5" t="str">
        <f ca="1">IF(ISNUMBER(L5),VLOOKUP(L5,スクリーン!$A:$G,7,FALSE),"")</f>
        <v>日光施設一覧</v>
      </c>
      <c r="N5" s="7"/>
      <c r="O5" s="5" t="str">
        <f>"insert into M_SCREEN_OBJ values ("&amp;A5&amp;", now(), 1, now(), 1, 'val', "&amp;$B5&amp;", "&amp;$D5&amp;", '"&amp;$G5&amp;"', "&amp;$H5&amp;", "&amp;$K5&amp;", "&amp;L5&amp;");"</f>
        <v>insert into M_SCREEN_OBJ values (4, now(), 1, now(), 1, 'val', 1, 4, 'reg', 1, null, 2);</v>
      </c>
    </row>
    <row r="6" spans="1:15" x14ac:dyDescent="0.15">
      <c r="A6" s="5">
        <f t="shared" si="0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txt</v>
      </c>
      <c r="G6" s="6" t="s">
        <v>172</v>
      </c>
      <c r="H6" s="6">
        <v>2</v>
      </c>
      <c r="I6" s="5" t="str">
        <f ca="1">IF($G6="reg",VLOOKUP(H6,地域属性グループ!$A:$E,5,FALSE),IF($G6="fac",VLOOKUP(H6,施設属性グループ!$A:$E,5,FALSE),IF($G6="facgrp",VLOOKUP(H6,施設グループ属性グループ!$A:$E,5,FALSE),VLOOKUP(H6,施設_施設グループリンク属性グループ!$A:$E,5,FALSE))))</f>
        <v>説明文</v>
      </c>
      <c r="J6" s="5" t="str">
        <f ca="1">IF($G6="reg",VLOOKUP(H6,地域属性グループ!$A:$E,2,FALSE),IF($G6="fac",VLOOKUP(H6,施設属性グループ!$A:$E,2,FALSE),IF($G6="facgrp",VLOOKUP(H6,施設グループ属性グループ!$A:$E,2,FALSE),VLOOKUP(H6,施設_施設グループリンク属性グループ!$A:$E,2,FALSE))))</f>
        <v>txt</v>
      </c>
      <c r="K6" s="7" t="s">
        <v>202</v>
      </c>
      <c r="L6" s="7" t="s">
        <v>11</v>
      </c>
      <c r="M6" s="5" t="str">
        <f>IF(ISNUMBER(L6),VLOOKUP(L6,スクリーン!$A:$G,7,FALSE),"")</f>
        <v/>
      </c>
      <c r="N6" s="7"/>
      <c r="O6" s="5" t="str">
        <f>"insert into M_SCREEN_OBJ values ("&amp;A6&amp;", now(), 1, now(), 1, 'val', "&amp;$B6&amp;", "&amp;$D6&amp;", '"&amp;$G6&amp;"', "&amp;$H6&amp;", "&amp;$K6&amp;", "&amp;L6&amp;");"</f>
        <v>insert into M_SCREEN_OBJ values (5, now(), 1, now(), 1, 'val', 2, 9, 'reg', 2, null, null);</v>
      </c>
    </row>
    <row r="7" spans="1:15" x14ac:dyDescent="0.15">
      <c r="A7" s="5">
        <f t="shared" si="0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img</v>
      </c>
      <c r="G7" s="6" t="s">
        <v>173</v>
      </c>
      <c r="H7" s="6">
        <v>3</v>
      </c>
      <c r="I7" s="5" t="str">
        <f ca="1">IF($G7="reg",VLOOKUP(H7,地域属性グループ!$A:$E,5,FALSE),IF($G7="fac",VLOOKUP(H7,施設属性グループ!$A:$E,5,FALSE),IF($G7="facgrp",VLOOKUP(H7,施設グループ属性グループ!$A:$E,5,FALSE),VLOOKUP(H7,施設_施設グループリンク属性グループ!$A:$E,5,FALSE))))</f>
        <v>画像1</v>
      </c>
      <c r="J7" s="5" t="str">
        <f ca="1">IF($G7="reg",VLOOKUP(H7,地域属性グループ!$A:$E,2,FALSE),IF($G7="fac",VLOOKUP(H7,施設属性グループ!$A:$E,2,FALSE),IF($G7="facgrp",VLOOKUP(H7,施設グループ属性グループ!$A:$E,2,FALSE),VLOOKUP(H7,施設_施設グループリンク属性グループ!$A:$E,2,FALSE))))</f>
        <v>imgp</v>
      </c>
      <c r="K7" s="7" t="s">
        <v>202</v>
      </c>
      <c r="L7" s="7" t="s">
        <v>11</v>
      </c>
      <c r="M7" s="5" t="str">
        <f>IF(ISNUMBER(L7),VLOOKUP(L7,スクリーン!$A:$G,7,FALSE),"")</f>
        <v/>
      </c>
      <c r="N7" s="7"/>
      <c r="O7" s="5" t="str">
        <f>"insert into M_SCREEN_OBJ values ("&amp;A7&amp;", now(), 1, now(), 1, 'val', "&amp;$B7&amp;", "&amp;$D7&amp;", '"&amp;$G7&amp;"', "&amp;$H7&amp;", "&amp;$K7&amp;", "&amp;L7&amp;");"</f>
        <v>insert into M_SCREEN_OBJ values (6, now(), 1, now(), 1, 'val', 2, 10, 'fac', 3, null, null);</v>
      </c>
    </row>
    <row r="8" spans="1:15" x14ac:dyDescent="0.15">
      <c r="A8" s="5">
        <f t="shared" si="0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txt</v>
      </c>
      <c r="G8" s="6" t="s">
        <v>173</v>
      </c>
      <c r="H8" s="6">
        <v>2</v>
      </c>
      <c r="I8" s="5" t="str">
        <f ca="1">IF($G8="reg",VLOOKUP(H8,地域属性グループ!$A:$E,5,FALSE),IF($G8="fac",VLOOKUP(H8,施設属性グループ!$A:$E,5,FALSE),IF($G8="facgrp",VLOOKUP(H8,施設グループ属性グループ!$A:$E,5,FALSE),VLOOKUP(H8,施設_施設グループリンク属性グループ!$A:$E,5,FALSE))))</f>
        <v>施設説明文</v>
      </c>
      <c r="J8" s="5" t="str">
        <f ca="1">IF($G8="reg",VLOOKUP(H8,地域属性グループ!$A:$E,2,FALSE),IF($G8="fac",VLOOKUP(H8,施設属性グループ!$A:$E,2,FALSE),IF($G8="facgrp",VLOOKUP(H8,施設グループ属性グループ!$A:$E,2,FALSE),VLOOKUP(H8,施設_施設グループリンク属性グループ!$A:$E,2,FALSE))))</f>
        <v>txt</v>
      </c>
      <c r="K8" s="7" t="s">
        <v>202</v>
      </c>
      <c r="L8" s="7" t="s">
        <v>204</v>
      </c>
      <c r="M8" s="5" t="str">
        <f>IF(ISNUMBER(L8),VLOOKUP(L8,スクリーン!$A:$G,7,FALSE),"")</f>
        <v/>
      </c>
      <c r="N8" s="7"/>
      <c r="O8" s="5" t="str">
        <f>"insert into M_SCREEN_OBJ values ("&amp;A8&amp;", now(), 1, now(), 1, 'val', "&amp;$B8&amp;", "&amp;$D8&amp;", '"&amp;$G8&amp;"', "&amp;$H8&amp;", "&amp;$K8&amp;", "&amp;L8&amp;");"</f>
        <v>insert into M_SCREEN_OBJ values (7, now(), 1, now(), 1, 'val', 2, 11, 'fac', 2, null, null);</v>
      </c>
    </row>
    <row r="9" spans="1:15" x14ac:dyDescent="0.15">
      <c r="A9" s="5">
        <f t="shared" si="0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img</v>
      </c>
      <c r="G9" s="6" t="s">
        <v>173</v>
      </c>
      <c r="H9" s="6">
        <v>3</v>
      </c>
      <c r="I9" s="5" t="str">
        <f ca="1">IF($G9="reg",VLOOKUP(H9,地域属性グループ!$A:$E,5,FALSE),IF($G9="fac",VLOOKUP(H9,施設属性グループ!$A:$E,5,FALSE),IF($G9="facgrp",VLOOKUP(H9,施設グループ属性グループ!$A:$E,5,FALSE),VLOOKUP(H9,施設_施設グループリンク属性グループ!$A:$E,5,FALSE))))</f>
        <v>画像1</v>
      </c>
      <c r="J9" s="5" t="str">
        <f ca="1">IF($G9="reg",VLOOKUP(H9,地域属性グループ!$A:$E,2,FALSE),IF($G9="fac",VLOOKUP(H9,施設属性グループ!$A:$E,2,FALSE),IF($G9="facgrp",VLOOKUP(H9,施設グループ属性グループ!$A:$E,2,FALSE),VLOOKUP(H9,施設_施設グループリンク属性グループ!$A:$E,2,FALSE))))</f>
        <v>imgp</v>
      </c>
      <c r="K9" s="7" t="s">
        <v>11</v>
      </c>
      <c r="L9" s="7" t="s">
        <v>204</v>
      </c>
      <c r="M9" s="5" t="str">
        <f>IF(ISNUMBER(L9),VLOOKUP(L9,スクリーン!$A:$G,7,FALSE),"")</f>
        <v/>
      </c>
      <c r="N9" s="7"/>
      <c r="O9" s="5" t="str">
        <f>"insert into M_SCREEN_OBJ values ("&amp;A9&amp;", now(), 1, now(), 1, 'val', "&amp;$B9&amp;", "&amp;$D9&amp;", '"&amp;$G9&amp;"', "&amp;$H9&amp;", "&amp;$K9&amp;", "&amp;L9&amp;");"</f>
        <v>insert into M_SCREEN_OBJ values (8, now(), 1, now(), 1, 'val', 3, 15, 'fac', 3, null, null);</v>
      </c>
    </row>
    <row r="10" spans="1:15" x14ac:dyDescent="0.15">
      <c r="A10" s="5">
        <f t="shared" si="0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txt</v>
      </c>
      <c r="G10" s="6" t="s">
        <v>173</v>
      </c>
      <c r="H10" s="6">
        <v>1</v>
      </c>
      <c r="I10" s="5" t="str">
        <f ca="1">IF($G10="reg",VLOOKUP(H10,地域属性グループ!$A:$E,5,FALSE),IF($G10="fac",VLOOKUP(H10,施設属性グループ!$A:$E,5,FALSE),IF($G10="facgrp",VLOOKUP(H10,施設グループ属性グループ!$A:$E,5,FALSE),VLOOKUP(H10,施設_施設グループリンク属性グループ!$A:$E,5,FALSE))))</f>
        <v>施設名</v>
      </c>
      <c r="J10" s="5" t="str">
        <f ca="1">IF($G10="reg",VLOOKUP(H10,地域属性グループ!$A:$E,2,FALSE),IF($G10="fac",VLOOKUP(H10,施設属性グループ!$A:$E,2,FALSE),IF($G10="facgrp",VLOOKUP(H10,施設グループ属性グループ!$A:$E,2,FALSE),VLOOKUP(H10,施設_施設グループリンク属性グループ!$A:$E,2,FALSE))))</f>
        <v>txt</v>
      </c>
      <c r="K10" s="7" t="s">
        <v>202</v>
      </c>
      <c r="L10" s="7" t="s">
        <v>205</v>
      </c>
      <c r="M10" s="5" t="str">
        <f>IF(ISNUMBER(L10),VLOOKUP(L10,スクリーン!$A:$G,7,FALSE),"")</f>
        <v/>
      </c>
      <c r="N10" s="7"/>
      <c r="O10" s="5" t="str">
        <f>"insert into M_SCREEN_OBJ values ("&amp;A10&amp;", now(), 1, now(), 1, 'val', "&amp;$B10&amp;", "&amp;$D10&amp;", '"&amp;$G10&amp;"', "&amp;$H10&amp;", "&amp;$K10&amp;", "&amp;L10&amp;");"</f>
        <v>insert into M_SCREEN_OBJ values (9, now(), 1, now(), 1, 'val', 3, 16, 'fac', 1, null, null);</v>
      </c>
    </row>
    <row r="11" spans="1:15" x14ac:dyDescent="0.15">
      <c r="A11" s="5">
        <f t="shared" si="0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txt</v>
      </c>
      <c r="G11" s="6" t="s">
        <v>173</v>
      </c>
      <c r="H11" s="6">
        <v>2</v>
      </c>
      <c r="I11" s="5" t="str">
        <f ca="1">IF($G11="reg",VLOOKUP(H11,地域属性グループ!$A:$E,5,FALSE),IF($G11="fac",VLOOKUP(H11,施設属性グループ!$A:$E,5,FALSE),IF($G11="facgrp",VLOOKUP(H11,施設グループ属性グループ!$A:$E,5,FALSE),VLOOKUP(H11,施設_施設グループリンク属性グループ!$A:$E,5,FALSE))))</f>
        <v>施設説明文</v>
      </c>
      <c r="J11" s="5" t="str">
        <f ca="1">IF($G11="reg",VLOOKUP(H11,地域属性グループ!$A:$E,2,FALSE),IF($G11="fac",VLOOKUP(H11,施設属性グループ!$A:$E,2,FALSE),IF($G11="facgrp",VLOOKUP(H11,施設グループ属性グループ!$A:$E,2,FALSE),VLOOKUP(H11,施設_施設グループリンク属性グループ!$A:$E,2,FALSE))))</f>
        <v>txt</v>
      </c>
      <c r="K11" s="7" t="s">
        <v>202</v>
      </c>
      <c r="L11" s="7" t="s">
        <v>11</v>
      </c>
      <c r="M11" s="5" t="str">
        <f>IF(ISNUMBER(L11),VLOOKUP(L11,スクリーン!$A:$G,7,FALSE),"")</f>
        <v/>
      </c>
      <c r="N11" s="7"/>
      <c r="O11" s="5" t="str">
        <f>"insert into M_SCREEN_OBJ values ("&amp;A11&amp;", now(), 1, now(), 1, 'val', "&amp;$B11&amp;", "&amp;$D11&amp;", '"&amp;$G11&amp;"', "&amp;$H11&amp;", "&amp;$K11&amp;", "&amp;L11&amp;");"</f>
        <v>insert into M_SCREEN_OBJ values (10, now(), 1, now(), 1, 'val', 3, 17, 'fac', 2, null, null);</v>
      </c>
    </row>
    <row r="12" spans="1:15" x14ac:dyDescent="0.15">
      <c r="A12" s="5">
        <f t="shared" si="0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img</v>
      </c>
      <c r="G12" s="6" t="s">
        <v>172</v>
      </c>
      <c r="H12" s="6">
        <v>4</v>
      </c>
      <c r="I12" s="5" t="str">
        <f ca="1">IF($G12="reg",VLOOKUP(H12,地域属性グループ!$A:$E,5,FALSE),IF($G12="fac",VLOOKUP(H12,施設属性グループ!$A:$E,5,FALSE),IF($G12="facgrp",VLOOKUP(H12,施設グループ属性グループ!$A:$E,5,FALSE),VLOOKUP(H12,施設_施設グループリンク属性グループ!$A:$E,5,FALSE))))</f>
        <v>画像</v>
      </c>
      <c r="J12" s="5" t="str">
        <f ca="1">IF($G12="reg",VLOOKUP(H12,地域属性グループ!$A:$E,2,FALSE),IF($G12="fac",VLOOKUP(H12,施設属性グループ!$A:$E,2,FALSE),IF($G12="facgrp",VLOOKUP(H12,施設グループ属性グループ!$A:$E,2,FALSE),VLOOKUP(H12,施設_施設グループリンク属性グループ!$A:$E,2,FALSE))))</f>
        <v>imgp</v>
      </c>
      <c r="K12" s="7" t="s">
        <v>11</v>
      </c>
      <c r="L12" s="7" t="s">
        <v>206</v>
      </c>
      <c r="M12" s="5" t="str">
        <f>IF(ISNUMBER(L12),VLOOKUP(L12,スクリーン!$A:$G,7,FALSE),"")</f>
        <v/>
      </c>
      <c r="N12" s="7"/>
      <c r="O12" s="5" t="str">
        <f>"insert into M_SCREEN_OBJ values ("&amp;A12&amp;", now(), 1, now(), 1, 'val', "&amp;$B12&amp;", "&amp;$D12&amp;", '"&amp;$G12&amp;"', "&amp;$H12&amp;", "&amp;$K12&amp;", "&amp;L12&amp;");"</f>
        <v>insert into M_SCREEN_OBJ values (11, now(), 1, now(), 1, 'val', 4, 5, 'reg', 4, null, null);</v>
      </c>
    </row>
    <row r="13" spans="1:15" x14ac:dyDescent="0.15">
      <c r="A13" s="5">
        <f t="shared" si="0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button</v>
      </c>
      <c r="G13" s="6" t="s">
        <v>172</v>
      </c>
      <c r="H13" s="6">
        <v>1</v>
      </c>
      <c r="I13" s="5" t="str">
        <f ca="1">IF($G13="reg",VLOOKUP(H13,地域属性グループ!$A:$E,5,FALSE),IF($G13="fac",VLOOKUP(H13,施設属性グループ!$A:$E,5,FALSE),IF($G13="facgrp",VLOOKUP(H13,施設グループ属性グループ!$A:$E,5,FALSE),VLOOKUP(H13,施設_施設グループリンク属性グループ!$A:$E,5,FALSE))))</f>
        <v>地域名</v>
      </c>
      <c r="J13" s="5" t="str">
        <f ca="1">IF($G13="reg",VLOOKUP(H13,地域属性グループ!$A:$E,2,FALSE),IF($G13="fac",VLOOKUP(H13,施設属性グループ!$A:$E,2,FALSE),IF($G13="facgrp",VLOOKUP(H13,施設グループ属性グループ!$A:$E,2,FALSE),VLOOKUP(H13,施設_施設グループリンク属性グループ!$A:$E,2,FALSE))))</f>
        <v>txt</v>
      </c>
      <c r="K13" s="7" t="s">
        <v>11</v>
      </c>
      <c r="L13" s="7">
        <v>4</v>
      </c>
      <c r="M13" s="5" t="str">
        <f ca="1">IF(ISNUMBER(L13),VLOOKUP(L13,スクリーン!$A:$G,7,FALSE),"")</f>
        <v>富士五湖メニュー</v>
      </c>
      <c r="N13" s="7"/>
      <c r="O13" s="5" t="str">
        <f>"insert into M_SCREEN_OBJ values ("&amp;A13&amp;", now(), 1, now(), 1, 'val', "&amp;$B13&amp;", "&amp;$D13&amp;", '"&amp;$G13&amp;"', "&amp;$H13&amp;", "&amp;$K13&amp;", "&amp;L13&amp;");"</f>
        <v>insert into M_SCREEN_OBJ values (12, now(), 1, now(), 1, 'val', 4, 6, 'reg', 1, null, 4);</v>
      </c>
    </row>
    <row r="14" spans="1:15" x14ac:dyDescent="0.15">
      <c r="A14" s="5">
        <f t="shared" si="0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button</v>
      </c>
      <c r="G14" s="6" t="s">
        <v>172</v>
      </c>
      <c r="H14" s="6">
        <v>1</v>
      </c>
      <c r="I14" s="5" t="str">
        <f ca="1">IF($G14="reg",VLOOKUP(H14,地域属性グループ!$A:$E,5,FALSE),IF($G14="fac",VLOOKUP(H14,施設属性グループ!$A:$E,5,FALSE),IF($G14="facgrp",VLOOKUP(H14,施設グループ属性グループ!$A:$E,5,FALSE),VLOOKUP(H14,施設_施設グループリンク属性グループ!$A:$E,5,FALSE))))</f>
        <v>地域名</v>
      </c>
      <c r="J14" s="5" t="str">
        <f ca="1">IF($G14="reg",VLOOKUP(H14,地域属性グループ!$A:$E,2,FALSE),IF($G14="fac",VLOOKUP(H14,施設属性グループ!$A:$E,2,FALSE),IF($G14="facgrp",VLOOKUP(H14,施設グループ属性グループ!$A:$E,2,FALSE),VLOOKUP(H14,施設_施設グループリンク属性グループ!$A:$E,2,FALSE))))</f>
        <v>txt</v>
      </c>
      <c r="K14" s="7" t="s">
        <v>11</v>
      </c>
      <c r="L14" s="7">
        <v>4</v>
      </c>
      <c r="M14" s="5" t="str">
        <f ca="1">IF(ISNUMBER(L14),VLOOKUP(L14,スクリーン!$A:$G,7,FALSE),"")</f>
        <v>富士五湖メニュー</v>
      </c>
      <c r="N14" s="7"/>
      <c r="O14" s="5" t="str">
        <f>"insert into M_SCREEN_OBJ values ("&amp;A14&amp;", now(), 1, now(), 1, 'val', "&amp;$B14&amp;", "&amp;$D14&amp;", '"&amp;$G14&amp;"', "&amp;$H14&amp;", "&amp;$K14&amp;", "&amp;L14&amp;");"</f>
        <v>insert into M_SCREEN_OBJ values (13, now(), 1, now(), 1, 'val', 4, 7, 'reg', 1, null, 4);</v>
      </c>
    </row>
    <row r="15" spans="1:15" x14ac:dyDescent="0.15">
      <c r="A15" s="5">
        <f t="shared" si="0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button</v>
      </c>
      <c r="G15" s="6" t="s">
        <v>172</v>
      </c>
      <c r="H15" s="6">
        <v>1</v>
      </c>
      <c r="I15" s="5" t="str">
        <f ca="1">IF($G15="reg",VLOOKUP(H15,地域属性グループ!$A:$E,5,FALSE),IF($G15="fac",VLOOKUP(H15,施設属性グループ!$A:$E,5,FALSE),IF($G15="facgrp",VLOOKUP(H15,施設グループ属性グループ!$A:$E,5,FALSE),VLOOKUP(H15,施設_施設グループリンク属性グループ!$A:$E,5,FALSE))))</f>
        <v>地域名</v>
      </c>
      <c r="J15" s="5" t="str">
        <f ca="1">IF($G15="reg",VLOOKUP(H15,地域属性グループ!$A:$E,2,FALSE),IF($G15="fac",VLOOKUP(H15,施設属性グループ!$A:$E,2,FALSE),IF($G15="facgrp",VLOOKUP(H15,施設グループ属性グループ!$A:$E,2,FALSE),VLOOKUP(H15,施設_施設グループリンク属性グループ!$A:$E,2,FALSE))))</f>
        <v>txt</v>
      </c>
      <c r="K15" s="7" t="s">
        <v>201</v>
      </c>
      <c r="L15" s="7">
        <v>4</v>
      </c>
      <c r="M15" s="5" t="str">
        <f ca="1">IF(ISNUMBER(L15),VLOOKUP(L15,スクリーン!$A:$G,7,FALSE),"")</f>
        <v>富士五湖メニュー</v>
      </c>
      <c r="N15" s="7"/>
      <c r="O15" s="5" t="str">
        <f>"insert into M_SCREEN_OBJ values ("&amp;A15&amp;", now(), 1, now(), 1, 'val', "&amp;$B15&amp;", "&amp;$D15&amp;", '"&amp;$G15&amp;"', "&amp;$H15&amp;", "&amp;$K15&amp;", "&amp;L15&amp;");"</f>
        <v>insert into M_SCREEN_OBJ values (14, now(), 1, now(), 1, 'val', 4, 8, 'reg', 1, null, 4);</v>
      </c>
    </row>
    <row r="16" spans="1:15" x14ac:dyDescent="0.15">
      <c r="A16" s="5">
        <f t="shared" si="0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txt</v>
      </c>
      <c r="G16" s="6" t="s">
        <v>172</v>
      </c>
      <c r="H16" s="6">
        <v>2</v>
      </c>
      <c r="I16" s="5" t="str">
        <f ca="1">IF($G16="reg",VLOOKUP(H16,地域属性グループ!$A:$E,5,FALSE),IF($G16="fac",VLOOKUP(H16,施設属性グループ!$A:$E,5,FALSE),IF($G16="facgrp",VLOOKUP(H16,施設グループ属性グループ!$A:$E,5,FALSE),VLOOKUP(H16,施設_施設グループリンク属性グループ!$A:$E,5,FALSE))))</f>
        <v>説明文</v>
      </c>
      <c r="J16" s="5" t="str">
        <f ca="1">IF($G16="reg",VLOOKUP(H16,地域属性グループ!$A:$E,2,FALSE),IF($G16="fac",VLOOKUP(H16,施設属性グループ!$A:$E,2,FALSE),IF($G16="facgrp",VLOOKUP(H16,施設グループ属性グループ!$A:$E,2,FALSE),VLOOKUP(H16,施設_施設グループリンク属性グループ!$A:$E,2,FALSE))))</f>
        <v>txt</v>
      </c>
      <c r="K16" s="7" t="s">
        <v>201</v>
      </c>
      <c r="L16" s="7" t="s">
        <v>11</v>
      </c>
      <c r="M16" s="5" t="str">
        <f>IF(ISNUMBER(L16),VLOOKUP(L16,スクリーン!$A:$G,7,FALSE),"")</f>
        <v/>
      </c>
      <c r="N16" s="7"/>
      <c r="O16" s="5" t="str">
        <f>"insert into M_SCREEN_OBJ values ("&amp;A16&amp;", now(), 1, now(), 1, 'val', "&amp;$B16&amp;", "&amp;$D16&amp;", '"&amp;$G16&amp;"', "&amp;$H16&amp;", "&amp;$K16&amp;", "&amp;L16&amp;");"</f>
        <v>insert into M_SCREEN_OBJ values (15, now(), 1, now(), 1, 'val', 5, 12, 'reg', 2, null, null);</v>
      </c>
    </row>
    <row r="17" spans="1:15" x14ac:dyDescent="0.15">
      <c r="A17" s="5">
        <f t="shared" si="0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img</v>
      </c>
      <c r="G17" s="6" t="s">
        <v>173</v>
      </c>
      <c r="H17" s="6">
        <v>3</v>
      </c>
      <c r="I17" s="5" t="str">
        <f ca="1">IF($G17="reg",VLOOKUP(H17,地域属性グループ!$A:$E,5,FALSE),IF($G17="fac",VLOOKUP(H17,施設属性グループ!$A:$E,5,FALSE),IF($G17="facgrp",VLOOKUP(H17,施設グループ属性グループ!$A:$E,5,FALSE),VLOOKUP(H17,施設_施設グループリンク属性グループ!$A:$E,5,FALSE))))</f>
        <v>画像1</v>
      </c>
      <c r="J17" s="5" t="str">
        <f ca="1">IF($G17="reg",VLOOKUP(H17,地域属性グループ!$A:$E,2,FALSE),IF($G17="fac",VLOOKUP(H17,施設属性グループ!$A:$E,2,FALSE),IF($G17="facgrp",VLOOKUP(H17,施設グループ属性グループ!$A:$E,2,FALSE),VLOOKUP(H17,施設_施設グループリンク属性グループ!$A:$E,2,FALSE))))</f>
        <v>imgp</v>
      </c>
      <c r="K17" s="7" t="s">
        <v>203</v>
      </c>
      <c r="L17" s="7" t="s">
        <v>204</v>
      </c>
      <c r="M17" s="5" t="str">
        <f>IF(ISNUMBER(L17),VLOOKUP(L17,スクリーン!$A:$G,7,FALSE),"")</f>
        <v/>
      </c>
      <c r="N17" s="7"/>
      <c r="O17" s="5" t="str">
        <f>"insert into M_SCREEN_OBJ values ("&amp;A17&amp;", now(), 1, now(), 1, 'val', "&amp;$B17&amp;", "&amp;$D17&amp;", '"&amp;$G17&amp;"', "&amp;$H17&amp;", "&amp;$K17&amp;", "&amp;L17&amp;");"</f>
        <v>insert into M_SCREEN_OBJ values (16, now(), 1, now(), 1, 'val', 5, 13, 'fac', 3, null, null);</v>
      </c>
    </row>
    <row r="18" spans="1:15" x14ac:dyDescent="0.15">
      <c r="A18" s="5">
        <f t="shared" si="0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list</v>
      </c>
      <c r="G18" s="6" t="s">
        <v>173</v>
      </c>
      <c r="H18" s="6">
        <v>1</v>
      </c>
      <c r="I18" s="5" t="str">
        <f ca="1">IF($G18="reg",VLOOKUP(H18,地域属性グループ!$A:$E,5,FALSE),IF($G18="fac",VLOOKUP(H18,施設属性グループ!$A:$E,5,FALSE),IF($G18="facgrp",VLOOKUP(H18,施設グループ属性グループ!$A:$E,5,FALSE),VLOOKUP(H18,施設_施設グループリンク属性グループ!$A:$E,5,FALSE))))</f>
        <v>施設名</v>
      </c>
      <c r="J18" s="5" t="str">
        <f ca="1">IF($G18="reg",VLOOKUP(H18,地域属性グループ!$A:$E,2,FALSE),IF($G18="fac",VLOOKUP(H18,施設属性グループ!$A:$E,2,FALSE),IF($G18="facgrp",VLOOKUP(H18,施設グループ属性グループ!$A:$E,2,FALSE),VLOOKUP(H18,施設_施設グループリンク属性グループ!$A:$E,2,FALSE))))</f>
        <v>txt</v>
      </c>
      <c r="K18" s="7">
        <v>1</v>
      </c>
      <c r="L18" s="7" t="s">
        <v>11</v>
      </c>
      <c r="M18" s="5" t="str">
        <f>IF(ISNUMBER(L18),VLOOKUP(L18,スクリーン!$A:$G,7,FALSE),"")</f>
        <v/>
      </c>
      <c r="N18" s="7"/>
      <c r="O18" s="5" t="str">
        <f>"insert into M_SCREEN_OBJ values ("&amp;A18&amp;", now(), 1, now(), 1, 'val', "&amp;$B18&amp;", "&amp;$D18&amp;", '"&amp;$G18&amp;"', "&amp;$H18&amp;", "&amp;$K18&amp;", "&amp;L18&amp;");"</f>
        <v>insert into M_SCREEN_OBJ values (17, now(), 1, now(), 1, 'val', 5, 14, 'fac', 1, 1, null);</v>
      </c>
    </row>
    <row r="19" spans="1:15" x14ac:dyDescent="0.15">
      <c r="A19" s="5">
        <f t="shared" si="0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list</v>
      </c>
      <c r="G19" s="6" t="s">
        <v>173</v>
      </c>
      <c r="H19" s="6">
        <v>2</v>
      </c>
      <c r="I19" s="5" t="str">
        <f ca="1">IF($G19="reg",VLOOKUP(H19,地域属性グループ!$A:$E,5,FALSE),IF($G19="fac",VLOOKUP(H19,施設属性グループ!$A:$E,5,FALSE),IF($G19="facgrp",VLOOKUP(H19,施設グループ属性グループ!$A:$E,5,FALSE),VLOOKUP(H19,施設_施設グループリンク属性グループ!$A:$E,5,FALSE))))</f>
        <v>施設説明文</v>
      </c>
      <c r="J19" s="5" t="str">
        <f ca="1">IF($G19="reg",VLOOKUP(H19,地域属性グループ!$A:$E,2,FALSE),IF($G19="fac",VLOOKUP(H19,施設属性グループ!$A:$E,2,FALSE),IF($G19="facgrp",VLOOKUP(H19,施設グループ属性グループ!$A:$E,2,FALSE),VLOOKUP(H19,施設_施設グループリンク属性グループ!$A:$E,2,FALSE))))</f>
        <v>txt</v>
      </c>
      <c r="K19" s="7">
        <v>2</v>
      </c>
      <c r="L19" s="7" t="s">
        <v>11</v>
      </c>
      <c r="M19" s="5" t="str">
        <f>IF(ISNUMBER(L19),VLOOKUP(L19,スクリーン!$A:$G,7,FALSE),"")</f>
        <v/>
      </c>
      <c r="N19" s="7"/>
      <c r="O19" s="5" t="str">
        <f>"insert into M_SCREEN_OBJ values ("&amp;A19&amp;", now(), 1, now(), 1, 'val', "&amp;$B19&amp;", "&amp;$D19&amp;", '"&amp;$G19&amp;"', "&amp;$H19&amp;", "&amp;$K19&amp;", "&amp;L19&amp;");"</f>
        <v>insert into M_SCREEN_OBJ values (18, now(), 1, now(), 1, 'val', 5, 14, 'fac', 2, 2, null);</v>
      </c>
    </row>
    <row r="20" spans="1:15" x14ac:dyDescent="0.15">
      <c r="A20" s="5">
        <f t="shared" si="0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img</v>
      </c>
      <c r="G20" s="6" t="s">
        <v>173</v>
      </c>
      <c r="H20" s="6">
        <v>3</v>
      </c>
      <c r="I20" s="5" t="str">
        <f ca="1">IF($G20="reg",VLOOKUP(H20,地域属性グループ!$A:$E,5,FALSE),IF($G20="fac",VLOOKUP(H20,施設属性グループ!$A:$E,5,FALSE),IF($G20="facgrp",VLOOKUP(H20,施設グループ属性グループ!$A:$E,5,FALSE),VLOOKUP(H20,施設_施設グループリンク属性グループ!$A:$E,5,FALSE))))</f>
        <v>画像1</v>
      </c>
      <c r="J20" s="5" t="str">
        <f ca="1">IF($G20="reg",VLOOKUP(H20,地域属性グループ!$A:$E,2,FALSE),IF($G20="fac",VLOOKUP(H20,施設属性グループ!$A:$E,2,FALSE),IF($G20="facgrp",VLOOKUP(H20,施設グループ属性グループ!$A:$E,2,FALSE),VLOOKUP(H20,施設_施設グループリンク属性グループ!$A:$E,2,FALSE))))</f>
        <v>imgp</v>
      </c>
      <c r="K20" s="7" t="s">
        <v>11</v>
      </c>
      <c r="L20" s="7" t="s">
        <v>11</v>
      </c>
      <c r="M20" s="5" t="str">
        <f>IF(ISNUMBER(L20),VLOOKUP(L20,スクリーン!$A:$G,7,FALSE),"")</f>
        <v/>
      </c>
      <c r="N20" s="7"/>
      <c r="O20" s="5" t="str">
        <f>"insert into M_SCREEN_OBJ values ("&amp;A20&amp;", now(), 1, now(), 1, 'val', "&amp;$B20&amp;", "&amp;$D20&amp;", '"&amp;$G20&amp;"', "&amp;$H20&amp;", "&amp;$K20&amp;", "&amp;L20&amp;");"</f>
        <v>insert into M_SCREEN_OBJ values (19, now(), 1, now(), 1, 'val', 6, 18, 'fac', 3, null, null);</v>
      </c>
    </row>
    <row r="21" spans="1:15" x14ac:dyDescent="0.15">
      <c r="A21" s="5">
        <f t="shared" si="0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txt</v>
      </c>
      <c r="G21" s="6" t="s">
        <v>173</v>
      </c>
      <c r="H21" s="6">
        <v>1</v>
      </c>
      <c r="I21" s="5" t="str">
        <f ca="1">IF($G21="reg",VLOOKUP(H21,地域属性グループ!$A:$E,5,FALSE),IF($G21="fac",VLOOKUP(H21,施設属性グループ!$A:$E,5,FALSE),IF($G21="facgrp",VLOOKUP(H21,施設グループ属性グループ!$A:$E,5,FALSE),VLOOKUP(H21,施設_施設グループリンク属性グループ!$A:$E,5,FALSE))))</f>
        <v>施設名</v>
      </c>
      <c r="J21" s="5" t="str">
        <f ca="1">IF($G21="reg",VLOOKUP(H21,地域属性グループ!$A:$E,2,FALSE),IF($G21="fac",VLOOKUP(H21,施設属性グループ!$A:$E,2,FALSE),IF($G21="facgrp",VLOOKUP(H21,施設グループ属性グループ!$A:$E,2,FALSE),VLOOKUP(H21,施設_施設グループリンク属性グループ!$A:$E,2,FALSE))))</f>
        <v>txt</v>
      </c>
      <c r="K21" s="7" t="s">
        <v>204</v>
      </c>
      <c r="L21" s="7" t="s">
        <v>11</v>
      </c>
      <c r="M21" s="5" t="str">
        <f>IF(ISNUMBER(L21),VLOOKUP(L21,スクリーン!$A:$G,7,FALSE),"")</f>
        <v/>
      </c>
      <c r="N21" s="7"/>
      <c r="O21" s="5" t="str">
        <f>"insert into M_SCREEN_OBJ values ("&amp;A21&amp;", now(), 1, now(), 1, 'val', "&amp;$B21&amp;", "&amp;$D21&amp;", '"&amp;$G21&amp;"', "&amp;$H21&amp;", "&amp;$K21&amp;", "&amp;L21&amp;");"</f>
        <v>insert into M_SCREEN_OBJ values (20, now(), 1, now(), 1, 'val', 6, 19, 'fac', 1, null, null);</v>
      </c>
    </row>
    <row r="22" spans="1:15" x14ac:dyDescent="0.15">
      <c r="A22" s="5">
        <f t="shared" si="0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list</v>
      </c>
      <c r="G22" s="6" t="s">
        <v>173</v>
      </c>
      <c r="H22" s="6">
        <v>1</v>
      </c>
      <c r="I22" s="5" t="str">
        <f ca="1">IF($G22="reg",VLOOKUP(H22,地域属性グループ!$A:$E,5,FALSE),IF($G22="fac",VLOOKUP(H22,施設属性グループ!$A:$E,5,FALSE),IF($G22="facgrp",VLOOKUP(H22,施設グループ属性グループ!$A:$E,5,FALSE),VLOOKUP(H22,施設_施設グループリンク属性グループ!$A:$E,5,FALSE))))</f>
        <v>施設名</v>
      </c>
      <c r="J22" s="5" t="str">
        <f ca="1">IF($G22="reg",VLOOKUP(H22,地域属性グループ!$A:$E,2,FALSE),IF($G22="fac",VLOOKUP(H22,施設属性グループ!$A:$E,2,FALSE),IF($G22="facgrp",VLOOKUP(H22,施設グループ属性グループ!$A:$E,2,FALSE),VLOOKUP(H22,施設_施設グループリンク属性グループ!$A:$E,2,FALSE))))</f>
        <v>txt</v>
      </c>
      <c r="K22" s="7">
        <v>1</v>
      </c>
      <c r="L22" s="7" t="s">
        <v>11</v>
      </c>
      <c r="M22" s="5" t="str">
        <f>IF(ISNUMBER(L22),VLOOKUP(L22,スクリーン!$A:$G,7,FALSE),"")</f>
        <v/>
      </c>
      <c r="N22" s="7"/>
      <c r="O22" s="5" t="str">
        <f>"insert into M_SCREEN_OBJ values ("&amp;A22&amp;", now(), 1, now(), 1, 'val', "&amp;$B22&amp;", "&amp;$D22&amp;", '"&amp;$G22&amp;"', "&amp;$H22&amp;", "&amp;$K22&amp;", "&amp;L22&amp;");"</f>
        <v>insert into M_SCREEN_OBJ values (21, now(), 1, now(), 1, 'val', 6, 20, 'fac', 1, 1, null);</v>
      </c>
    </row>
    <row r="23" spans="1:15" x14ac:dyDescent="0.15">
      <c r="A23" s="5">
        <f t="shared" si="0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list</v>
      </c>
      <c r="G23" s="6" t="s">
        <v>173</v>
      </c>
      <c r="H23" s="6">
        <v>2</v>
      </c>
      <c r="I23" s="5" t="str">
        <f ca="1">IF($G23="reg",VLOOKUP(H23,地域属性グループ!$A:$E,5,FALSE),IF($G23="fac",VLOOKUP(H23,施設属性グループ!$A:$E,5,FALSE),IF($G23="facgrp",VLOOKUP(H23,施設グループ属性グループ!$A:$E,5,FALSE),VLOOKUP(H23,施設_施設グループリンク属性グループ!$A:$E,5,FALSE))))</f>
        <v>施設説明文</v>
      </c>
      <c r="J23" s="5" t="str">
        <f ca="1">IF($G23="reg",VLOOKUP(H23,地域属性グループ!$A:$E,2,FALSE),IF($G23="fac",VLOOKUP(H23,施設属性グループ!$A:$E,2,FALSE),IF($G23="facgrp",VLOOKUP(H23,施設グループ属性グループ!$A:$E,2,FALSE),VLOOKUP(H23,施設_施設グループリンク属性グループ!$A:$E,2,FALSE))))</f>
        <v>txt</v>
      </c>
      <c r="K23" s="7">
        <v>2</v>
      </c>
      <c r="L23" s="7" t="s">
        <v>201</v>
      </c>
      <c r="M23" s="5" t="str">
        <f>IF(ISNUMBER(L23),VLOOKUP(L23,スクリーン!$A:$G,7,FALSE),"")</f>
        <v/>
      </c>
      <c r="N23" s="7"/>
      <c r="O23" s="5" t="str">
        <f>"insert into M_SCREEN_OBJ values ("&amp;A23&amp;", now(), 1, now(), 1, 'val', "&amp;$B23&amp;", "&amp;$D23&amp;", '"&amp;$G23&amp;"', "&amp;$H23&amp;", "&amp;$K23&amp;", "&amp;L23&amp;");"</f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232</v>
      </c>
      <c r="C5" s="6" t="s">
        <v>11</v>
      </c>
      <c r="D5" s="5" t="str">
        <f>IF(OR(ISBLANK(C5),C5="null"),"",VLOOKUP(C5,Code!$A:$C,3,FALSE))</f>
        <v/>
      </c>
      <c r="E5" s="7" t="s">
        <v>187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188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190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189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191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192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193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194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2015-01-22T13:40:28Z</dcterms:modified>
</cp:coreProperties>
</file>