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4_DB\02_SQLコマンド\"/>
    </mc:Choice>
  </mc:AlternateContent>
  <bookViews>
    <workbookView xWindow="0" yWindow="0" windowWidth="24000" windowHeight="9480" tabRatio="639"/>
  </bookViews>
  <sheets>
    <sheet name="レイアウト" sheetId="23" r:id="rId1"/>
    <sheet name="レイアウトオブジェクトグループ" sheetId="27" r:id="rId2"/>
    <sheet name="レイアウトオブジェクト" sheetId="24" r:id="rId3"/>
    <sheet name="スクリーン" sheetId="25" r:id="rId4"/>
    <sheet name="スクリーンオブジェクトグループ" sheetId="28" r:id="rId5"/>
    <sheet name="スクリーンオブジェクト" sheetId="26" r:id="rId6"/>
    <sheet name="スクリーンオブジェクト属性" sheetId="29" r:id="rId7"/>
    <sheet name="地域" sheetId="1" r:id="rId8"/>
    <sheet name="地域属性グループ" sheetId="2" r:id="rId9"/>
    <sheet name="地域属性グループ_多言語" sheetId="4" r:id="rId10"/>
    <sheet name="地域属性値" sheetId="5" r:id="rId11"/>
    <sheet name="地域属性値_多言語" sheetId="6" r:id="rId12"/>
    <sheet name="施設" sheetId="7" r:id="rId13"/>
    <sheet name="施設属性グループ" sheetId="8" r:id="rId14"/>
    <sheet name="施設属性グループ_多言語" sheetId="9" r:id="rId15"/>
    <sheet name="施設属性値" sheetId="10" r:id="rId16"/>
    <sheet name="施設属性値_多言語" sheetId="11" r:id="rId17"/>
    <sheet name="施設グループ" sheetId="12" r:id="rId18"/>
    <sheet name="施設グループ属性グループ" sheetId="13" r:id="rId19"/>
    <sheet name="施設グループ属性グループ_多言語" sheetId="14" r:id="rId20"/>
    <sheet name="施設グループ属性値" sheetId="15" r:id="rId21"/>
    <sheet name="施設グループ属性値_多言語" sheetId="16" r:id="rId22"/>
    <sheet name="施設_施設グループ_リンク" sheetId="17" r:id="rId23"/>
    <sheet name="施設_施設グループリンク属性グループ" sheetId="18" r:id="rId24"/>
    <sheet name="施設_施設グループリンク属性グループ_多言語" sheetId="19" r:id="rId25"/>
    <sheet name="施設_施設グループリンク属性値" sheetId="20" r:id="rId26"/>
    <sheet name="施設_施設グループリンク属性値_多言語" sheetId="21" r:id="rId27"/>
    <sheet name="Code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8" l="1"/>
  <c r="I3" i="28"/>
  <c r="I4" i="28"/>
  <c r="I5" i="28"/>
  <c r="I6" i="28"/>
  <c r="I7" i="28"/>
  <c r="I8" i="28"/>
  <c r="I9" i="28"/>
  <c r="L1" i="29" l="1"/>
  <c r="H1" i="26"/>
  <c r="I1" i="28"/>
  <c r="I1" i="25"/>
  <c r="F1" i="7"/>
  <c r="L2" i="29" l="1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J23" i="29"/>
  <c r="A23" i="29"/>
  <c r="J22" i="29"/>
  <c r="A22" i="29"/>
  <c r="J21" i="29"/>
  <c r="A21" i="29"/>
  <c r="J20" i="29"/>
  <c r="A20" i="29"/>
  <c r="J19" i="29"/>
  <c r="A19" i="29"/>
  <c r="J18" i="29"/>
  <c r="A18" i="29"/>
  <c r="J17" i="29"/>
  <c r="A17" i="29"/>
  <c r="J16" i="29"/>
  <c r="A16" i="29"/>
  <c r="A15" i="29"/>
  <c r="A14" i="29"/>
  <c r="A13" i="29"/>
  <c r="J12" i="29"/>
  <c r="A12" i="29"/>
  <c r="J11" i="29"/>
  <c r="A11" i="29"/>
  <c r="J10" i="29"/>
  <c r="A10" i="29"/>
  <c r="J9" i="29"/>
  <c r="A9" i="29"/>
  <c r="J8" i="29"/>
  <c r="A8" i="29"/>
  <c r="A7" i="29"/>
  <c r="J6" i="29"/>
  <c r="A6" i="29"/>
  <c r="A5" i="29"/>
  <c r="A4" i="29"/>
  <c r="A3" i="29"/>
  <c r="J2" i="29"/>
  <c r="A2" i="29"/>
  <c r="A1" i="29"/>
  <c r="A8" i="28"/>
  <c r="A4" i="28"/>
  <c r="A9" i="28"/>
  <c r="A7" i="28"/>
  <c r="A6" i="28"/>
  <c r="A5" i="28"/>
  <c r="A3" i="28"/>
  <c r="A2" i="28"/>
  <c r="A1" i="28"/>
  <c r="G2" i="27" l="1"/>
  <c r="G3" i="27"/>
  <c r="G4" i="27"/>
  <c r="G5" i="27"/>
  <c r="G6" i="27"/>
  <c r="G7" i="27"/>
  <c r="G8" i="27"/>
  <c r="G9" i="27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9" i="27" l="1"/>
  <c r="A8" i="27"/>
  <c r="A7" i="27"/>
  <c r="A6" i="27"/>
  <c r="A5" i="27"/>
  <c r="A4" i="27"/>
  <c r="A3" i="27"/>
  <c r="A2" i="27"/>
  <c r="G1" i="27"/>
  <c r="A1" i="27"/>
  <c r="E4" i="28" l="1"/>
  <c r="E8" i="28"/>
  <c r="E5" i="28"/>
  <c r="E9" i="28"/>
  <c r="E2" i="28"/>
  <c r="E6" i="28"/>
  <c r="E3" i="28"/>
  <c r="E7" i="28"/>
  <c r="F7" i="23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I7" i="25" l="1"/>
  <c r="I6" i="25"/>
  <c r="I5" i="25"/>
  <c r="I4" i="25"/>
  <c r="I3" i="25"/>
  <c r="I2" i="25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1" i="26"/>
  <c r="A7" i="25"/>
  <c r="A6" i="25"/>
  <c r="A5" i="25"/>
  <c r="A4" i="25"/>
  <c r="A3" i="25"/>
  <c r="A2" i="25"/>
  <c r="A1" i="25"/>
  <c r="J7" i="29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A1" i="2"/>
  <c r="A4" i="4"/>
  <c r="A2" i="4"/>
  <c r="G2" i="4" s="1"/>
  <c r="A3" i="1"/>
  <c r="D4" i="2"/>
  <c r="D3" i="2"/>
  <c r="D2" i="2"/>
  <c r="A4" i="2"/>
  <c r="A3" i="2"/>
  <c r="A2" i="2"/>
  <c r="E2" i="26" l="1"/>
  <c r="E6" i="26"/>
  <c r="E10" i="26"/>
  <c r="E14" i="26"/>
  <c r="E18" i="26"/>
  <c r="E3" i="26"/>
  <c r="E7" i="26"/>
  <c r="E11" i="26"/>
  <c r="E15" i="26"/>
  <c r="E19" i="26"/>
  <c r="E4" i="26"/>
  <c r="E8" i="26"/>
  <c r="E12" i="26"/>
  <c r="E16" i="26"/>
  <c r="E20" i="26"/>
  <c r="E5" i="26"/>
  <c r="E9" i="26"/>
  <c r="E13" i="26"/>
  <c r="E17" i="26"/>
  <c r="E21" i="26"/>
  <c r="F3" i="26"/>
  <c r="F7" i="26"/>
  <c r="F11" i="26"/>
  <c r="F15" i="26"/>
  <c r="F19" i="26"/>
  <c r="F5" i="26"/>
  <c r="F13" i="26"/>
  <c r="F17" i="26"/>
  <c r="F21" i="26"/>
  <c r="F4" i="26"/>
  <c r="F8" i="26"/>
  <c r="F12" i="26"/>
  <c r="F16" i="26"/>
  <c r="F20" i="26"/>
  <c r="F9" i="26"/>
  <c r="F2" i="26"/>
  <c r="F6" i="26"/>
  <c r="F10" i="26"/>
  <c r="F14" i="26"/>
  <c r="F18" i="26"/>
  <c r="F22" i="29"/>
  <c r="F18" i="29"/>
  <c r="F10" i="29"/>
  <c r="F7" i="29"/>
  <c r="F11" i="29"/>
  <c r="F8" i="29"/>
  <c r="G23" i="29"/>
  <c r="G22" i="29"/>
  <c r="G21" i="29"/>
  <c r="G20" i="29"/>
  <c r="G19" i="29"/>
  <c r="G18" i="29"/>
  <c r="G17" i="29"/>
  <c r="G11" i="29"/>
  <c r="G10" i="29"/>
  <c r="G9" i="29"/>
  <c r="G8" i="29"/>
  <c r="G7" i="29"/>
  <c r="F23" i="29"/>
  <c r="F21" i="29"/>
  <c r="F20" i="29"/>
  <c r="F19" i="29"/>
  <c r="F17" i="29"/>
  <c r="F9" i="29"/>
  <c r="J15" i="29"/>
  <c r="J14" i="29"/>
  <c r="J13" i="29"/>
  <c r="J5" i="29"/>
  <c r="J4" i="29"/>
  <c r="J3" i="29"/>
  <c r="C6" i="4"/>
  <c r="F14" i="29"/>
  <c r="F12" i="29"/>
  <c r="F5" i="29"/>
  <c r="F2" i="29"/>
  <c r="F16" i="29"/>
  <c r="F4" i="29"/>
  <c r="G16" i="29"/>
  <c r="G15" i="29"/>
  <c r="G14" i="29"/>
  <c r="G13" i="29"/>
  <c r="G12" i="29"/>
  <c r="G6" i="29"/>
  <c r="G5" i="29"/>
  <c r="G4" i="29"/>
  <c r="G3" i="29"/>
  <c r="G2" i="29"/>
  <c r="F15" i="29"/>
  <c r="F13" i="29"/>
  <c r="F6" i="29"/>
  <c r="F3" i="29"/>
  <c r="C4" i="28"/>
  <c r="H4" i="28" s="1"/>
  <c r="C8" i="28"/>
  <c r="H8" i="28" s="1"/>
  <c r="C3" i="28"/>
  <c r="H3" i="28" s="1"/>
  <c r="C6" i="26" s="1"/>
  <c r="C9" i="28"/>
  <c r="H9" i="28" s="1"/>
  <c r="C5" i="28"/>
  <c r="H5" i="28" s="1"/>
  <c r="C7" i="28"/>
  <c r="H7" i="28" s="1"/>
  <c r="C6" i="28"/>
  <c r="H6" i="28" s="1"/>
  <c r="C2" i="28"/>
  <c r="H2" i="28" s="1"/>
  <c r="C2" i="5"/>
  <c r="C2" i="27"/>
  <c r="C6" i="27"/>
  <c r="C13" i="24" s="1"/>
  <c r="C3" i="27"/>
  <c r="C7" i="27"/>
  <c r="C4" i="27"/>
  <c r="C10" i="24" s="1"/>
  <c r="C8" i="27"/>
  <c r="C5" i="27"/>
  <c r="C9" i="27"/>
  <c r="E2" i="25"/>
  <c r="E7" i="25"/>
  <c r="E3" i="25"/>
  <c r="E6" i="25"/>
  <c r="E5" i="25"/>
  <c r="E4" i="25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G6" i="26" l="1"/>
  <c r="C5" i="26"/>
  <c r="G5" i="26" s="1"/>
  <c r="C2" i="26"/>
  <c r="G2" i="26" s="1"/>
  <c r="C2" i="29" s="1"/>
  <c r="C4" i="26"/>
  <c r="G4" i="26" s="1"/>
  <c r="C3" i="26"/>
  <c r="G3" i="26" s="1"/>
  <c r="C3" i="29" s="1"/>
  <c r="C19" i="26"/>
  <c r="G19" i="26" s="1"/>
  <c r="C20" i="26"/>
  <c r="G20" i="26" s="1"/>
  <c r="C21" i="26"/>
  <c r="G21" i="26" s="1"/>
  <c r="C16" i="26"/>
  <c r="G16" i="26" s="1"/>
  <c r="C18" i="26"/>
  <c r="G18" i="26" s="1"/>
  <c r="C17" i="26"/>
  <c r="G17" i="26" s="1"/>
  <c r="C12" i="26"/>
  <c r="G12" i="26" s="1"/>
  <c r="C15" i="26"/>
  <c r="G15" i="26" s="1"/>
  <c r="C11" i="26"/>
  <c r="G11" i="26" s="1"/>
  <c r="C14" i="26"/>
  <c r="G14" i="26" s="1"/>
  <c r="C10" i="26"/>
  <c r="G10" i="26" s="1"/>
  <c r="C13" i="26"/>
  <c r="G13" i="26" s="1"/>
  <c r="C9" i="26"/>
  <c r="G9" i="26" s="1"/>
  <c r="C9" i="29" s="1"/>
  <c r="C8" i="26"/>
  <c r="G8" i="26" s="1"/>
  <c r="C8" i="29" s="1"/>
  <c r="C7" i="26"/>
  <c r="G7" i="26" s="1"/>
  <c r="C21" i="24"/>
  <c r="C20" i="24"/>
  <c r="C19" i="24"/>
  <c r="C15" i="24"/>
  <c r="C14" i="24"/>
  <c r="C16" i="24"/>
  <c r="C18" i="24"/>
  <c r="C17" i="24"/>
  <c r="C12" i="24"/>
  <c r="C11" i="24"/>
  <c r="C7" i="24"/>
  <c r="C6" i="24"/>
  <c r="C9" i="24"/>
  <c r="C8" i="24"/>
  <c r="C2" i="24"/>
  <c r="C4" i="24"/>
  <c r="C3" i="24"/>
  <c r="C5" i="24"/>
  <c r="C2" i="21"/>
  <c r="C3" i="21"/>
  <c r="F4" i="17"/>
  <c r="F3" i="17"/>
  <c r="F5" i="17"/>
  <c r="C7" i="16"/>
  <c r="C6" i="16"/>
  <c r="C5" i="16"/>
  <c r="C4" i="16"/>
  <c r="C3" i="11"/>
  <c r="C2" i="11"/>
  <c r="C6" i="11"/>
  <c r="C7" i="29" l="1"/>
  <c r="C23" i="29"/>
  <c r="C22" i="29"/>
  <c r="C20" i="29"/>
  <c r="C21" i="29"/>
  <c r="C11" i="29"/>
  <c r="C4" i="29"/>
  <c r="C10" i="29"/>
  <c r="C5" i="29"/>
  <c r="C13" i="29"/>
  <c r="C12" i="29"/>
  <c r="C15" i="29"/>
  <c r="C14" i="29"/>
  <c r="C18" i="29"/>
  <c r="C16" i="29"/>
  <c r="C6" i="29"/>
  <c r="C17" i="29"/>
  <c r="C19" i="29"/>
  <c r="E2" i="2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<sst xmlns="http://schemas.openxmlformats.org/spreadsheetml/2006/main" count="599" uniqueCount="273">
  <si>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</si>
  <si>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</si>
  <si>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</si>
  <si>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</si>
  <si>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</si>
  <si>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</si>
  <si>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</si>
  <si>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</si>
  <si>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</si>
  <si>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</si>
  <si>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</si>
  <si>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</si>
  <si>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</si>
  <si>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</si>
  <si>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</si>
  <si>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</si>
  <si>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</si>
  <si>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</si>
  <si>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</si>
  <si>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</si>
  <si>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</si>
  <si>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</si>
  <si>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</si>
  <si>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</si>
  <si>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</si>
  <si>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</si>
  <si>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</si>
  <si>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</si>
  <si>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</si>
  <si>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</si>
  <si>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</si>
  <si>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</si>
  <si>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</si>
  <si>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</si>
  <si>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</si>
  <si>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</si>
  <si>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</si>
  <si>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</si>
  <si>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</si>
  <si>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</si>
  <si>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</si>
  <si>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</si>
  <si>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</si>
  <si>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</si>
  <si>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</si>
  <si>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</si>
  <si>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</si>
  <si>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</si>
  <si>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</si>
  <si>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</si>
  <si>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</si>
  <si>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</si>
  <si>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</si>
  <si>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</si>
  <si>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</si>
  <si>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</si>
  <si>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</si>
  <si>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</si>
  <si>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</si>
  <si>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</si>
  <si>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</si>
  <si>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</si>
  <si>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</si>
  <si>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</si>
  <si>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</si>
  <si>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</si>
  <si>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</si>
  <si>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</si>
  <si>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</si>
  <si>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</si>
  <si>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</si>
  <si>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</si>
  <si>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</si>
  <si>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</si>
  <si>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</si>
  <si>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</si>
  <si>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</si>
  <si>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</si>
  <si>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</si>
  <si>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</si>
  <si>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</si>
  <si>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</si>
  <si>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</si>
  <si>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</si>
  <si>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</si>
  <si>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</si>
  <si>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</si>
  <si>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</si>
  <si>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</si>
  <si>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</si>
  <si>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</si>
  <si>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</si>
  <si>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</si>
  <si>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</si>
  <si>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</si>
  <si>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</si>
  <si>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</si>
  <si>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</si>
  <si>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</si>
  <si>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</si>
  <si>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</si>
  <si>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</si>
  <si>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</si>
  <si>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</si>
  <si>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</si>
  <si>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</si>
  <si>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</si>
  <si>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</si>
  <si>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</si>
  <si>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</si>
  <si>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</si>
  <si>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</si>
  <si>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</si>
  <si>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</si>
  <si>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</si>
  <si>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</si>
  <si>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</si>
  <si>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</si>
  <si>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</si>
  <si>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</si>
  <si>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</si>
  <si>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</si>
  <si>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</si>
  <si>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</si>
  <si>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</si>
  <si>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</si>
  <si>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</si>
  <si>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</si>
  <si>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</si>
  <si>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</si>
  <si>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</si>
  <si>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</si>
  <si>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</si>
  <si>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</si>
  <si>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</si>
  <si>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</si>
  <si>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</si>
  <si>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</si>
  <si>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</si>
  <si>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</si>
  <si>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</si>
  <si>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</si>
  <si>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</si>
  <si>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</si>
  <si>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</si>
  <si>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</si>
  <si>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</si>
  <si>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</si>
  <si>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</si>
  <si>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</si>
  <si>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</si>
  <si>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</si>
  <si>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</si>
  <si>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</si>
  <si>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</si>
  <si>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</si>
  <si>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</si>
  <si>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</si>
  <si>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</si>
  <si>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</si>
  <si>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</si>
  <si>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</si>
  <si>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</si>
  <si>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</si>
  <si>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</si>
  <si>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button</t>
    <phoneticPr fontId="2"/>
  </si>
  <si>
    <t>button</t>
    <phoneticPr fontId="2"/>
  </si>
  <si>
    <t>button</t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</si>
  <si>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</si>
  <si>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</si>
  <si>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</si>
  <si>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</si>
  <si>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</si>
  <si>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</si>
  <si>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</si>
  <si>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</si>
  <si>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</si>
  <si>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</si>
  <si>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</si>
  <si>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</si>
  <si>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</si>
  <si>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</si>
  <si>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</si>
  <si>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</si>
  <si>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</si>
  <si>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</si>
  <si>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</si>
  <si>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</si>
  <si>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</si>
  <si>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</si>
  <si>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</si>
  <si>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</si>
  <si>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</si>
  <si>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</si>
  <si>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</si>
  <si>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</si>
  <si>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</si>
  <si>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</si>
  <si>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</si>
  <si>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</si>
  <si>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</si>
  <si>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</si>
  <si>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</si>
  <si>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</si>
  <si>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</si>
  <si>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</si>
  <si>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</si>
  <si>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</si>
  <si>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</si>
  <si>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</si>
  <si>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</si>
  <si>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</si>
  <si>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</si>
  <si>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</si>
  <si>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</si>
  <si>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</si>
  <si>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</si>
  <si>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</si>
  <si>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</si>
  <si>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</si>
  <si>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</si>
  <si>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</si>
  <si>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</si>
  <si>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</si>
  <si>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</si>
  <si>
    <t>レイアウトID</t>
    <phoneticPr fontId="2"/>
  </si>
  <si>
    <t>sin</t>
    <phoneticPr fontId="2"/>
  </si>
  <si>
    <t>multi</t>
    <phoneticPr fontId="2"/>
  </si>
  <si>
    <t>レイアウトグループID</t>
    <phoneticPr fontId="2"/>
  </si>
  <si>
    <t>メニュー001のグループ</t>
  </si>
  <si>
    <t>メニュー002のグループ</t>
  </si>
  <si>
    <t>一覧001のグループ</t>
  </si>
  <si>
    <t>一覧001のリストグループ</t>
  </si>
  <si>
    <t>一覧002のグループ</t>
  </si>
  <si>
    <t>一覧002のリストグループ</t>
  </si>
  <si>
    <t>詳細001のグループ</t>
  </si>
  <si>
    <t>詳細002のグループ</t>
  </si>
  <si>
    <t>list</t>
    <phoneticPr fontId="2"/>
  </si>
  <si>
    <t>レイアウトグループ名</t>
    <rPh sb="9" eb="10">
      <t>メイ</t>
    </rPh>
    <phoneticPr fontId="2"/>
  </si>
  <si>
    <t>レイアウトエイリアス</t>
    <phoneticPr fontId="2"/>
  </si>
  <si>
    <t>MainGrp</t>
    <phoneticPr fontId="2"/>
  </si>
  <si>
    <t>ListGrp</t>
    <phoneticPr fontId="2"/>
  </si>
  <si>
    <t>レイアウトオブジェクトエイリアス</t>
    <phoneticPr fontId="2"/>
  </si>
  <si>
    <t>TopImg</t>
  </si>
  <si>
    <t>TopImg</t>
    <phoneticPr fontId="2"/>
  </si>
  <si>
    <t>MenuBtn01</t>
  </si>
  <si>
    <t>MenuBtn01</t>
    <phoneticPr fontId="2"/>
  </si>
  <si>
    <t>MenuBtn02</t>
  </si>
  <si>
    <t>MenuBtn02</t>
    <phoneticPr fontId="2"/>
  </si>
  <si>
    <t>MenuBtn03</t>
  </si>
  <si>
    <t>MenuBtn03</t>
    <phoneticPr fontId="2"/>
  </si>
  <si>
    <t>PntDscp</t>
  </si>
  <si>
    <t>PntDscp</t>
    <phoneticPr fontId="2"/>
  </si>
  <si>
    <t>DscpImg</t>
  </si>
  <si>
    <t>DscpImg</t>
    <phoneticPr fontId="2"/>
  </si>
  <si>
    <t>Dsc</t>
  </si>
  <si>
    <t>Dsc</t>
    <phoneticPr fontId="2"/>
  </si>
  <si>
    <t>Img01</t>
    <phoneticPr fontId="2"/>
  </si>
  <si>
    <t>MainDscp</t>
    <phoneticPr fontId="2"/>
  </si>
  <si>
    <t>SubDscp</t>
    <phoneticPr fontId="2"/>
  </si>
  <si>
    <t>ListGrp</t>
    <phoneticPr fontId="2"/>
  </si>
  <si>
    <t>スクリーンID</t>
    <phoneticPr fontId="2"/>
  </si>
  <si>
    <t>null</t>
    <phoneticPr fontId="2"/>
  </si>
  <si>
    <t>レイアウトオブジェクトグループID</t>
    <phoneticPr fontId="2"/>
  </si>
  <si>
    <t>レイアウトオブジェクトグループ名</t>
    <rPh sb="15" eb="16">
      <t>メイ</t>
    </rPh>
    <phoneticPr fontId="2"/>
  </si>
  <si>
    <t>スクリーングループID</t>
    <phoneticPr fontId="2"/>
  </si>
  <si>
    <t>スクリーングループ名</t>
    <rPh sb="9" eb="10">
      <t>メイ</t>
    </rPh>
    <phoneticPr fontId="2"/>
  </si>
  <si>
    <t>スクリーンオブジェクトID</t>
    <phoneticPr fontId="2"/>
  </si>
  <si>
    <t>スクリーンオブジェクト名</t>
    <rPh sb="11" eb="12">
      <t>メイ</t>
    </rPh>
    <phoneticPr fontId="2"/>
  </si>
  <si>
    <t>エンティティ</t>
    <phoneticPr fontId="2"/>
  </si>
  <si>
    <t>reg</t>
    <phoneticPr fontId="2"/>
  </si>
  <si>
    <t>fac</t>
    <phoneticPr fontId="2"/>
  </si>
  <si>
    <t>エンティティ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</si>
</sst>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" style="1" bestFit="1" customWidth="1"/>
    <col min="3" max="3" width="9" style="1" bestFit="1" customWidth="1"/>
    <col min="4" max="4" width="4.5" style="1" bestFit="1" customWidth="1"/>
    <col min="5" max="5" width="4" style="1" bestFit="1" customWidth="1"/>
    <col min="6" max="6" width="62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217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 t="s">
        <v>220</v>
      </c>
      <c r="C2" s="6" t="s">
        <v>211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221</v>
      </c>
      <c r="C3" s="6" t="s">
        <v>212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219</v>
      </c>
      <c r="C4" s="6" t="s">
        <v>213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222</v>
      </c>
      <c r="C5" s="6" t="s">
        <v>214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218</v>
      </c>
      <c r="C6" s="6" t="s">
        <v>215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223</v>
      </c>
      <c r="C7" s="6" t="s">
        <v>216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186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188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187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189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190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191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192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193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196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195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197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194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198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224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199</v>
      </c>
      <c r="C5" s="6">
        <v>10</v>
      </c>
      <c r="D5" s="5" t="str">
        <f>IF(OR(ISBLANK(C5),C5="null"),"",VLOOKUP(C5,Code!$A:$C,3,FALSE))</f>
        <v>施設種別</v>
      </c>
      <c r="E5" s="7" t="s">
        <v>200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200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205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206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207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208</v>
      </c>
      <c r="E25" s="6" t="s">
        <v>209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210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9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4.75" style="1" bestFit="1" customWidth="1"/>
    <col min="5" max="5" width="6" style="1" bestFit="1" customWidth="1"/>
    <col min="6" max="6" width="18.375" style="1" bestFit="1" customWidth="1"/>
    <col min="7" max="7" width="60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225</v>
      </c>
      <c r="C1" s="8" t="s">
        <v>133</v>
      </c>
      <c r="D1" s="9" t="s">
        <v>239</v>
      </c>
      <c r="E1" s="9" t="s">
        <v>164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240</v>
      </c>
      <c r="E2" s="6" t="s">
        <v>226</v>
      </c>
      <c r="F2" s="7" t="s">
        <v>229</v>
      </c>
      <c r="G2" s="5" t="str">
        <f t="shared" ref="G2:G9" si="0">"insert into M_LAYOUT_OBJ_GRP values ("&amp;A2&amp;", now(), 1, now(), 1, 'val', "&amp;B2&amp;", '"&amp;$D2&amp;"', '"&amp;$E2&amp;"');"</f>
        <v>insert into M_LAYOUT_OBJ_GRP values (1, now(), 1, now(), 1, 'val', 1, 'MainGrp', 'sin');</v>
      </c>
    </row>
    <row r="3" spans="1:7" x14ac:dyDescent="0.15">
      <c r="A3" s="5">
        <f t="shared" ref="A3:A9" si="1">ROW()-1</f>
        <v>2</v>
      </c>
      <c r="B3" s="6">
        <v>2</v>
      </c>
      <c r="C3" s="5" t="str">
        <f ca="1">VLOOKUP(B3,レイアウト!$A:$C,3,FALSE)</f>
        <v>メニュー002</v>
      </c>
      <c r="D3" s="6" t="s">
        <v>240</v>
      </c>
      <c r="E3" s="6" t="s">
        <v>226</v>
      </c>
      <c r="F3" s="7" t="s">
        <v>230</v>
      </c>
      <c r="G3" s="5" t="str">
        <f t="shared" si="0"/>
        <v>insert into M_LAYOUT_OBJ_GRP values (2, now(), 1, now(), 1, 'val', 2, 'MainGrp', 'sin');</v>
      </c>
    </row>
    <row r="4" spans="1:7" x14ac:dyDescent="0.15">
      <c r="A4" s="5">
        <f t="shared" si="1"/>
        <v>3</v>
      </c>
      <c r="B4" s="6">
        <v>3</v>
      </c>
      <c r="C4" s="5" t="str">
        <f ca="1">VLOOKUP(B4,レイアウト!$A:$C,3,FALSE)</f>
        <v>一覧001</v>
      </c>
      <c r="D4" s="6" t="s">
        <v>240</v>
      </c>
      <c r="E4" s="6" t="s">
        <v>226</v>
      </c>
      <c r="F4" s="7" t="s">
        <v>231</v>
      </c>
      <c r="G4" s="5" t="str">
        <f t="shared" si="0"/>
        <v>insert into M_LAYOUT_OBJ_GRP values (3, now(), 1, now(), 1, 'val', 3, 'MainGrp', 'sin');</v>
      </c>
    </row>
    <row r="5" spans="1:7" x14ac:dyDescent="0.15">
      <c r="A5" s="5">
        <f t="shared" si="1"/>
        <v>4</v>
      </c>
      <c r="B5" s="6">
        <v>3</v>
      </c>
      <c r="C5" s="5" t="str">
        <f ca="1">VLOOKUP(B5,レイアウト!$A:$C,3,FALSE)</f>
        <v>一覧001</v>
      </c>
      <c r="D5" s="6" t="s">
        <v>241</v>
      </c>
      <c r="E5" s="6" t="s">
        <v>227</v>
      </c>
      <c r="F5" s="7" t="s">
        <v>232</v>
      </c>
      <c r="G5" s="5" t="str">
        <f t="shared" si="0"/>
        <v>insert into M_LAYOUT_OBJ_GRP values (4, now(), 1, now(), 1, 'val', 3, 'ListGrp', 'multi');</v>
      </c>
    </row>
    <row r="6" spans="1:7" x14ac:dyDescent="0.15">
      <c r="A6" s="5">
        <f t="shared" si="1"/>
        <v>5</v>
      </c>
      <c r="B6" s="6">
        <v>4</v>
      </c>
      <c r="C6" s="5" t="str">
        <f ca="1">VLOOKUP(B6,レイアウト!$A:$C,3,FALSE)</f>
        <v>一覧002</v>
      </c>
      <c r="D6" s="6" t="s">
        <v>240</v>
      </c>
      <c r="E6" s="6" t="s">
        <v>226</v>
      </c>
      <c r="F6" s="7" t="s">
        <v>233</v>
      </c>
      <c r="G6" s="5" t="str">
        <f t="shared" si="0"/>
        <v>insert into M_LAYOUT_OBJ_GRP values (5, now(), 1, now(), 1, 'val', 4, 'MainGrp', 'sin');</v>
      </c>
    </row>
    <row r="7" spans="1:7" x14ac:dyDescent="0.15">
      <c r="A7" s="5">
        <f t="shared" si="1"/>
        <v>6</v>
      </c>
      <c r="B7" s="6">
        <v>4</v>
      </c>
      <c r="C7" s="5" t="str">
        <f ca="1">VLOOKUP(B7,レイアウト!$A:$C,3,FALSE)</f>
        <v>一覧002</v>
      </c>
      <c r="D7" s="6" t="s">
        <v>260</v>
      </c>
      <c r="E7" s="6" t="s">
        <v>227</v>
      </c>
      <c r="F7" s="7" t="s">
        <v>234</v>
      </c>
      <c r="G7" s="5" t="str">
        <f t="shared" si="0"/>
        <v>insert into M_LAYOUT_OBJ_GRP values (6, now(), 1, now(), 1, 'val', 4, 'ListGrp', 'multi');</v>
      </c>
    </row>
    <row r="8" spans="1:7" x14ac:dyDescent="0.15">
      <c r="A8" s="5">
        <f t="shared" si="1"/>
        <v>7</v>
      </c>
      <c r="B8" s="6">
        <v>5</v>
      </c>
      <c r="C8" s="5" t="str">
        <f ca="1">VLOOKUP(B8,レイアウト!$A:$C,3,FALSE)</f>
        <v>詳細001</v>
      </c>
      <c r="D8" s="6" t="s">
        <v>240</v>
      </c>
      <c r="E8" s="6" t="s">
        <v>226</v>
      </c>
      <c r="F8" s="7" t="s">
        <v>235</v>
      </c>
      <c r="G8" s="5" t="str">
        <f t="shared" si="0"/>
        <v>insert into M_LAYOUT_OBJ_GRP values (7, now(), 1, now(), 1, 'val', 5, 'MainGrp', 'sin');</v>
      </c>
    </row>
    <row r="9" spans="1:7" x14ac:dyDescent="0.15">
      <c r="A9" s="5">
        <f t="shared" si="1"/>
        <v>8</v>
      </c>
      <c r="B9" s="6">
        <v>6</v>
      </c>
      <c r="C9" s="5" t="str">
        <f ca="1">VLOOKUP(B9,レイアウト!$A:$C,3,FALSE)</f>
        <v>詳細002</v>
      </c>
      <c r="D9" s="6" t="s">
        <v>240</v>
      </c>
      <c r="E9" s="6" t="s">
        <v>226</v>
      </c>
      <c r="F9" s="7" t="s">
        <v>236</v>
      </c>
      <c r="G9" s="5" t="str">
        <f t="shared" si="0"/>
        <v>insert into M_LAYOUT_OBJ_GRP values (8, now(), 1, now(), 1, 'val', 6, 'MainGrp', 'sin');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201</v>
      </c>
      <c r="C37" t="s">
        <v>202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203</v>
      </c>
      <c r="C41" t="s">
        <v>204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375" style="1" bestFit="1" customWidth="1"/>
    <col min="3" max="3" width="15.5" style="1" bestFit="1" customWidth="1"/>
    <col min="4" max="4" width="23" style="1" bestFit="1" customWidth="1"/>
    <col min="5" max="5" width="19.125" style="1" bestFit="1" customWidth="1"/>
    <col min="6" max="6" width="5.5" style="1" bestFit="1" customWidth="1"/>
    <col min="7" max="7" width="4" style="1" bestFit="1" customWidth="1"/>
    <col min="8" max="8" width="72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スクリーン_ID</v>
      </c>
      <c r="B1" s="9" t="s">
        <v>228</v>
      </c>
      <c r="C1" s="8" t="s">
        <v>238</v>
      </c>
      <c r="D1" s="9" t="s">
        <v>242</v>
      </c>
      <c r="E1" s="9" t="s">
        <v>134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VLOOKUP(B2,レイアウトオブジェクトグループ!$A:$F,5,FALSE)</f>
        <v>sin</v>
      </c>
      <c r="D2" s="6" t="s">
        <v>244</v>
      </c>
      <c r="E2" s="6" t="s">
        <v>135</v>
      </c>
      <c r="F2" s="6" t="s">
        <v>56</v>
      </c>
      <c r="G2" s="7"/>
      <c r="H2" s="5" t="str">
        <f t="shared" ref="H2:H21" si="0">"insert into M_LAYOUT_OBJ values ("&amp;A2&amp;", now(), 1, now(), 1, 'val', "&amp;$B2&amp;", '"&amp;$D2&amp;"', '"&amp;$E2&amp;"','"&amp;$F2&amp;"');"</f>
        <v>insert into M_LAYOUT_OBJ values (1, now(), 1, now(), 1, 'val', 1, 'TopImg',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VLOOKUP(B3,レイアウトオブジェクトグループ!$A:$F,5,FALSE)</f>
        <v>sin</v>
      </c>
      <c r="D3" s="6" t="s">
        <v>246</v>
      </c>
      <c r="E3" s="6" t="s">
        <v>137</v>
      </c>
      <c r="F3" s="6" t="s">
        <v>165</v>
      </c>
      <c r="G3" s="7"/>
      <c r="H3" s="5" t="str">
        <f t="shared" si="0"/>
        <v>insert into M_LAYOUT_OBJ values (2, now(), 1, now(), 1, 'val', 1, 'MenuBtn01',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VLOOKUP(B4,レイアウトオブジェクトグループ!$A:$F,5,FALSE)</f>
        <v>sin</v>
      </c>
      <c r="D4" s="6" t="s">
        <v>248</v>
      </c>
      <c r="E4" s="6" t="s">
        <v>139</v>
      </c>
      <c r="F4" s="6" t="s">
        <v>167</v>
      </c>
      <c r="G4" s="7"/>
      <c r="H4" s="5" t="str">
        <f t="shared" si="0"/>
        <v>insert into M_LAYOUT_OBJ values (3, now(), 1, now(), 1, 'val', 1, 'MenuBtn02',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VLOOKUP(B5,レイアウトオブジェクトグループ!$A:$F,5,FALSE)</f>
        <v>sin</v>
      </c>
      <c r="D5" s="6" t="s">
        <v>250</v>
      </c>
      <c r="E5" s="6" t="s">
        <v>141</v>
      </c>
      <c r="F5" s="6" t="s">
        <v>167</v>
      </c>
      <c r="G5" s="7"/>
      <c r="H5" s="5" t="str">
        <f t="shared" si="0"/>
        <v>insert into M_LAYOUT_OBJ values (4, now(), 1, now(), 1, 'val', 1, 'MenuBtn03',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VLOOKUP(B6,レイアウトオブジェクトグループ!$A:$F,5,FALSE)</f>
        <v>sin</v>
      </c>
      <c r="D6" s="6" t="s">
        <v>243</v>
      </c>
      <c r="E6" s="6" t="s">
        <v>135</v>
      </c>
      <c r="F6" s="6" t="s">
        <v>56</v>
      </c>
      <c r="G6" s="7"/>
      <c r="H6" s="5" t="str">
        <f t="shared" si="0"/>
        <v>insert into M_LAYOUT_OBJ values (5, now(), 1, now(), 1, 'val', 2, 'TopImg',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VLOOKUP(B7,レイアウトオブジェクトグループ!$A:$F,5,FALSE)</f>
        <v>sin</v>
      </c>
      <c r="D7" s="6" t="s">
        <v>245</v>
      </c>
      <c r="E7" s="6" t="s">
        <v>136</v>
      </c>
      <c r="F7" s="6" t="s">
        <v>165</v>
      </c>
      <c r="G7" s="7"/>
      <c r="H7" s="5" t="str">
        <f t="shared" si="0"/>
        <v>insert into M_LAYOUT_OBJ values (6, now(), 1, now(), 1, 'val', 2, 'MenuBtn01',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VLOOKUP(B8,レイアウトオブジェクトグループ!$A:$F,5,FALSE)</f>
        <v>sin</v>
      </c>
      <c r="D8" s="6" t="s">
        <v>247</v>
      </c>
      <c r="E8" s="6" t="s">
        <v>138</v>
      </c>
      <c r="F8" s="6" t="s">
        <v>166</v>
      </c>
      <c r="G8" s="7"/>
      <c r="H8" s="5" t="str">
        <f t="shared" si="0"/>
        <v>insert into M_LAYOUT_OBJ values (7, now(), 1, now(), 1, 'val', 2, 'MenuBtn02',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VLOOKUP(B9,レイアウトオブジェクトグループ!$A:$F,5,FALSE)</f>
        <v>sin</v>
      </c>
      <c r="D9" s="6" t="s">
        <v>249</v>
      </c>
      <c r="E9" s="6" t="s">
        <v>140</v>
      </c>
      <c r="F9" s="6" t="s">
        <v>166</v>
      </c>
      <c r="G9" s="7"/>
      <c r="H9" s="5" t="str">
        <f t="shared" si="0"/>
        <v>insert into M_LAYOUT_OBJ values (8, now(), 1, now(), 1, 'val', 2, 'MenuBtn03',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VLOOKUP(B10,レイアウトオブジェクトグループ!$A:$F,5,FALSE)</f>
        <v>sin</v>
      </c>
      <c r="D10" s="6" t="s">
        <v>252</v>
      </c>
      <c r="E10" s="6" t="s">
        <v>142</v>
      </c>
      <c r="F10" s="6" t="s">
        <v>9</v>
      </c>
      <c r="G10" s="7"/>
      <c r="H10" s="5" t="str">
        <f t="shared" si="0"/>
        <v>insert into M_LAYOUT_OBJ values (9, now(), 1, now(), 1, 'val', 3, 'PntDscp', '親説明文','txt');</v>
      </c>
    </row>
    <row r="11" spans="1:8" x14ac:dyDescent="0.15">
      <c r="A11" s="5">
        <f t="shared" si="1"/>
        <v>10</v>
      </c>
      <c r="B11" s="6">
        <v>4</v>
      </c>
      <c r="C11" s="5" t="str">
        <f ca="1">VLOOKUP(B11,レイアウトオブジェクトグループ!$A:$F,5,FALSE)</f>
        <v>multi</v>
      </c>
      <c r="D11" s="6" t="s">
        <v>254</v>
      </c>
      <c r="E11" s="6" t="s">
        <v>143</v>
      </c>
      <c r="F11" s="6" t="s">
        <v>56</v>
      </c>
      <c r="G11" s="7"/>
      <c r="H11" s="5" t="str">
        <f t="shared" si="0"/>
        <v>insert into M_LAYOUT_OBJ values (10, now(), 1, now(), 1, 'val', 4, 'DscpImg', '説明画像','img');</v>
      </c>
    </row>
    <row r="12" spans="1:8" x14ac:dyDescent="0.15">
      <c r="A12" s="5">
        <f t="shared" si="1"/>
        <v>11</v>
      </c>
      <c r="B12" s="6">
        <v>4</v>
      </c>
      <c r="C12" s="5" t="str">
        <f ca="1">VLOOKUP(B12,レイアウトオブジェクトグループ!$A:$F,5,FALSE)</f>
        <v>multi</v>
      </c>
      <c r="D12" s="6" t="s">
        <v>256</v>
      </c>
      <c r="E12" s="6" t="s">
        <v>144</v>
      </c>
      <c r="F12" s="6" t="s">
        <v>9</v>
      </c>
      <c r="G12" s="7"/>
      <c r="H12" s="5" t="str">
        <f t="shared" si="0"/>
        <v>insert into M_LAYOUT_OBJ values (11, now(), 1, now(), 1, 'val', 4, 'Dsc', '説明文','txt');</v>
      </c>
    </row>
    <row r="13" spans="1:8" x14ac:dyDescent="0.15">
      <c r="A13" s="5">
        <f t="shared" si="1"/>
        <v>12</v>
      </c>
      <c r="B13" s="6">
        <v>5</v>
      </c>
      <c r="C13" s="5" t="str">
        <f ca="1">VLOOKUP(B13,レイアウトオブジェクトグループ!$A:$F,5,FALSE)</f>
        <v>sin</v>
      </c>
      <c r="D13" s="6" t="s">
        <v>251</v>
      </c>
      <c r="E13" s="6" t="s">
        <v>142</v>
      </c>
      <c r="F13" s="6" t="s">
        <v>9</v>
      </c>
      <c r="G13" s="7"/>
      <c r="H13" s="5" t="str">
        <f t="shared" si="0"/>
        <v>insert into M_LAYOUT_OBJ values (12, now(), 1, now(), 1, 'val', 5, 'PntDscp', '親説明文','txt');</v>
      </c>
    </row>
    <row r="14" spans="1:8" x14ac:dyDescent="0.15">
      <c r="A14" s="5">
        <f t="shared" si="1"/>
        <v>13</v>
      </c>
      <c r="B14" s="6">
        <v>6</v>
      </c>
      <c r="C14" s="5" t="str">
        <f ca="1">VLOOKUP(B14,レイアウトオブジェクトグループ!$A:$F,5,FALSE)</f>
        <v>multi</v>
      </c>
      <c r="D14" s="6" t="s">
        <v>253</v>
      </c>
      <c r="E14" s="6" t="s">
        <v>143</v>
      </c>
      <c r="F14" s="6" t="s">
        <v>56</v>
      </c>
      <c r="G14" s="7"/>
      <c r="H14" s="5" t="str">
        <f t="shared" si="0"/>
        <v>insert into M_LAYOUT_OBJ values (13, now(), 1, now(), 1, 'val', 6, 'DscpImg', '説明画像','img');</v>
      </c>
    </row>
    <row r="15" spans="1:8" x14ac:dyDescent="0.15">
      <c r="A15" s="5">
        <f t="shared" si="1"/>
        <v>14</v>
      </c>
      <c r="B15" s="6">
        <v>6</v>
      </c>
      <c r="C15" s="5" t="str">
        <f ca="1">VLOOKUP(B15,レイアウトオブジェクトグループ!$A:$F,5,FALSE)</f>
        <v>multi</v>
      </c>
      <c r="D15" s="6" t="s">
        <v>255</v>
      </c>
      <c r="E15" s="6" t="s">
        <v>144</v>
      </c>
      <c r="F15" s="6" t="s">
        <v>237</v>
      </c>
      <c r="G15" s="7"/>
      <c r="H15" s="5" t="str">
        <f t="shared" si="0"/>
        <v>insert into M_LAYOUT_OBJ values (14, now(), 1, now(), 1, 'val', 6, 'Dsc', '説明文','list');</v>
      </c>
    </row>
    <row r="16" spans="1:8" x14ac:dyDescent="0.15">
      <c r="A16" s="5">
        <f t="shared" si="1"/>
        <v>15</v>
      </c>
      <c r="B16" s="6">
        <v>7</v>
      </c>
      <c r="C16" s="5" t="str">
        <f ca="1">VLOOKUP(B16,レイアウトオブジェクトグループ!$A:$F,5,FALSE)</f>
        <v>sin</v>
      </c>
      <c r="D16" s="6" t="s">
        <v>257</v>
      </c>
      <c r="E16" s="6" t="s">
        <v>145</v>
      </c>
      <c r="F16" s="6" t="s">
        <v>56</v>
      </c>
      <c r="G16" s="7"/>
      <c r="H16" s="5" t="str">
        <f t="shared" si="0"/>
        <v>insert into M_LAYOUT_OBJ values (15, now(), 1, now(), 1, 'val', 7, 'Img01', '画像01','img');</v>
      </c>
    </row>
    <row r="17" spans="1:8" x14ac:dyDescent="0.15">
      <c r="A17" s="5">
        <f t="shared" si="1"/>
        <v>16</v>
      </c>
      <c r="B17" s="6">
        <v>7</v>
      </c>
      <c r="C17" s="5" t="str">
        <f ca="1">VLOOKUP(B17,レイアウトオブジェクトグループ!$A:$F,5,FALSE)</f>
        <v>sin</v>
      </c>
      <c r="D17" s="6" t="s">
        <v>258</v>
      </c>
      <c r="E17" s="6" t="s">
        <v>146</v>
      </c>
      <c r="F17" s="6" t="s">
        <v>9</v>
      </c>
      <c r="G17" s="7"/>
      <c r="H17" s="5" t="str">
        <f t="shared" si="0"/>
        <v>insert into M_LAYOUT_OBJ values (16, now(), 1, now(), 1, 'val', 7, 'MainDscp', '説明文（メイン）','txt');</v>
      </c>
    </row>
    <row r="18" spans="1:8" x14ac:dyDescent="0.15">
      <c r="A18" s="5">
        <f t="shared" si="1"/>
        <v>17</v>
      </c>
      <c r="B18" s="6">
        <v>7</v>
      </c>
      <c r="C18" s="5" t="str">
        <f ca="1">VLOOKUP(B18,レイアウトオブジェクトグループ!$A:$F,5,FALSE)</f>
        <v>sin</v>
      </c>
      <c r="D18" s="6" t="s">
        <v>259</v>
      </c>
      <c r="E18" s="6" t="s">
        <v>147</v>
      </c>
      <c r="F18" s="6" t="s">
        <v>9</v>
      </c>
      <c r="G18" s="7"/>
      <c r="H18" s="5" t="str">
        <f t="shared" si="0"/>
        <v>insert into M_LAYOUT_OBJ values (17, now(), 1, now(), 1, 'val', 7, 'SubDscp', '説明文（補足）','txt');</v>
      </c>
    </row>
    <row r="19" spans="1:8" x14ac:dyDescent="0.15">
      <c r="A19" s="5">
        <f t="shared" si="1"/>
        <v>18</v>
      </c>
      <c r="B19" s="6">
        <v>8</v>
      </c>
      <c r="C19" s="5" t="str">
        <f ca="1">VLOOKUP(B19,レイアウトオブジェクトグループ!$A:$F,5,FALSE)</f>
        <v>sin</v>
      </c>
      <c r="D19" s="6" t="s">
        <v>257</v>
      </c>
      <c r="E19" s="6" t="s">
        <v>145</v>
      </c>
      <c r="F19" s="6" t="s">
        <v>56</v>
      </c>
      <c r="G19" s="7"/>
      <c r="H19" s="5" t="str">
        <f t="shared" si="0"/>
        <v>insert into M_LAYOUT_OBJ values (18, now(), 1, now(), 1, 'val', 8, 'Img01', '画像01','img');</v>
      </c>
    </row>
    <row r="20" spans="1:8" x14ac:dyDescent="0.15">
      <c r="A20" s="5">
        <f t="shared" si="1"/>
        <v>19</v>
      </c>
      <c r="B20" s="6">
        <v>8</v>
      </c>
      <c r="C20" s="5" t="str">
        <f ca="1">VLOOKUP(B20,レイアウトオブジェクトグループ!$A:$F,5,FALSE)</f>
        <v>sin</v>
      </c>
      <c r="D20" s="6" t="s">
        <v>258</v>
      </c>
      <c r="E20" s="6" t="s">
        <v>146</v>
      </c>
      <c r="F20" s="6" t="s">
        <v>9</v>
      </c>
      <c r="G20" s="7"/>
      <c r="H20" s="5" t="str">
        <f t="shared" si="0"/>
        <v>insert into M_LAYOUT_OBJ values (19, now(), 1, now(), 1, 'val', 8, 'MainDscp', '説明文（メイン）','txt');</v>
      </c>
    </row>
    <row r="21" spans="1:8" x14ac:dyDescent="0.15">
      <c r="A21" s="5">
        <f t="shared" si="1"/>
        <v>20</v>
      </c>
      <c r="B21" s="6">
        <v>8</v>
      </c>
      <c r="C21" s="5" t="str">
        <f ca="1">VLOOKUP(B21,レイアウトオブジェクトグループ!$A:$F,5,FALSE)</f>
        <v>sin</v>
      </c>
      <c r="D21" s="6" t="s">
        <v>259</v>
      </c>
      <c r="E21" s="6" t="s">
        <v>147</v>
      </c>
      <c r="F21" s="6" t="s">
        <v>237</v>
      </c>
      <c r="G21" s="7"/>
      <c r="H21" s="5" t="str">
        <f t="shared" si="0"/>
        <v>insert into M_LAYOUT_OBJ values (20, now(), 1, now(), 1, 'val', 8, 'SubDscp', '説明文（補足）','list');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272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スクリーン（insert文）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171</v>
      </c>
      <c r="G2" s="6" t="s">
        <v>168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171</v>
      </c>
      <c r="G3" s="6" t="s">
        <v>169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172</v>
      </c>
      <c r="G4" s="6" t="s">
        <v>170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171</v>
      </c>
      <c r="G5" s="6" t="s">
        <v>173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171</v>
      </c>
      <c r="G6" s="6" t="s">
        <v>175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172</v>
      </c>
      <c r="G7" s="6" t="s">
        <v>174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23.75" style="1" bestFit="1" customWidth="1"/>
    <col min="5" max="5" width="23.875" style="1" bestFit="1" customWidth="1"/>
    <col min="6" max="6" width="8.875" style="1" bestFit="1" customWidth="1"/>
    <col min="7" max="7" width="14.25" style="1" bestFit="1" customWidth="1"/>
    <col min="8" max="8" width="32.5" style="1" bestFit="1" customWidth="1"/>
    <col min="9" max="9" width="58.25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スクリーン_ID</v>
      </c>
      <c r="B1" s="9" t="s">
        <v>261</v>
      </c>
      <c r="C1" s="8" t="s">
        <v>176</v>
      </c>
      <c r="D1" s="9" t="s">
        <v>263</v>
      </c>
      <c r="E1" s="8" t="s">
        <v>264</v>
      </c>
      <c r="F1" s="9" t="s">
        <v>269</v>
      </c>
      <c r="G1" s="9" t="s">
        <v>183</v>
      </c>
      <c r="H1" s="10" t="s">
        <v>4</v>
      </c>
      <c r="I1" s="8" t="str">
        <f ca="1">"-- "&amp;RIGHT(CELL("filename"),LEN(CELL("filename"))-FIND("]",CELL("filename")))&amp;"（insert文）"</f>
        <v>-- スクリーン（insert文）</v>
      </c>
    </row>
    <row r="2" spans="1:9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VLOOKUP(D2,レイアウトオブジェクトグループ!$A:$F,6,FALSE)</f>
        <v>メニュー001のグループ</v>
      </c>
      <c r="F2" s="6" t="s">
        <v>270</v>
      </c>
      <c r="G2" s="6" t="s">
        <v>262</v>
      </c>
      <c r="H2" s="7" t="str">
        <f t="shared" ref="H2:H9" ca="1" si="0">C2&amp;"・"&amp;E2</f>
        <v>日光メニュー・メニュー001のグループ</v>
      </c>
      <c r="I2" s="5" t="str">
        <f t="shared" ref="I2:I9" si="1">"insert into M_SCREEN_OBJ_GRP values ("&amp;A2&amp;", now(), 1, now(), 1, 'val', "&amp;$B2&amp;", "&amp;$D2&amp;", '"&amp;$F2&amp;"', "&amp;$G2&amp;");"</f>
        <v>insert into M_SCREEN_OBJ_GRP values (1, now(), 1, now(), 1, 'val', 1, 1, 'reg', null);</v>
      </c>
    </row>
    <row r="3" spans="1:9" x14ac:dyDescent="0.15">
      <c r="A3" s="5">
        <f t="shared" ref="A3:A9" si="2">ROW()-1</f>
        <v>2</v>
      </c>
      <c r="B3" s="6">
        <v>2</v>
      </c>
      <c r="C3" s="5" t="str">
        <f ca="1">VLOOKUP(B3,スクリーン!$A:$G,7,FALSE)</f>
        <v>日光施設一覧</v>
      </c>
      <c r="D3" s="6">
        <v>3</v>
      </c>
      <c r="E3" s="5" t="str">
        <f ca="1">VLOOKUP(D3,レイアウトオブジェクトグループ!$A:$F,6,FALSE)</f>
        <v>一覧001のグループ</v>
      </c>
      <c r="F3" s="6" t="s">
        <v>270</v>
      </c>
      <c r="G3" s="6" t="s">
        <v>11</v>
      </c>
      <c r="H3" s="7" t="str">
        <f t="shared" ca="1" si="0"/>
        <v>日光施設一覧・一覧001のグループ</v>
      </c>
      <c r="I3" s="5" t="str">
        <f t="shared" si="1"/>
        <v>insert into M_SCREEN_OBJ_GRP values (2, now(), 1, now(), 1, 'val', 2, 3, 'reg', null);</v>
      </c>
    </row>
    <row r="4" spans="1:9" x14ac:dyDescent="0.15">
      <c r="A4" s="5">
        <f t="shared" si="2"/>
        <v>3</v>
      </c>
      <c r="B4" s="6">
        <v>2</v>
      </c>
      <c r="C4" s="5" t="str">
        <f ca="1">VLOOKUP(B4,スクリーン!$A:$G,7,FALSE)</f>
        <v>日光施設一覧</v>
      </c>
      <c r="D4" s="6">
        <v>4</v>
      </c>
      <c r="E4" s="5" t="str">
        <f ca="1">VLOOKUP(D4,レイアウトオブジェクトグループ!$A:$F,6,FALSE)</f>
        <v>一覧001のリストグループ</v>
      </c>
      <c r="F4" s="6" t="s">
        <v>271</v>
      </c>
      <c r="G4" s="6" t="s">
        <v>11</v>
      </c>
      <c r="H4" s="7" t="str">
        <f t="shared" ca="1" si="0"/>
        <v>日光施設一覧・一覧001のリストグループ</v>
      </c>
      <c r="I4" s="5" t="str">
        <f t="shared" si="1"/>
        <v>insert into M_SCREEN_OBJ_GRP values (3, now(), 1, now(), 1, 'val', 2, 4, 'fac', null);</v>
      </c>
    </row>
    <row r="5" spans="1:9" x14ac:dyDescent="0.15">
      <c r="A5" s="5">
        <f t="shared" si="2"/>
        <v>4</v>
      </c>
      <c r="B5" s="6">
        <v>3</v>
      </c>
      <c r="C5" s="5" t="str">
        <f ca="1">VLOOKUP(B5,スクリーン!$A:$G,7,FALSE)</f>
        <v>日光施設詳細</v>
      </c>
      <c r="D5" s="6">
        <v>7</v>
      </c>
      <c r="E5" s="5" t="str">
        <f ca="1">VLOOKUP(D5,レイアウトオブジェクトグループ!$A:$F,6,FALSE)</f>
        <v>詳細001のグループ</v>
      </c>
      <c r="F5" s="6" t="s">
        <v>271</v>
      </c>
      <c r="G5" s="6" t="s">
        <v>11</v>
      </c>
      <c r="H5" s="7" t="str">
        <f t="shared" ca="1" si="0"/>
        <v>日光施設詳細・詳細001のグループ</v>
      </c>
      <c r="I5" s="5" t="str">
        <f t="shared" si="1"/>
        <v>insert into M_SCREEN_OBJ_GRP values (4, now(), 1, now(), 1, 'val', 3, 7, 'fac', null);</v>
      </c>
    </row>
    <row r="6" spans="1:9" x14ac:dyDescent="0.15">
      <c r="A6" s="5">
        <f t="shared" si="2"/>
        <v>5</v>
      </c>
      <c r="B6" s="6">
        <v>4</v>
      </c>
      <c r="C6" s="5" t="str">
        <f ca="1">VLOOKUP(B6,スクリーン!$A:$G,7,FALSE)</f>
        <v>富士五湖メニュー</v>
      </c>
      <c r="D6" s="6">
        <v>2</v>
      </c>
      <c r="E6" s="5" t="str">
        <f ca="1">VLOOKUP(D6,レイアウトオブジェクトグループ!$A:$F,6,FALSE)</f>
        <v>メニュー002のグループ</v>
      </c>
      <c r="F6" s="6" t="s">
        <v>270</v>
      </c>
      <c r="G6" s="6" t="s">
        <v>11</v>
      </c>
      <c r="H6" s="7" t="str">
        <f t="shared" ca="1" si="0"/>
        <v>富士五湖メニュー・メニュー002のグループ</v>
      </c>
      <c r="I6" s="5" t="str">
        <f t="shared" si="1"/>
        <v>insert into M_SCREEN_OBJ_GRP values (5, now(), 1, now(), 1, 'val', 4, 2, 'reg', null);</v>
      </c>
    </row>
    <row r="7" spans="1:9" x14ac:dyDescent="0.15">
      <c r="A7" s="5">
        <f t="shared" si="2"/>
        <v>6</v>
      </c>
      <c r="B7" s="6">
        <v>5</v>
      </c>
      <c r="C7" s="5" t="str">
        <f ca="1">VLOOKUP(B7,スクリーン!$A:$G,7,FALSE)</f>
        <v>富士五湖施設一覧</v>
      </c>
      <c r="D7" s="6">
        <v>5</v>
      </c>
      <c r="E7" s="5" t="str">
        <f ca="1">VLOOKUP(D7,レイアウトオブジェクトグループ!$A:$F,6,FALSE)</f>
        <v>一覧002のグループ</v>
      </c>
      <c r="F7" s="6" t="s">
        <v>270</v>
      </c>
      <c r="G7" s="6" t="s">
        <v>11</v>
      </c>
      <c r="H7" s="7" t="str">
        <f t="shared" ca="1" si="0"/>
        <v>富士五湖施設一覧・一覧002のグループ</v>
      </c>
      <c r="I7" s="5" t="str">
        <f t="shared" si="1"/>
        <v>insert into M_SCREEN_OBJ_GRP values (6, now(), 1, now(), 1, 'val', 5, 5, 'reg', null);</v>
      </c>
    </row>
    <row r="8" spans="1:9" x14ac:dyDescent="0.15">
      <c r="A8" s="5">
        <f t="shared" si="2"/>
        <v>7</v>
      </c>
      <c r="B8" s="6">
        <v>5</v>
      </c>
      <c r="C8" s="5" t="str">
        <f ca="1">VLOOKUP(B8,スクリーン!$A:$G,7,FALSE)</f>
        <v>富士五湖施設一覧</v>
      </c>
      <c r="D8" s="6">
        <v>6</v>
      </c>
      <c r="E8" s="5" t="str">
        <f ca="1">VLOOKUP(D8,レイアウトオブジェクトグループ!$A:$F,6,FALSE)</f>
        <v>一覧002のリストグループ</v>
      </c>
      <c r="F8" s="6" t="s">
        <v>271</v>
      </c>
      <c r="G8" s="6">
        <v>6</v>
      </c>
      <c r="H8" s="7" t="str">
        <f t="shared" ca="1" si="0"/>
        <v>富士五湖施設一覧・一覧002のリストグループ</v>
      </c>
      <c r="I8" s="5" t="str">
        <f t="shared" si="1"/>
        <v>insert into M_SCREEN_OBJ_GRP values (7, now(), 1, now(), 1, 'val', 5, 6, 'fac', 6);</v>
      </c>
    </row>
    <row r="9" spans="1:9" x14ac:dyDescent="0.15">
      <c r="A9" s="5">
        <f t="shared" si="2"/>
        <v>8</v>
      </c>
      <c r="B9" s="6">
        <v>6</v>
      </c>
      <c r="C9" s="5" t="str">
        <f ca="1">VLOOKUP(B9,スクリーン!$A:$G,7,FALSE)</f>
        <v>富士五湖施設詳細</v>
      </c>
      <c r="D9" s="6">
        <v>8</v>
      </c>
      <c r="E9" s="5" t="str">
        <f ca="1">VLOOKUP(D9,レイアウトオブジェクトグループ!$A:$F,6,FALSE)</f>
        <v>詳細002のグループ</v>
      </c>
      <c r="F9" s="6" t="s">
        <v>271</v>
      </c>
      <c r="G9" s="6" t="s">
        <v>11</v>
      </c>
      <c r="H9" s="7" t="str">
        <f t="shared" ca="1" si="0"/>
        <v>富士五湖施設詳細・詳細002のグループ</v>
      </c>
      <c r="I9" s="5" t="str">
        <f t="shared" si="1"/>
        <v>insert into M_SCREEN_OBJ_GRP values (8, now(), 1, now(), 1, 'val', 6, 8, 'fac', null);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32.5" style="1" bestFit="1" customWidth="1"/>
    <col min="4" max="4" width="17.375" style="1" bestFit="1" customWidth="1"/>
    <col min="5" max="5" width="17.5" style="1" bestFit="1" customWidth="1"/>
    <col min="6" max="6" width="11.375" style="1" bestFit="1" customWidth="1"/>
    <col min="7" max="7" width="48" style="1" bestFit="1" customWidth="1"/>
    <col min="8" max="8" width="61.12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スクリーン_ID</v>
      </c>
      <c r="B1" s="9" t="s">
        <v>265</v>
      </c>
      <c r="C1" s="8" t="s">
        <v>266</v>
      </c>
      <c r="D1" s="9" t="s">
        <v>177</v>
      </c>
      <c r="E1" s="8" t="s">
        <v>178</v>
      </c>
      <c r="F1" s="8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スクリーン（insert文）</v>
      </c>
    </row>
    <row r="2" spans="1:8" x14ac:dyDescent="0.15">
      <c r="A2" s="5">
        <f>ROW()-1</f>
        <v>1</v>
      </c>
      <c r="B2" s="6">
        <v>1</v>
      </c>
      <c r="C2" s="5" t="str">
        <f ca="1">VLOOKUP(B2,スクリーンオブジェクトグループ!$A:$H,7,FALSE)</f>
        <v>null</v>
      </c>
      <c r="D2" s="6">
        <v>1</v>
      </c>
      <c r="E2" s="5" t="str">
        <f ca="1">VLOOKUP(D2,レイアウトオブジェクト!$A:$E,5,FALSE)</f>
        <v>トップ画像</v>
      </c>
      <c r="F2" s="5" t="str">
        <f ca="1">VLOOKUP(D2,レイアウトオブジェクト!$A:$F,6,FALSE)</f>
        <v>img</v>
      </c>
      <c r="G2" s="7" t="str">
        <f t="shared" ref="G2:G21" ca="1" si="0">C2&amp;"・"&amp;E2&amp;"（"&amp;F2&amp;"）"</f>
        <v>null・トップ画像（img）</v>
      </c>
      <c r="H2" s="5" t="str">
        <f t="shared" ref="H2:H21" si="1">"insert into M_SCREEN_OBJ values ("&amp;A2&amp;", now(), 1, now(), 1, 'val', "&amp;$B2&amp;", "&amp;$D2&amp;");"</f>
        <v>insert into M_SCREEN_OBJ values (1, now(), 1, now(), 1, 'val', 1, 1);</v>
      </c>
    </row>
    <row r="3" spans="1:8" x14ac:dyDescent="0.15">
      <c r="A3" s="5">
        <f t="shared" ref="A3:A21" si="2">ROW()-1</f>
        <v>2</v>
      </c>
      <c r="B3" s="6">
        <v>1</v>
      </c>
      <c r="C3" s="5" t="str">
        <f ca="1">VLOOKUP(B3,スクリーンオブジェクトグループ!$A:$H,7,FALSE)</f>
        <v>null</v>
      </c>
      <c r="D3" s="6">
        <v>2</v>
      </c>
      <c r="E3" s="5" t="str">
        <f ca="1">VLOOKUP(D3,レイアウトオブジェクト!$A:$E,5,FALSE)</f>
        <v>メニューボタン1</v>
      </c>
      <c r="F3" s="5" t="str">
        <f ca="1">VLOOKUP(D3,レイアウトオブジェクト!$A:$F,6,FALSE)</f>
        <v>button</v>
      </c>
      <c r="G3" s="7" t="str">
        <f t="shared" ca="1" si="0"/>
        <v>null・メニューボタン1（button）</v>
      </c>
      <c r="H3" s="5" t="str">
        <f t="shared" si="1"/>
        <v>insert into M_SCREEN_OBJ values (2, now(), 1, now(), 1, 'val', 1, 2);</v>
      </c>
    </row>
    <row r="4" spans="1:8" x14ac:dyDescent="0.15">
      <c r="A4" s="5">
        <f t="shared" si="2"/>
        <v>3</v>
      </c>
      <c r="B4" s="6">
        <v>1</v>
      </c>
      <c r="C4" s="5" t="str">
        <f ca="1">VLOOKUP(B4,スクリーンオブジェクトグループ!$A:$H,7,FALSE)</f>
        <v>null</v>
      </c>
      <c r="D4" s="6">
        <v>3</v>
      </c>
      <c r="E4" s="5" t="str">
        <f ca="1">VLOOKUP(D4,レイアウトオブジェクト!$A:$E,5,FALSE)</f>
        <v>メニューボタン2</v>
      </c>
      <c r="F4" s="5" t="str">
        <f ca="1">VLOOKUP(D4,レイアウトオブジェクト!$A:$F,6,FALSE)</f>
        <v>button</v>
      </c>
      <c r="G4" s="7" t="str">
        <f t="shared" ca="1" si="0"/>
        <v>null・メニューボタン2（button）</v>
      </c>
      <c r="H4" s="5" t="str">
        <f t="shared" si="1"/>
        <v>insert into M_SCREEN_OBJ values (3, now(), 1, now(), 1, 'val', 1, 3);</v>
      </c>
    </row>
    <row r="5" spans="1:8" x14ac:dyDescent="0.15">
      <c r="A5" s="5">
        <f t="shared" si="2"/>
        <v>4</v>
      </c>
      <c r="B5" s="6">
        <v>1</v>
      </c>
      <c r="C5" s="5" t="str">
        <f ca="1">VLOOKUP(B5,スクリーンオブジェクトグループ!$A:$H,7,FALSE)</f>
        <v>null</v>
      </c>
      <c r="D5" s="6">
        <v>4</v>
      </c>
      <c r="E5" s="5" t="str">
        <f ca="1">VLOOKUP(D5,レイアウトオブジェクト!$A:$E,5,FALSE)</f>
        <v>メニューボタン3</v>
      </c>
      <c r="F5" s="5" t="str">
        <f ca="1">VLOOKUP(D5,レイアウトオブジェクト!$A:$F,6,FALSE)</f>
        <v>button</v>
      </c>
      <c r="G5" s="7" t="str">
        <f t="shared" ca="1" si="0"/>
        <v>null・メニューボタン3（button）</v>
      </c>
      <c r="H5" s="5" t="str">
        <f t="shared" si="1"/>
        <v>insert into M_SCREEN_OBJ values (4, now(), 1, now(), 1, 'val', 1, 4);</v>
      </c>
    </row>
    <row r="6" spans="1:8" x14ac:dyDescent="0.15">
      <c r="A6" s="5">
        <f t="shared" si="2"/>
        <v>5</v>
      </c>
      <c r="B6" s="6">
        <v>2</v>
      </c>
      <c r="C6" s="5" t="str">
        <f ca="1">VLOOKUP(B6,スクリーンオブジェクトグループ!$A:$H,7,FALSE)</f>
        <v>null</v>
      </c>
      <c r="D6" s="6">
        <v>9</v>
      </c>
      <c r="E6" s="5" t="str">
        <f ca="1">VLOOKUP(D6,レイアウトオブジェクト!$A:$E,5,FALSE)</f>
        <v>親説明文</v>
      </c>
      <c r="F6" s="5" t="str">
        <f ca="1">VLOOKUP(D6,レイアウトオブジェクト!$A:$F,6,FALSE)</f>
        <v>txt</v>
      </c>
      <c r="G6" s="7" t="str">
        <f t="shared" ca="1" si="0"/>
        <v>null・親説明文（txt）</v>
      </c>
      <c r="H6" s="5" t="str">
        <f t="shared" si="1"/>
        <v>insert into M_SCREEN_OBJ values (5, now(), 1, now(), 1, 'val', 2, 9);</v>
      </c>
    </row>
    <row r="7" spans="1:8" x14ac:dyDescent="0.15">
      <c r="A7" s="5">
        <f t="shared" si="2"/>
        <v>6</v>
      </c>
      <c r="B7" s="6">
        <v>3</v>
      </c>
      <c r="C7" s="5" t="str">
        <f ca="1">VLOOKUP(B7,スクリーンオブジェクトグループ!$A:$H,7,FALSE)</f>
        <v>null</v>
      </c>
      <c r="D7" s="6">
        <v>10</v>
      </c>
      <c r="E7" s="5" t="str">
        <f ca="1">VLOOKUP(D7,レイアウトオブジェクト!$A:$E,5,FALSE)</f>
        <v>説明画像</v>
      </c>
      <c r="F7" s="5" t="str">
        <f ca="1">VLOOKUP(D7,レイアウトオブジェクト!$A:$F,6,FALSE)</f>
        <v>img</v>
      </c>
      <c r="G7" s="7" t="str">
        <f t="shared" ca="1" si="0"/>
        <v>null・説明画像（img）</v>
      </c>
      <c r="H7" s="5" t="str">
        <f t="shared" si="1"/>
        <v>insert into M_SCREEN_OBJ values (6, now(), 1, now(), 1, 'val', 3, 10);</v>
      </c>
    </row>
    <row r="8" spans="1:8" x14ac:dyDescent="0.15">
      <c r="A8" s="5">
        <f t="shared" si="2"/>
        <v>7</v>
      </c>
      <c r="B8" s="6">
        <v>3</v>
      </c>
      <c r="C8" s="5" t="str">
        <f ca="1">VLOOKUP(B8,スクリーンオブジェクトグループ!$A:$H,7,FALSE)</f>
        <v>null</v>
      </c>
      <c r="D8" s="6">
        <v>11</v>
      </c>
      <c r="E8" s="5" t="str">
        <f ca="1">VLOOKUP(D8,レイアウトオブジェクト!$A:$E,5,FALSE)</f>
        <v>説明文</v>
      </c>
      <c r="F8" s="5" t="str">
        <f ca="1">VLOOKUP(D8,レイアウトオブジェクト!$A:$F,6,FALSE)</f>
        <v>txt</v>
      </c>
      <c r="G8" s="7" t="str">
        <f t="shared" ca="1" si="0"/>
        <v>null・説明文（txt）</v>
      </c>
      <c r="H8" s="5" t="str">
        <f t="shared" si="1"/>
        <v>insert into M_SCREEN_OBJ values (7, now(), 1, now(), 1, 'val', 3, 11);</v>
      </c>
    </row>
    <row r="9" spans="1:8" x14ac:dyDescent="0.15">
      <c r="A9" s="5">
        <f t="shared" si="2"/>
        <v>8</v>
      </c>
      <c r="B9" s="6">
        <v>4</v>
      </c>
      <c r="C9" s="5" t="str">
        <f ca="1">VLOOKUP(B9,スクリーンオブジェクトグループ!$A:$H,7,FALSE)</f>
        <v>null</v>
      </c>
      <c r="D9" s="6">
        <v>15</v>
      </c>
      <c r="E9" s="5" t="str">
        <f ca="1">VLOOKUP(D9,レイアウトオブジェクト!$A:$E,5,FALSE)</f>
        <v>画像01</v>
      </c>
      <c r="F9" s="5" t="str">
        <f ca="1">VLOOKUP(D9,レイアウトオブジェクト!$A:$F,6,FALSE)</f>
        <v>img</v>
      </c>
      <c r="G9" s="7" t="str">
        <f t="shared" ca="1" si="0"/>
        <v>null・画像01（img）</v>
      </c>
      <c r="H9" s="5" t="str">
        <f t="shared" si="1"/>
        <v>insert into M_SCREEN_OBJ values (8, now(), 1, now(), 1, 'val', 4, 15);</v>
      </c>
    </row>
    <row r="10" spans="1:8" x14ac:dyDescent="0.15">
      <c r="A10" s="5">
        <f t="shared" si="2"/>
        <v>9</v>
      </c>
      <c r="B10" s="6">
        <v>4</v>
      </c>
      <c r="C10" s="5" t="str">
        <f ca="1">VLOOKUP(B10,スクリーンオブジェクトグループ!$A:$H,7,FALSE)</f>
        <v>null</v>
      </c>
      <c r="D10" s="6">
        <v>16</v>
      </c>
      <c r="E10" s="5" t="str">
        <f ca="1">VLOOKUP(D10,レイアウトオブジェクト!$A:$E,5,FALSE)</f>
        <v>説明文（メイン）</v>
      </c>
      <c r="F10" s="5" t="str">
        <f ca="1">VLOOKUP(D10,レイアウトオブジェクト!$A:$F,6,FALSE)</f>
        <v>txt</v>
      </c>
      <c r="G10" s="7" t="str">
        <f t="shared" ca="1" si="0"/>
        <v>null・説明文（メイン）（txt）</v>
      </c>
      <c r="H10" s="5" t="str">
        <f t="shared" si="1"/>
        <v>insert into M_SCREEN_OBJ values (9, now(), 1, now(), 1, 'val', 4, 16);</v>
      </c>
    </row>
    <row r="11" spans="1:8" x14ac:dyDescent="0.15">
      <c r="A11" s="5">
        <f t="shared" si="2"/>
        <v>10</v>
      </c>
      <c r="B11" s="6">
        <v>4</v>
      </c>
      <c r="C11" s="5" t="str">
        <f ca="1">VLOOKUP(B11,スクリーンオブジェクトグループ!$A:$H,7,FALSE)</f>
        <v>null</v>
      </c>
      <c r="D11" s="6">
        <v>17</v>
      </c>
      <c r="E11" s="5" t="str">
        <f ca="1">VLOOKUP(D11,レイアウトオブジェクト!$A:$E,5,FALSE)</f>
        <v>説明文（補足）</v>
      </c>
      <c r="F11" s="5" t="str">
        <f ca="1">VLOOKUP(D11,レイアウトオブジェクト!$A:$F,6,FALSE)</f>
        <v>txt</v>
      </c>
      <c r="G11" s="7" t="str">
        <f t="shared" ca="1" si="0"/>
        <v>null・説明文（補足）（txt）</v>
      </c>
      <c r="H11" s="5" t="str">
        <f t="shared" si="1"/>
        <v>insert into M_SCREEN_OBJ values (10, now(), 1, now(), 1, 'val', 4, 17);</v>
      </c>
    </row>
    <row r="12" spans="1:8" x14ac:dyDescent="0.15">
      <c r="A12" s="5">
        <f t="shared" si="2"/>
        <v>11</v>
      </c>
      <c r="B12" s="6">
        <v>5</v>
      </c>
      <c r="C12" s="5" t="str">
        <f ca="1">VLOOKUP(B12,スクリーンオブジェクトグループ!$A:$H,7,FALSE)</f>
        <v>null</v>
      </c>
      <c r="D12" s="6">
        <v>5</v>
      </c>
      <c r="E12" s="5" t="str">
        <f ca="1">VLOOKUP(D12,レイアウトオブジェクト!$A:$E,5,FALSE)</f>
        <v>トップ画像</v>
      </c>
      <c r="F12" s="5" t="str">
        <f ca="1">VLOOKUP(D12,レイアウトオブジェクト!$A:$F,6,FALSE)</f>
        <v>img</v>
      </c>
      <c r="G12" s="7" t="str">
        <f t="shared" ca="1" si="0"/>
        <v>null・トップ画像（img）</v>
      </c>
      <c r="H12" s="5" t="str">
        <f t="shared" si="1"/>
        <v>insert into M_SCREEN_OBJ values (11, now(), 1, now(), 1, 'val', 5, 5);</v>
      </c>
    </row>
    <row r="13" spans="1:8" x14ac:dyDescent="0.15">
      <c r="A13" s="5">
        <f t="shared" si="2"/>
        <v>12</v>
      </c>
      <c r="B13" s="6">
        <v>5</v>
      </c>
      <c r="C13" s="5" t="str">
        <f ca="1">VLOOKUP(B13,スクリーンオブジェクトグループ!$A:$H,7,FALSE)</f>
        <v>null</v>
      </c>
      <c r="D13" s="6">
        <v>6</v>
      </c>
      <c r="E13" s="5" t="str">
        <f ca="1">VLOOKUP(D13,レイアウトオブジェクト!$A:$E,5,FALSE)</f>
        <v>メニューボタン1</v>
      </c>
      <c r="F13" s="5" t="str">
        <f ca="1">VLOOKUP(D13,レイアウトオブジェクト!$A:$F,6,FALSE)</f>
        <v>button</v>
      </c>
      <c r="G13" s="7" t="str">
        <f t="shared" ca="1" si="0"/>
        <v>null・メニューボタン1（button）</v>
      </c>
      <c r="H13" s="5" t="str">
        <f t="shared" si="1"/>
        <v>insert into M_SCREEN_OBJ values (12, now(), 1, now(), 1, 'val', 5, 6);</v>
      </c>
    </row>
    <row r="14" spans="1:8" x14ac:dyDescent="0.15">
      <c r="A14" s="5">
        <f t="shared" si="2"/>
        <v>13</v>
      </c>
      <c r="B14" s="6">
        <v>5</v>
      </c>
      <c r="C14" s="5" t="str">
        <f ca="1">VLOOKUP(B14,スクリーンオブジェクトグループ!$A:$H,7,FALSE)</f>
        <v>null</v>
      </c>
      <c r="D14" s="6">
        <v>7</v>
      </c>
      <c r="E14" s="5" t="str">
        <f ca="1">VLOOKUP(D14,レイアウトオブジェクト!$A:$E,5,FALSE)</f>
        <v>メニューボタン2</v>
      </c>
      <c r="F14" s="5" t="str">
        <f ca="1">VLOOKUP(D14,レイアウトオブジェクト!$A:$F,6,FALSE)</f>
        <v>button</v>
      </c>
      <c r="G14" s="7" t="str">
        <f t="shared" ca="1" si="0"/>
        <v>null・メニューボタン2（button）</v>
      </c>
      <c r="H14" s="5" t="str">
        <f t="shared" si="1"/>
        <v>insert into M_SCREEN_OBJ values (13, now(), 1, now(), 1, 'val', 5, 7);</v>
      </c>
    </row>
    <row r="15" spans="1:8" x14ac:dyDescent="0.15">
      <c r="A15" s="5">
        <f t="shared" si="2"/>
        <v>14</v>
      </c>
      <c r="B15" s="6">
        <v>5</v>
      </c>
      <c r="C15" s="5" t="str">
        <f ca="1">VLOOKUP(B15,スクリーンオブジェクトグループ!$A:$H,7,FALSE)</f>
        <v>null</v>
      </c>
      <c r="D15" s="6">
        <v>8</v>
      </c>
      <c r="E15" s="5" t="str">
        <f ca="1">VLOOKUP(D15,レイアウトオブジェクト!$A:$E,5,FALSE)</f>
        <v>メニューボタン3</v>
      </c>
      <c r="F15" s="5" t="str">
        <f ca="1">VLOOKUP(D15,レイアウトオブジェクト!$A:$F,6,FALSE)</f>
        <v>button</v>
      </c>
      <c r="G15" s="7" t="str">
        <f t="shared" ca="1" si="0"/>
        <v>null・メニューボタン3（button）</v>
      </c>
      <c r="H15" s="5" t="str">
        <f t="shared" si="1"/>
        <v>insert into M_SCREEN_OBJ values (14, now(), 1, now(), 1, 'val', 5, 8);</v>
      </c>
    </row>
    <row r="16" spans="1:8" x14ac:dyDescent="0.15">
      <c r="A16" s="5">
        <f t="shared" si="2"/>
        <v>15</v>
      </c>
      <c r="B16" s="6">
        <v>6</v>
      </c>
      <c r="C16" s="5" t="str">
        <f ca="1">VLOOKUP(B16,スクリーンオブジェクトグループ!$A:$H,7,FALSE)</f>
        <v>null</v>
      </c>
      <c r="D16" s="6">
        <v>12</v>
      </c>
      <c r="E16" s="5" t="str">
        <f ca="1">VLOOKUP(D16,レイアウトオブジェクト!$A:$E,5,FALSE)</f>
        <v>親説明文</v>
      </c>
      <c r="F16" s="5" t="str">
        <f ca="1">VLOOKUP(D16,レイアウトオブジェクト!$A:$F,6,FALSE)</f>
        <v>txt</v>
      </c>
      <c r="G16" s="7" t="str">
        <f t="shared" ca="1" si="0"/>
        <v>null・親説明文（txt）</v>
      </c>
      <c r="H16" s="5" t="str">
        <f t="shared" si="1"/>
        <v>insert into M_SCREEN_OBJ values (15, now(), 1, now(), 1, 'val', 6, 12);</v>
      </c>
    </row>
    <row r="17" spans="1:8" x14ac:dyDescent="0.15">
      <c r="A17" s="5">
        <f t="shared" si="2"/>
        <v>16</v>
      </c>
      <c r="B17" s="6">
        <v>7</v>
      </c>
      <c r="C17" s="5">
        <f ca="1">VLOOKUP(B17,スクリーンオブジェクトグループ!$A:$H,7,FALSE)</f>
        <v>6</v>
      </c>
      <c r="D17" s="6">
        <v>13</v>
      </c>
      <c r="E17" s="5" t="str">
        <f ca="1">VLOOKUP(D17,レイアウトオブジェクト!$A:$E,5,FALSE)</f>
        <v>説明画像</v>
      </c>
      <c r="F17" s="5" t="str">
        <f ca="1">VLOOKUP(D17,レイアウトオブジェクト!$A:$F,6,FALSE)</f>
        <v>img</v>
      </c>
      <c r="G17" s="7" t="str">
        <f t="shared" ca="1" si="0"/>
        <v>6・説明画像（img）</v>
      </c>
      <c r="H17" s="5" t="str">
        <f t="shared" si="1"/>
        <v>insert into M_SCREEN_OBJ values (16, now(), 1, now(), 1, 'val', 7, 13);</v>
      </c>
    </row>
    <row r="18" spans="1:8" x14ac:dyDescent="0.15">
      <c r="A18" s="5">
        <f t="shared" si="2"/>
        <v>17</v>
      </c>
      <c r="B18" s="6">
        <v>7</v>
      </c>
      <c r="C18" s="5">
        <f ca="1">VLOOKUP(B18,スクリーンオブジェクトグループ!$A:$H,7,FALSE)</f>
        <v>6</v>
      </c>
      <c r="D18" s="6">
        <v>14</v>
      </c>
      <c r="E18" s="5" t="str">
        <f ca="1">VLOOKUP(D18,レイアウトオブジェクト!$A:$E,5,FALSE)</f>
        <v>説明文</v>
      </c>
      <c r="F18" s="5" t="str">
        <f ca="1">VLOOKUP(D18,レイアウトオブジェクト!$A:$F,6,FALSE)</f>
        <v>list</v>
      </c>
      <c r="G18" s="7" t="str">
        <f t="shared" ca="1" si="0"/>
        <v>6・説明文（list）</v>
      </c>
      <c r="H18" s="5" t="str">
        <f t="shared" si="1"/>
        <v>insert into M_SCREEN_OBJ values (17, now(), 1, now(), 1, 'val', 7, 14);</v>
      </c>
    </row>
    <row r="19" spans="1:8" x14ac:dyDescent="0.15">
      <c r="A19" s="5">
        <f t="shared" si="2"/>
        <v>18</v>
      </c>
      <c r="B19" s="6">
        <v>8</v>
      </c>
      <c r="C19" s="5" t="str">
        <f ca="1">VLOOKUP(B19,スクリーンオブジェクトグループ!$A:$H,7,FALSE)</f>
        <v>null</v>
      </c>
      <c r="D19" s="6">
        <v>18</v>
      </c>
      <c r="E19" s="5" t="str">
        <f ca="1">VLOOKUP(D19,レイアウトオブジェクト!$A:$E,5,FALSE)</f>
        <v>画像01</v>
      </c>
      <c r="F19" s="5" t="str">
        <f ca="1">VLOOKUP(D19,レイアウトオブジェクト!$A:$F,6,FALSE)</f>
        <v>img</v>
      </c>
      <c r="G19" s="7" t="str">
        <f t="shared" ca="1" si="0"/>
        <v>null・画像01（img）</v>
      </c>
      <c r="H19" s="5" t="str">
        <f t="shared" si="1"/>
        <v>insert into M_SCREEN_OBJ values (18, now(), 1, now(), 1, 'val', 8, 18);</v>
      </c>
    </row>
    <row r="20" spans="1:8" x14ac:dyDescent="0.15">
      <c r="A20" s="5">
        <f t="shared" si="2"/>
        <v>19</v>
      </c>
      <c r="B20" s="6">
        <v>8</v>
      </c>
      <c r="C20" s="5" t="str">
        <f ca="1">VLOOKUP(B20,スクリーンオブジェクトグループ!$A:$H,7,FALSE)</f>
        <v>null</v>
      </c>
      <c r="D20" s="6">
        <v>19</v>
      </c>
      <c r="E20" s="5" t="str">
        <f ca="1">VLOOKUP(D20,レイアウトオブジェクト!$A:$E,5,FALSE)</f>
        <v>説明文（メイン）</v>
      </c>
      <c r="F20" s="5" t="str">
        <f ca="1">VLOOKUP(D20,レイアウトオブジェクト!$A:$F,6,FALSE)</f>
        <v>txt</v>
      </c>
      <c r="G20" s="7" t="str">
        <f t="shared" ca="1" si="0"/>
        <v>null・説明文（メイン）（txt）</v>
      </c>
      <c r="H20" s="5" t="str">
        <f t="shared" si="1"/>
        <v>insert into M_SCREEN_OBJ values (19, now(), 1, now(), 1, 'val', 8, 19);</v>
      </c>
    </row>
    <row r="21" spans="1:8" x14ac:dyDescent="0.15">
      <c r="A21" s="5">
        <f t="shared" si="2"/>
        <v>20</v>
      </c>
      <c r="B21" s="6">
        <v>8</v>
      </c>
      <c r="C21" s="5" t="str">
        <f ca="1">VLOOKUP(B21,スクリーンオブジェクトグループ!$A:$H,7,FALSE)</f>
        <v>null</v>
      </c>
      <c r="D21" s="6">
        <v>20</v>
      </c>
      <c r="E21" s="5" t="str">
        <f ca="1">VLOOKUP(D21,レイアウトオブジェクト!$A:$E,5,FALSE)</f>
        <v>説明文（補足）</v>
      </c>
      <c r="F21" s="5" t="str">
        <f ca="1">VLOOKUP(D21,レイアウトオブジェクト!$A:$F,6,FALSE)</f>
        <v>list</v>
      </c>
      <c r="G21" s="7" t="str">
        <f t="shared" ca="1" si="0"/>
        <v>null・説明文（補足）（list）</v>
      </c>
      <c r="H21" s="5" t="str">
        <f t="shared" si="1"/>
        <v>insert into M_SCREEN_OBJ values (20, now(), 1, now(), 1, 'val', 8, 20);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48" style="1" bestFit="1" customWidth="1"/>
    <col min="4" max="4" width="8.875" style="1" bestFit="1" customWidth="1"/>
    <col min="5" max="5" width="11.75" style="1" bestFit="1" customWidth="1"/>
    <col min="6" max="6" width="11.875" style="1" bestFit="1" customWidth="1"/>
    <col min="7" max="7" width="4.5" style="1" bestFit="1" customWidth="1"/>
    <col min="8" max="8" width="6" style="1" bestFit="1" customWidth="1"/>
    <col min="9" max="9" width="14.25" style="1" bestFit="1" customWidth="1"/>
    <col min="10" max="10" width="14.375" style="1" bestFit="1" customWidth="1"/>
    <col min="11" max="11" width="4" style="1" bestFit="1" customWidth="1"/>
    <col min="12" max="12" width="63.75" style="1" bestFit="1" customWidth="1"/>
    <col min="13" max="16384" width="9" style="1"/>
  </cols>
  <sheetData>
    <row r="1" spans="1:12" x14ac:dyDescent="0.15">
      <c r="A1" s="8" t="str">
        <f ca="1">RIGHT(CELL("filename"),LEN(CELL("filename"))-FIND("]",CELL("filename")))&amp;"_ID"</f>
        <v>スクリーン_ID</v>
      </c>
      <c r="B1" s="9" t="s">
        <v>267</v>
      </c>
      <c r="C1" s="8" t="s">
        <v>268</v>
      </c>
      <c r="D1" s="9" t="s">
        <v>179</v>
      </c>
      <c r="E1" s="9" t="s">
        <v>180</v>
      </c>
      <c r="F1" s="8" t="s">
        <v>181</v>
      </c>
      <c r="G1" s="8" t="s">
        <v>6</v>
      </c>
      <c r="H1" s="10" t="s">
        <v>182</v>
      </c>
      <c r="I1" s="10" t="s">
        <v>183</v>
      </c>
      <c r="J1" s="8" t="s">
        <v>184</v>
      </c>
      <c r="K1" s="10" t="s">
        <v>4</v>
      </c>
      <c r="L1" s="8" t="str">
        <f ca="1">"-- "&amp;RIGHT(CELL("filename"),LEN(CELL("filename"))-FIND("]",CELL("filename")))&amp;"（insert文）"</f>
        <v>-- スクリーン（insert文）</v>
      </c>
    </row>
    <row r="2" spans="1:12" x14ac:dyDescent="0.15">
      <c r="A2" s="5">
        <f>ROW()-1</f>
        <v>1</v>
      </c>
      <c r="B2" s="6">
        <v>1</v>
      </c>
      <c r="C2" s="5" t="str">
        <f ca="1">VLOOKUP(B2,スクリーンオブジェクト!$A:$G,7,FALSE)</f>
        <v>null・トップ画像（img）</v>
      </c>
      <c r="D2" s="6" t="s">
        <v>171</v>
      </c>
      <c r="E2" s="6">
        <v>4</v>
      </c>
      <c r="F2" s="5" t="str">
        <f ca="1">IF($D2="reg",VLOOKUP(E2,地域属性グループ!$A:$E,5,FALSE),IF($D2="fac",VLOOKUP(E2,施設属性グループ!$A:$E,5,FALSE),IF($D2="facgrp",VLOOKUP(E2,施設グループ属性グループ!$A:$E,5,FALSE),VLOOKUP(E2,施設_施設グループリンク属性グループ!$A:$E,5,FALSE))))</f>
        <v>画像</v>
      </c>
      <c r="G2" s="5" t="str">
        <f ca="1">IF($D2="reg",VLOOKUP(E2,地域属性グループ!$A:$E,2,FALSE),IF($D2="fac",VLOOKUP(E2,施設属性グループ!$A:$E,2,FALSE),IF($D2="facgrp",VLOOKUP(E2,施設グループ属性グループ!$A:$E,2,FALSE),VLOOKUP(E2,施設_施設グループリンク属性グループ!$A:$E,2,FALSE))))</f>
        <v>imgp</v>
      </c>
      <c r="H2" s="7" t="s">
        <v>11</v>
      </c>
      <c r="I2" s="7" t="s">
        <v>11</v>
      </c>
      <c r="J2" s="5" t="str">
        <f>IF(ISNUMBER(I2),VLOOKUP(I2,スクリーン!$A:$G,7,FALSE),"")</f>
        <v/>
      </c>
      <c r="K2" s="7"/>
      <c r="L2" s="5" t="str">
        <f t="shared" ref="L2:L23" si="0">"insert into M_SCREEN_OBJ_ATTR values ("&amp;A2&amp;", now(), 1, now(), 1, 'val', "&amp;$B2&amp;", '"&amp;$D2&amp;"', "&amp;$E2&amp;", "&amp;$H2&amp;", "&amp;I2&amp;");"</f>
        <v>insert into M_SCREEN_OBJ_ATTR values (1, now(), 1, now(), 1, 'val', 1, 'reg', 4, null, null);</v>
      </c>
    </row>
    <row r="3" spans="1:12" x14ac:dyDescent="0.15">
      <c r="A3" s="5">
        <f t="shared" ref="A3:A23" si="1">ROW()-1</f>
        <v>2</v>
      </c>
      <c r="B3" s="6">
        <v>2</v>
      </c>
      <c r="C3" s="5" t="str">
        <f ca="1">VLOOKUP(B3,スクリーンオブジェクト!$A:$G,7,FALSE)</f>
        <v>null・メニューボタン1（button）</v>
      </c>
      <c r="D3" s="6" t="s">
        <v>171</v>
      </c>
      <c r="E3" s="6">
        <v>1</v>
      </c>
      <c r="F3" s="5" t="str">
        <f ca="1">IF($D3="reg",VLOOKUP(E3,地域属性グループ!$A:$E,5,FALSE),IF($D3="fac",VLOOKUP(E3,施設属性グループ!$A:$E,5,FALSE),IF($D3="facgrp",VLOOKUP(E3,施設グループ属性グループ!$A:$E,5,FALSE),VLOOKUP(E3,施設_施設グループリンク属性グループ!$A:$E,5,FALSE))))</f>
        <v>地域名</v>
      </c>
      <c r="G3" s="5" t="str">
        <f ca="1">IF($D3="reg",VLOOKUP(E3,地域属性グループ!$A:$E,2,FALSE),IF($D3="fac",VLOOKUP(E3,施設属性グループ!$A:$E,2,FALSE),IF($D3="facgrp",VLOOKUP(E3,施設グループ属性グループ!$A:$E,2,FALSE),VLOOKUP(E3,施設_施設グループリンク属性グループ!$A:$E,2,FALSE))))</f>
        <v>txt</v>
      </c>
      <c r="H3" s="7" t="s">
        <v>11</v>
      </c>
      <c r="I3" s="7">
        <v>2</v>
      </c>
      <c r="J3" s="5" t="str">
        <f ca="1">IF(ISNUMBER(I3),VLOOKUP(I3,スクリーン!$A:$G,7,FALSE),"")</f>
        <v>日光施設一覧</v>
      </c>
      <c r="K3" s="7"/>
      <c r="L3" s="5" t="str">
        <f t="shared" si="0"/>
        <v>insert into M_SCREEN_OBJ_ATTR values (2, now(), 1, now(), 1, 'val', 2, 'reg', 1, null, 2);</v>
      </c>
    </row>
    <row r="4" spans="1:12" x14ac:dyDescent="0.15">
      <c r="A4" s="5">
        <f t="shared" si="1"/>
        <v>3</v>
      </c>
      <c r="B4" s="6">
        <v>3</v>
      </c>
      <c r="C4" s="5" t="str">
        <f ca="1">VLOOKUP(B4,スクリーンオブジェクト!$A:$G,7,FALSE)</f>
        <v>null・メニューボタン2（button）</v>
      </c>
      <c r="D4" s="6" t="s">
        <v>171</v>
      </c>
      <c r="E4" s="6">
        <v>1</v>
      </c>
      <c r="F4" s="5" t="str">
        <f ca="1">IF($D4="reg",VLOOKUP(E4,地域属性グループ!$A:$E,5,FALSE),IF($D4="fac",VLOOKUP(E4,施設属性グループ!$A:$E,5,FALSE),IF($D4="facgrp",VLOOKUP(E4,施設グループ属性グループ!$A:$E,5,FALSE),VLOOKUP(E4,施設_施設グループリンク属性グループ!$A:$E,5,FALSE))))</f>
        <v>地域名</v>
      </c>
      <c r="G4" s="5" t="str">
        <f ca="1">IF($D4="reg",VLOOKUP(E4,地域属性グループ!$A:$E,2,FALSE),IF($D4="fac",VLOOKUP(E4,施設属性グループ!$A:$E,2,FALSE),IF($D4="facgrp",VLOOKUP(E4,施設グループ属性グループ!$A:$E,2,FALSE),VLOOKUP(E4,施設_施設グループリンク属性グループ!$A:$E,2,FALSE))))</f>
        <v>txt</v>
      </c>
      <c r="H4" s="7" t="s">
        <v>11</v>
      </c>
      <c r="I4" s="7">
        <v>2</v>
      </c>
      <c r="J4" s="5" t="str">
        <f ca="1">IF(ISNUMBER(I4),VLOOKUP(I4,スクリーン!$A:$G,7,FALSE),"")</f>
        <v>日光施設一覧</v>
      </c>
      <c r="K4" s="7"/>
      <c r="L4" s="5" t="str">
        <f t="shared" si="0"/>
        <v>insert into M_SCREEN_OBJ_ATTR values (3, now(), 1, now(), 1, 'val', 3, 'reg', 1, null, 2);</v>
      </c>
    </row>
    <row r="5" spans="1:12" x14ac:dyDescent="0.15">
      <c r="A5" s="5">
        <f t="shared" si="1"/>
        <v>4</v>
      </c>
      <c r="B5" s="6">
        <v>4</v>
      </c>
      <c r="C5" s="5" t="str">
        <f ca="1">VLOOKUP(B5,スクリーンオブジェクト!$A:$G,7,FALSE)</f>
        <v>null・メニューボタン3（button）</v>
      </c>
      <c r="D5" s="6" t="s">
        <v>171</v>
      </c>
      <c r="E5" s="6">
        <v>1</v>
      </c>
      <c r="F5" s="5" t="str">
        <f ca="1">IF($D5="reg",VLOOKUP(E5,地域属性グループ!$A:$E,5,FALSE),IF($D5="fac",VLOOKUP(E5,施設属性グループ!$A:$E,5,FALSE),IF($D5="facgrp",VLOOKUP(E5,施設グループ属性グループ!$A:$E,5,FALSE),VLOOKUP(E5,施設_施設グループリンク属性グループ!$A:$E,5,FALSE))))</f>
        <v>地域名</v>
      </c>
      <c r="G5" s="5" t="str">
        <f ca="1">IF($D5="reg",VLOOKUP(E5,地域属性グループ!$A:$E,2,FALSE),IF($D5="fac",VLOOKUP(E5,施設属性グループ!$A:$E,2,FALSE),IF($D5="facgrp",VLOOKUP(E5,施設グループ属性グループ!$A:$E,2,FALSE),VLOOKUP(E5,施設_施設グループリンク属性グループ!$A:$E,2,FALSE))))</f>
        <v>txt</v>
      </c>
      <c r="H5" s="7" t="s">
        <v>11</v>
      </c>
      <c r="I5" s="7">
        <v>2</v>
      </c>
      <c r="J5" s="5" t="str">
        <f ca="1">IF(ISNUMBER(I5),VLOOKUP(I5,スクリーン!$A:$G,7,FALSE),"")</f>
        <v>日光施設一覧</v>
      </c>
      <c r="K5" s="7"/>
      <c r="L5" s="5" t="str">
        <f t="shared" si="0"/>
        <v>insert into M_SCREEN_OBJ_ATTR values (4, now(), 1, now(), 1, 'val', 4, 'reg', 1, null, 2);</v>
      </c>
    </row>
    <row r="6" spans="1:12" x14ac:dyDescent="0.15">
      <c r="A6" s="5">
        <f t="shared" si="1"/>
        <v>5</v>
      </c>
      <c r="B6" s="6">
        <v>5</v>
      </c>
      <c r="C6" s="5" t="str">
        <f ca="1">VLOOKUP(B6,スクリーンオブジェクト!$A:$G,7,FALSE)</f>
        <v>null・親説明文（txt）</v>
      </c>
      <c r="D6" s="6" t="s">
        <v>171</v>
      </c>
      <c r="E6" s="6">
        <v>2</v>
      </c>
      <c r="F6" s="5" t="str">
        <f ca="1">IF($D6="reg",VLOOKUP(E6,地域属性グループ!$A:$E,5,FALSE),IF($D6="fac",VLOOKUP(E6,施設属性グループ!$A:$E,5,FALSE),IF($D6="facgrp",VLOOKUP(E6,施設グループ属性グループ!$A:$E,5,FALSE),VLOOKUP(E6,施設_施設グループリンク属性グループ!$A:$E,5,FALSE))))</f>
        <v>説明文</v>
      </c>
      <c r="G6" s="5" t="str">
        <f ca="1">IF($D6="reg",VLOOKUP(E6,地域属性グループ!$A:$E,2,FALSE),IF($D6="fac",VLOOKUP(E6,施設属性グループ!$A:$E,2,FALSE),IF($D6="facgrp",VLOOKUP(E6,施設グループ属性グループ!$A:$E,2,FALSE),VLOOKUP(E6,施設_施設グループリンク属性グループ!$A:$E,2,FALSE))))</f>
        <v>txt</v>
      </c>
      <c r="H6" s="7" t="s">
        <v>11</v>
      </c>
      <c r="I6" s="7" t="s">
        <v>11</v>
      </c>
      <c r="J6" s="5" t="str">
        <f>IF(ISNUMBER(I6),VLOOKUP(I6,スクリーン!$A:$G,7,FALSE),"")</f>
        <v/>
      </c>
      <c r="K6" s="7"/>
      <c r="L6" s="5" t="str">
        <f t="shared" si="0"/>
        <v>insert into M_SCREEN_OBJ_ATTR values (5, now(), 1, now(), 1, 'val', 5, 'reg', 2, null, null);</v>
      </c>
    </row>
    <row r="7" spans="1:12" x14ac:dyDescent="0.15">
      <c r="A7" s="5">
        <f t="shared" si="1"/>
        <v>6</v>
      </c>
      <c r="B7" s="6">
        <v>6</v>
      </c>
      <c r="C7" s="5" t="str">
        <f ca="1">VLOOKUP(B7,スクリーンオブジェクト!$A:$G,7,FALSE)</f>
        <v>null・説明画像（img）</v>
      </c>
      <c r="D7" s="6" t="s">
        <v>172</v>
      </c>
      <c r="E7" s="6">
        <v>3</v>
      </c>
      <c r="F7" s="5" t="str">
        <f ca="1">IF($D7="reg",VLOOKUP(E7,地域属性グループ!$A:$E,5,FALSE),IF($D7="fac",VLOOKUP(E7,施設属性グループ!$A:$E,5,FALSE),IF($D7="facgrp",VLOOKUP(E7,施設グループ属性グループ!$A:$E,5,FALSE),VLOOKUP(E7,施設_施設グループリンク属性グループ!$A:$E,5,FALSE))))</f>
        <v>画像1</v>
      </c>
      <c r="G7" s="5" t="str">
        <f ca="1">IF($D7="reg",VLOOKUP(E7,地域属性グループ!$A:$E,2,FALSE),IF($D7="fac",VLOOKUP(E7,施設属性グループ!$A:$E,2,FALSE),IF($D7="facgrp",VLOOKUP(E7,施設グループ属性グループ!$A:$E,2,FALSE),VLOOKUP(E7,施設_施設グループリンク属性グループ!$A:$E,2,FALSE))))</f>
        <v>imgp</v>
      </c>
      <c r="H7" s="7" t="s">
        <v>11</v>
      </c>
      <c r="I7" s="7">
        <v>3</v>
      </c>
      <c r="J7" s="5" t="str">
        <f ca="1">IF(ISNUMBER(I7),VLOOKUP(I7,スクリーン!$A:$G,7,FALSE),"")</f>
        <v>日光施設詳細</v>
      </c>
      <c r="K7" s="7"/>
      <c r="L7" s="5" t="str">
        <f t="shared" si="0"/>
        <v>insert into M_SCREEN_OBJ_ATTR values (6, now(), 1, now(), 1, 'val', 6, 'fac', 3, null, 3);</v>
      </c>
    </row>
    <row r="8" spans="1:12" x14ac:dyDescent="0.15">
      <c r="A8" s="5">
        <f t="shared" si="1"/>
        <v>7</v>
      </c>
      <c r="B8" s="6">
        <v>7</v>
      </c>
      <c r="C8" s="5" t="str">
        <f ca="1">VLOOKUP(B8,スクリーンオブジェクト!$A:$G,7,FALSE)</f>
        <v>null・説明文（txt）</v>
      </c>
      <c r="D8" s="6" t="s">
        <v>172</v>
      </c>
      <c r="E8" s="6">
        <v>2</v>
      </c>
      <c r="F8" s="5" t="str">
        <f ca="1">IF($D8="reg",VLOOKUP(E8,地域属性グループ!$A:$E,5,FALSE),IF($D8="fac",VLOOKUP(E8,施設属性グループ!$A:$E,5,FALSE),IF($D8="facgrp",VLOOKUP(E8,施設グループ属性グループ!$A:$E,5,FALSE),VLOOKUP(E8,施設_施設グループリンク属性グループ!$A:$E,5,FALSE))))</f>
        <v>施設説明文</v>
      </c>
      <c r="G8" s="5" t="str">
        <f ca="1">IF($D8="reg",VLOOKUP(E8,地域属性グループ!$A:$E,2,FALSE),IF($D8="fac",VLOOKUP(E8,施設属性グループ!$A:$E,2,FALSE),IF($D8="facgrp",VLOOKUP(E8,施設グループ属性グループ!$A:$E,2,FALSE),VLOOKUP(E8,施設_施設グループリンク属性グループ!$A:$E,2,FALSE))))</f>
        <v>txt</v>
      </c>
      <c r="H8" s="7" t="s">
        <v>11</v>
      </c>
      <c r="I8" s="7" t="s">
        <v>11</v>
      </c>
      <c r="J8" s="5" t="str">
        <f>IF(ISNUMBER(I8),VLOOKUP(I8,スクリーン!$A:$G,7,FALSE),"")</f>
        <v/>
      </c>
      <c r="K8" s="7"/>
      <c r="L8" s="5" t="str">
        <f t="shared" si="0"/>
        <v>insert into M_SCREEN_OBJ_ATTR values (7, now(), 1, now(), 1, 'val', 7, 'fac', 2, null, null);</v>
      </c>
    </row>
    <row r="9" spans="1:12" x14ac:dyDescent="0.15">
      <c r="A9" s="5">
        <f t="shared" si="1"/>
        <v>8</v>
      </c>
      <c r="B9" s="6">
        <v>8</v>
      </c>
      <c r="C9" s="5" t="str">
        <f ca="1">VLOOKUP(B9,スクリーンオブジェクト!$A:$G,7,FALSE)</f>
        <v>null・画像01（img）</v>
      </c>
      <c r="D9" s="6" t="s">
        <v>172</v>
      </c>
      <c r="E9" s="6">
        <v>3</v>
      </c>
      <c r="F9" s="5" t="str">
        <f ca="1">IF($D9="reg",VLOOKUP(E9,地域属性グループ!$A:$E,5,FALSE),IF($D9="fac",VLOOKUP(E9,施設属性グループ!$A:$E,5,FALSE),IF($D9="facgrp",VLOOKUP(E9,施設グループ属性グループ!$A:$E,5,FALSE),VLOOKUP(E9,施設_施設グループリンク属性グループ!$A:$E,5,FALSE))))</f>
        <v>画像1</v>
      </c>
      <c r="G9" s="5" t="str">
        <f ca="1">IF($D9="reg",VLOOKUP(E9,地域属性グループ!$A:$E,2,FALSE),IF($D9="fac",VLOOKUP(E9,施設属性グループ!$A:$E,2,FALSE),IF($D9="facgrp",VLOOKUP(E9,施設グループ属性グループ!$A:$E,2,FALSE),VLOOKUP(E9,施設_施設グループリンク属性グループ!$A:$E,2,FALSE))))</f>
        <v>imgp</v>
      </c>
      <c r="H9" s="7" t="s">
        <v>11</v>
      </c>
      <c r="I9" s="7" t="s">
        <v>11</v>
      </c>
      <c r="J9" s="5" t="str">
        <f>IF(ISNUMBER(I9),VLOOKUP(I9,スクリーン!$A:$G,7,FALSE),"")</f>
        <v/>
      </c>
      <c r="K9" s="7"/>
      <c r="L9" s="5" t="str">
        <f t="shared" si="0"/>
        <v>insert into M_SCREEN_OBJ_ATTR values (8, now(), 1, now(), 1, 'val', 8, 'fac', 3, null, null);</v>
      </c>
    </row>
    <row r="10" spans="1:12" x14ac:dyDescent="0.15">
      <c r="A10" s="5">
        <f t="shared" si="1"/>
        <v>9</v>
      </c>
      <c r="B10" s="6">
        <v>9</v>
      </c>
      <c r="C10" s="5" t="str">
        <f ca="1">VLOOKUP(B10,スクリーンオブジェクト!$A:$G,7,FALSE)</f>
        <v>null・説明文（メイン）（txt）</v>
      </c>
      <c r="D10" s="6" t="s">
        <v>172</v>
      </c>
      <c r="E10" s="6">
        <v>1</v>
      </c>
      <c r="F10" s="5" t="str">
        <f ca="1">IF($D10="reg",VLOOKUP(E10,地域属性グループ!$A:$E,5,FALSE),IF($D10="fac",VLOOKUP(E10,施設属性グループ!$A:$E,5,FALSE),IF($D10="facgrp",VLOOKUP(E10,施設グループ属性グループ!$A:$E,5,FALSE),VLOOKUP(E10,施設_施設グループリンク属性グループ!$A:$E,5,FALSE))))</f>
        <v>施設名</v>
      </c>
      <c r="G10" s="5" t="str">
        <f ca="1">IF($D10="reg",VLOOKUP(E10,地域属性グループ!$A:$E,2,FALSE),IF($D10="fac",VLOOKUP(E10,施設属性グループ!$A:$E,2,FALSE),IF($D10="facgrp",VLOOKUP(E10,施設グループ属性グループ!$A:$E,2,FALSE),VLOOKUP(E10,施設_施設グループリンク属性グループ!$A:$E,2,FALSE))))</f>
        <v>txt</v>
      </c>
      <c r="H10" s="7" t="s">
        <v>11</v>
      </c>
      <c r="I10" s="7" t="s">
        <v>11</v>
      </c>
      <c r="J10" s="5" t="str">
        <f>IF(ISNUMBER(I10),VLOOKUP(I10,スクリーン!$A:$G,7,FALSE),"")</f>
        <v/>
      </c>
      <c r="K10" s="7"/>
      <c r="L10" s="5" t="str">
        <f t="shared" si="0"/>
        <v>insert into M_SCREEN_OBJ_ATTR values (9, now(), 1, now(), 1, 'val', 9, 'fac', 1, null, null);</v>
      </c>
    </row>
    <row r="11" spans="1:12" x14ac:dyDescent="0.15">
      <c r="A11" s="5">
        <f t="shared" si="1"/>
        <v>10</v>
      </c>
      <c r="B11" s="6">
        <v>10</v>
      </c>
      <c r="C11" s="5" t="str">
        <f ca="1">VLOOKUP(B11,スクリーンオブジェクト!$A:$G,7,FALSE)</f>
        <v>null・説明文（補足）（txt）</v>
      </c>
      <c r="D11" s="6" t="s">
        <v>172</v>
      </c>
      <c r="E11" s="6">
        <v>2</v>
      </c>
      <c r="F11" s="5" t="str">
        <f ca="1">IF($D11="reg",VLOOKUP(E11,地域属性グループ!$A:$E,5,FALSE),IF($D11="fac",VLOOKUP(E11,施設属性グループ!$A:$E,5,FALSE),IF($D11="facgrp",VLOOKUP(E11,施設グループ属性グループ!$A:$E,5,FALSE),VLOOKUP(E11,施設_施設グループリンク属性グループ!$A:$E,5,FALSE))))</f>
        <v>施設説明文</v>
      </c>
      <c r="G11" s="5" t="str">
        <f ca="1">IF($D11="reg",VLOOKUP(E11,地域属性グループ!$A:$E,2,FALSE),IF($D11="fac",VLOOKUP(E11,施設属性グループ!$A:$E,2,FALSE),IF($D11="facgrp",VLOOKUP(E11,施設グループ属性グループ!$A:$E,2,FALSE),VLOOKUP(E11,施設_施設グループリンク属性グループ!$A:$E,2,FALSE))))</f>
        <v>txt</v>
      </c>
      <c r="H11" s="7" t="s">
        <v>11</v>
      </c>
      <c r="I11" s="7" t="s">
        <v>11</v>
      </c>
      <c r="J11" s="5" t="str">
        <f>IF(ISNUMBER(I11),VLOOKUP(I11,スクリーン!$A:$G,7,FALSE),"")</f>
        <v/>
      </c>
      <c r="K11" s="7"/>
      <c r="L11" s="5" t="str">
        <f t="shared" si="0"/>
        <v>insert into M_SCREEN_OBJ_ATTR values (10, now(), 1, now(), 1, 'val', 10, 'fac', 2, null, null);</v>
      </c>
    </row>
    <row r="12" spans="1:12" x14ac:dyDescent="0.15">
      <c r="A12" s="5">
        <f t="shared" si="1"/>
        <v>11</v>
      </c>
      <c r="B12" s="6">
        <v>11</v>
      </c>
      <c r="C12" s="5" t="str">
        <f ca="1">VLOOKUP(B12,スクリーンオブジェクト!$A:$G,7,FALSE)</f>
        <v>null・トップ画像（img）</v>
      </c>
      <c r="D12" s="6" t="s">
        <v>171</v>
      </c>
      <c r="E12" s="6">
        <v>4</v>
      </c>
      <c r="F12" s="5" t="str">
        <f ca="1">IF($D12="reg",VLOOKUP(E12,地域属性グループ!$A:$E,5,FALSE),IF($D12="fac",VLOOKUP(E12,施設属性グループ!$A:$E,5,FALSE),IF($D12="facgrp",VLOOKUP(E12,施設グループ属性グループ!$A:$E,5,FALSE),VLOOKUP(E12,施設_施設グループリンク属性グループ!$A:$E,5,FALSE))))</f>
        <v>画像</v>
      </c>
      <c r="G12" s="5" t="str">
        <f ca="1">IF($D12="reg",VLOOKUP(E12,地域属性グループ!$A:$E,2,FALSE),IF($D12="fac",VLOOKUP(E12,施設属性グループ!$A:$E,2,FALSE),IF($D12="facgrp",VLOOKUP(E12,施設グループ属性グループ!$A:$E,2,FALSE),VLOOKUP(E12,施設_施設グループリンク属性グループ!$A:$E,2,FALSE))))</f>
        <v>imgp</v>
      </c>
      <c r="H12" s="7" t="s">
        <v>11</v>
      </c>
      <c r="I12" s="7" t="s">
        <v>11</v>
      </c>
      <c r="J12" s="5" t="str">
        <f>IF(ISNUMBER(I12),VLOOKUP(I12,スクリーン!$A:$G,7,FALSE),"")</f>
        <v/>
      </c>
      <c r="K12" s="7"/>
      <c r="L12" s="5" t="str">
        <f t="shared" si="0"/>
        <v>insert into M_SCREEN_OBJ_ATTR values (11, now(), 1, now(), 1, 'val', 11, 'reg', 4, null, null);</v>
      </c>
    </row>
    <row r="13" spans="1:12" x14ac:dyDescent="0.15">
      <c r="A13" s="5">
        <f t="shared" si="1"/>
        <v>12</v>
      </c>
      <c r="B13" s="6">
        <v>12</v>
      </c>
      <c r="C13" s="5" t="str">
        <f ca="1">VLOOKUP(B13,スクリーンオブジェクト!$A:$G,7,FALSE)</f>
        <v>null・メニューボタン1（button）</v>
      </c>
      <c r="D13" s="6" t="s">
        <v>171</v>
      </c>
      <c r="E13" s="6">
        <v>1</v>
      </c>
      <c r="F13" s="5" t="str">
        <f ca="1">IF($D13="reg",VLOOKUP(E13,地域属性グループ!$A:$E,5,FALSE),IF($D13="fac",VLOOKUP(E13,施設属性グループ!$A:$E,5,FALSE),IF($D13="facgrp",VLOOKUP(E13,施設グループ属性グループ!$A:$E,5,FALSE),VLOOKUP(E13,施設_施設グループリンク属性グループ!$A:$E,5,FALSE))))</f>
        <v>地域名</v>
      </c>
      <c r="G13" s="5" t="str">
        <f ca="1">IF($D13="reg",VLOOKUP(E13,地域属性グループ!$A:$E,2,FALSE),IF($D13="fac",VLOOKUP(E13,施設属性グループ!$A:$E,2,FALSE),IF($D13="facgrp",VLOOKUP(E13,施設グループ属性グループ!$A:$E,2,FALSE),VLOOKUP(E13,施設_施設グループリンク属性グループ!$A:$E,2,FALSE))))</f>
        <v>txt</v>
      </c>
      <c r="H13" s="7" t="s">
        <v>11</v>
      </c>
      <c r="I13" s="7">
        <v>5</v>
      </c>
      <c r="J13" s="5" t="str">
        <f ca="1">IF(ISNUMBER(I13),VLOOKUP(I13,スクリーン!$A:$G,7,FALSE),"")</f>
        <v>富士五湖施設一覧</v>
      </c>
      <c r="K13" s="7"/>
      <c r="L13" s="5" t="str">
        <f t="shared" si="0"/>
        <v>insert into M_SCREEN_OBJ_ATTR values (12, now(), 1, now(), 1, 'val', 12, 'reg', 1, null, 5);</v>
      </c>
    </row>
    <row r="14" spans="1:12" x14ac:dyDescent="0.15">
      <c r="A14" s="5">
        <f t="shared" si="1"/>
        <v>13</v>
      </c>
      <c r="B14" s="6">
        <v>13</v>
      </c>
      <c r="C14" s="5" t="str">
        <f ca="1">VLOOKUP(B14,スクリーンオブジェクト!$A:$G,7,FALSE)</f>
        <v>null・メニューボタン2（button）</v>
      </c>
      <c r="D14" s="6" t="s">
        <v>171</v>
      </c>
      <c r="E14" s="6">
        <v>1</v>
      </c>
      <c r="F14" s="5" t="str">
        <f ca="1">IF($D14="reg",VLOOKUP(E14,地域属性グループ!$A:$E,5,FALSE),IF($D14="fac",VLOOKUP(E14,施設属性グループ!$A:$E,5,FALSE),IF($D14="facgrp",VLOOKUP(E14,施設グループ属性グループ!$A:$E,5,FALSE),VLOOKUP(E14,施設_施設グループリンク属性グループ!$A:$E,5,FALSE))))</f>
        <v>地域名</v>
      </c>
      <c r="G14" s="5" t="str">
        <f ca="1">IF($D14="reg",VLOOKUP(E14,地域属性グループ!$A:$E,2,FALSE),IF($D14="fac",VLOOKUP(E14,施設属性グループ!$A:$E,2,FALSE),IF($D14="facgrp",VLOOKUP(E14,施設グループ属性グループ!$A:$E,2,FALSE),VLOOKUP(E14,施設_施設グループリンク属性グループ!$A:$E,2,FALSE))))</f>
        <v>txt</v>
      </c>
      <c r="H14" s="7" t="s">
        <v>11</v>
      </c>
      <c r="I14" s="7">
        <v>5</v>
      </c>
      <c r="J14" s="5" t="str">
        <f ca="1">IF(ISNUMBER(I14),VLOOKUP(I14,スクリーン!$A:$G,7,FALSE),"")</f>
        <v>富士五湖施設一覧</v>
      </c>
      <c r="K14" s="7"/>
      <c r="L14" s="5" t="str">
        <f t="shared" si="0"/>
        <v>insert into M_SCREEN_OBJ_ATTR values (13, now(), 1, now(), 1, 'val', 13, 'reg', 1, null, 5);</v>
      </c>
    </row>
    <row r="15" spans="1:12" x14ac:dyDescent="0.15">
      <c r="A15" s="5">
        <f t="shared" si="1"/>
        <v>14</v>
      </c>
      <c r="B15" s="6">
        <v>14</v>
      </c>
      <c r="C15" s="5" t="str">
        <f ca="1">VLOOKUP(B15,スクリーンオブジェクト!$A:$G,7,FALSE)</f>
        <v>null・メニューボタン3（button）</v>
      </c>
      <c r="D15" s="6" t="s">
        <v>171</v>
      </c>
      <c r="E15" s="6">
        <v>1</v>
      </c>
      <c r="F15" s="5" t="str">
        <f ca="1">IF($D15="reg",VLOOKUP(E15,地域属性グループ!$A:$E,5,FALSE),IF($D15="fac",VLOOKUP(E15,施設属性グループ!$A:$E,5,FALSE),IF($D15="facgrp",VLOOKUP(E15,施設グループ属性グループ!$A:$E,5,FALSE),VLOOKUP(E15,施設_施設グループリンク属性グループ!$A:$E,5,FALSE))))</f>
        <v>地域名</v>
      </c>
      <c r="G15" s="5" t="str">
        <f ca="1">IF($D15="reg",VLOOKUP(E15,地域属性グループ!$A:$E,2,FALSE),IF($D15="fac",VLOOKUP(E15,施設属性グループ!$A:$E,2,FALSE),IF($D15="facgrp",VLOOKUP(E15,施設グループ属性グループ!$A:$E,2,FALSE),VLOOKUP(E15,施設_施設グループリンク属性グループ!$A:$E,2,FALSE))))</f>
        <v>txt</v>
      </c>
      <c r="H15" s="7" t="s">
        <v>11</v>
      </c>
      <c r="I15" s="7">
        <v>5</v>
      </c>
      <c r="J15" s="5" t="str">
        <f ca="1">IF(ISNUMBER(I15),VLOOKUP(I15,スクリーン!$A:$G,7,FALSE),"")</f>
        <v>富士五湖施設一覧</v>
      </c>
      <c r="K15" s="7"/>
      <c r="L15" s="5" t="str">
        <f t="shared" si="0"/>
        <v>insert into M_SCREEN_OBJ_ATTR values (14, now(), 1, now(), 1, 'val', 14, 'reg', 1, null, 5);</v>
      </c>
    </row>
    <row r="16" spans="1:12" x14ac:dyDescent="0.15">
      <c r="A16" s="5">
        <f t="shared" si="1"/>
        <v>15</v>
      </c>
      <c r="B16" s="6">
        <v>15</v>
      </c>
      <c r="C16" s="5" t="str">
        <f ca="1">VLOOKUP(B16,スクリーンオブジェクト!$A:$G,7,FALSE)</f>
        <v>null・親説明文（txt）</v>
      </c>
      <c r="D16" s="6" t="s">
        <v>171</v>
      </c>
      <c r="E16" s="6">
        <v>2</v>
      </c>
      <c r="F16" s="5" t="str">
        <f ca="1">IF($D16="reg",VLOOKUP(E16,地域属性グループ!$A:$E,5,FALSE),IF($D16="fac",VLOOKUP(E16,施設属性グループ!$A:$E,5,FALSE),IF($D16="facgrp",VLOOKUP(E16,施設グループ属性グループ!$A:$E,5,FALSE),VLOOKUP(E16,施設_施設グループリンク属性グループ!$A:$E,5,FALSE))))</f>
        <v>説明文</v>
      </c>
      <c r="G16" s="5" t="str">
        <f ca="1">IF($D16="reg",VLOOKUP(E16,地域属性グループ!$A:$E,2,FALSE),IF($D16="fac",VLOOKUP(E16,施設属性グループ!$A:$E,2,FALSE),IF($D16="facgrp",VLOOKUP(E16,施設グループ属性グループ!$A:$E,2,FALSE),VLOOKUP(E16,施設_施設グループリンク属性グループ!$A:$E,2,FALSE))))</f>
        <v>txt</v>
      </c>
      <c r="H16" s="7" t="s">
        <v>11</v>
      </c>
      <c r="I16" s="7" t="s">
        <v>11</v>
      </c>
      <c r="J16" s="5" t="str">
        <f>IF(ISNUMBER(I16),VLOOKUP(I16,スクリーン!$A:$G,7,FALSE),"")</f>
        <v/>
      </c>
      <c r="K16" s="7"/>
      <c r="L16" s="5" t="str">
        <f t="shared" si="0"/>
        <v>insert into M_SCREEN_OBJ_ATTR values (15, now(), 1, now(), 1, 'val', 15, 'reg', 2, null, null);</v>
      </c>
    </row>
    <row r="17" spans="1:12" x14ac:dyDescent="0.15">
      <c r="A17" s="5">
        <f t="shared" si="1"/>
        <v>16</v>
      </c>
      <c r="B17" s="6">
        <v>16</v>
      </c>
      <c r="C17" s="5" t="str">
        <f ca="1">VLOOKUP(B17,スクリーンオブジェクト!$A:$G,7,FALSE)</f>
        <v>6・説明画像（img）</v>
      </c>
      <c r="D17" s="6" t="s">
        <v>172</v>
      </c>
      <c r="E17" s="6">
        <v>3</v>
      </c>
      <c r="F17" s="5" t="str">
        <f ca="1">IF($D17="reg",VLOOKUP(E17,地域属性グループ!$A:$E,5,FALSE),IF($D17="fac",VLOOKUP(E17,施設属性グループ!$A:$E,5,FALSE),IF($D17="facgrp",VLOOKUP(E17,施設グループ属性グループ!$A:$E,5,FALSE),VLOOKUP(E17,施設_施設グループリンク属性グループ!$A:$E,5,FALSE))))</f>
        <v>画像1</v>
      </c>
      <c r="G17" s="5" t="str">
        <f ca="1">IF($D17="reg",VLOOKUP(E17,地域属性グループ!$A:$E,2,FALSE),IF($D17="fac",VLOOKUP(E17,施設属性グループ!$A:$E,2,FALSE),IF($D17="facgrp",VLOOKUP(E17,施設グループ属性グループ!$A:$E,2,FALSE),VLOOKUP(E17,施設_施設グループリンク属性グループ!$A:$E,2,FALSE))))</f>
        <v>imgp</v>
      </c>
      <c r="H17" s="7" t="s">
        <v>11</v>
      </c>
      <c r="I17" s="7" t="s">
        <v>11</v>
      </c>
      <c r="J17" s="5" t="str">
        <f>IF(ISNUMBER(I17),VLOOKUP(I17,スクリーン!$A:$G,7,FALSE),"")</f>
        <v/>
      </c>
      <c r="K17" s="7"/>
      <c r="L17" s="5" t="str">
        <f t="shared" si="0"/>
        <v>insert into M_SCREEN_OBJ_ATTR values (16, now(), 1, now(), 1, 'val', 16, 'fac', 3, null, null);</v>
      </c>
    </row>
    <row r="18" spans="1:12" x14ac:dyDescent="0.15">
      <c r="A18" s="5">
        <f t="shared" si="1"/>
        <v>17</v>
      </c>
      <c r="B18" s="6">
        <v>17</v>
      </c>
      <c r="C18" s="5" t="str">
        <f ca="1">VLOOKUP(B18,スクリーンオブジェクト!$A:$G,7,FALSE)</f>
        <v>6・説明文（list）</v>
      </c>
      <c r="D18" s="6" t="s">
        <v>172</v>
      </c>
      <c r="E18" s="6">
        <v>1</v>
      </c>
      <c r="F18" s="5" t="str">
        <f ca="1">IF($D18="reg",VLOOKUP(E18,地域属性グループ!$A:$E,5,FALSE),IF($D18="fac",VLOOKUP(E18,施設属性グループ!$A:$E,5,FALSE),IF($D18="facgrp",VLOOKUP(E18,施設グループ属性グループ!$A:$E,5,FALSE),VLOOKUP(E18,施設_施設グループリンク属性グループ!$A:$E,5,FALSE))))</f>
        <v>施設名</v>
      </c>
      <c r="G18" s="5" t="str">
        <f ca="1">IF($D18="reg",VLOOKUP(E18,地域属性グループ!$A:$E,2,FALSE),IF($D18="fac",VLOOKUP(E18,施設属性グループ!$A:$E,2,FALSE),IF($D18="facgrp",VLOOKUP(E18,施設グループ属性グループ!$A:$E,2,FALSE),VLOOKUP(E18,施設_施設グループリンク属性グループ!$A:$E,2,FALSE))))</f>
        <v>txt</v>
      </c>
      <c r="H18" s="7">
        <v>1</v>
      </c>
      <c r="I18" s="7" t="s">
        <v>11</v>
      </c>
      <c r="J18" s="5" t="str">
        <f>IF(ISNUMBER(I18),VLOOKUP(I18,スクリーン!$A:$G,7,FALSE),"")</f>
        <v/>
      </c>
      <c r="K18" s="7"/>
      <c r="L18" s="5" t="str">
        <f t="shared" si="0"/>
        <v>insert into M_SCREEN_OBJ_ATTR values (17, now(), 1, now(), 1, 'val', 17, 'fac', 1, 1, null);</v>
      </c>
    </row>
    <row r="19" spans="1:12" x14ac:dyDescent="0.15">
      <c r="A19" s="5">
        <f t="shared" si="1"/>
        <v>18</v>
      </c>
      <c r="B19" s="6">
        <v>17</v>
      </c>
      <c r="C19" s="5" t="str">
        <f ca="1">VLOOKUP(B19,スクリーンオブジェクト!$A:$G,7,FALSE)</f>
        <v>6・説明文（list）</v>
      </c>
      <c r="D19" s="6" t="s">
        <v>172</v>
      </c>
      <c r="E19" s="6">
        <v>2</v>
      </c>
      <c r="F19" s="5" t="str">
        <f ca="1">IF($D19="reg",VLOOKUP(E19,地域属性グループ!$A:$E,5,FALSE),IF($D19="fac",VLOOKUP(E19,施設属性グループ!$A:$E,5,FALSE),IF($D19="facgrp",VLOOKUP(E19,施設グループ属性グループ!$A:$E,5,FALSE),VLOOKUP(E19,施設_施設グループリンク属性グループ!$A:$E,5,FALSE))))</f>
        <v>施設説明文</v>
      </c>
      <c r="G19" s="5" t="str">
        <f ca="1">IF($D19="reg",VLOOKUP(E19,地域属性グループ!$A:$E,2,FALSE),IF($D19="fac",VLOOKUP(E19,施設属性グループ!$A:$E,2,FALSE),IF($D19="facgrp",VLOOKUP(E19,施設グループ属性グループ!$A:$E,2,FALSE),VLOOKUP(E19,施設_施設グループリンク属性グループ!$A:$E,2,FALSE))))</f>
        <v>txt</v>
      </c>
      <c r="H19" s="7">
        <v>2</v>
      </c>
      <c r="I19" s="7" t="s">
        <v>11</v>
      </c>
      <c r="J19" s="5" t="str">
        <f>IF(ISNUMBER(I19),VLOOKUP(I19,スクリーン!$A:$G,7,FALSE),"")</f>
        <v/>
      </c>
      <c r="K19" s="7"/>
      <c r="L19" s="5" t="str">
        <f t="shared" si="0"/>
        <v>insert into M_SCREEN_OBJ_ATTR values (18, now(), 1, now(), 1, 'val', 17, 'fac', 2, 2, null);</v>
      </c>
    </row>
    <row r="20" spans="1:12" x14ac:dyDescent="0.15">
      <c r="A20" s="5">
        <f t="shared" si="1"/>
        <v>19</v>
      </c>
      <c r="B20" s="6">
        <v>18</v>
      </c>
      <c r="C20" s="5" t="str">
        <f ca="1">VLOOKUP(B20,スクリーンオブジェクト!$A:$G,7,FALSE)</f>
        <v>null・画像01（img）</v>
      </c>
      <c r="D20" s="6" t="s">
        <v>172</v>
      </c>
      <c r="E20" s="6">
        <v>3</v>
      </c>
      <c r="F20" s="5" t="str">
        <f ca="1">IF($D20="reg",VLOOKUP(E20,地域属性グループ!$A:$E,5,FALSE),IF($D20="fac",VLOOKUP(E20,施設属性グループ!$A:$E,5,FALSE),IF($D20="facgrp",VLOOKUP(E20,施設グループ属性グループ!$A:$E,5,FALSE),VLOOKUP(E20,施設_施設グループリンク属性グループ!$A:$E,5,FALSE))))</f>
        <v>画像1</v>
      </c>
      <c r="G20" s="5" t="str">
        <f ca="1">IF($D20="reg",VLOOKUP(E20,地域属性グループ!$A:$E,2,FALSE),IF($D20="fac",VLOOKUP(E20,施設属性グループ!$A:$E,2,FALSE),IF($D20="facgrp",VLOOKUP(E20,施設グループ属性グループ!$A:$E,2,FALSE),VLOOKUP(E20,施設_施設グループリンク属性グループ!$A:$E,2,FALSE))))</f>
        <v>imgp</v>
      </c>
      <c r="H20" s="7" t="s">
        <v>11</v>
      </c>
      <c r="I20" s="7" t="s">
        <v>11</v>
      </c>
      <c r="J20" s="5" t="str">
        <f>IF(ISNUMBER(I20),VLOOKUP(I20,スクリーン!$A:$G,7,FALSE),"")</f>
        <v/>
      </c>
      <c r="K20" s="7"/>
      <c r="L20" s="5" t="str">
        <f t="shared" si="0"/>
        <v>insert into M_SCREEN_OBJ_ATTR values (19, now(), 1, now(), 1, 'val', 18, 'fac', 3, null, null);</v>
      </c>
    </row>
    <row r="21" spans="1:12" x14ac:dyDescent="0.15">
      <c r="A21" s="5">
        <f t="shared" si="1"/>
        <v>20</v>
      </c>
      <c r="B21" s="6">
        <v>19</v>
      </c>
      <c r="C21" s="5" t="str">
        <f ca="1">VLOOKUP(B21,スクリーンオブジェクト!$A:$G,7,FALSE)</f>
        <v>null・説明文（メイン）（txt）</v>
      </c>
      <c r="D21" s="6" t="s">
        <v>172</v>
      </c>
      <c r="E21" s="6">
        <v>1</v>
      </c>
      <c r="F21" s="5" t="str">
        <f ca="1">IF($D21="reg",VLOOKUP(E21,地域属性グループ!$A:$E,5,FALSE),IF($D21="fac",VLOOKUP(E21,施設属性グループ!$A:$E,5,FALSE),IF($D21="facgrp",VLOOKUP(E21,施設グループ属性グループ!$A:$E,5,FALSE),VLOOKUP(E21,施設_施設グループリンク属性グループ!$A:$E,5,FALSE))))</f>
        <v>施設名</v>
      </c>
      <c r="G21" s="5" t="str">
        <f ca="1">IF($D21="reg",VLOOKUP(E21,地域属性グループ!$A:$E,2,FALSE),IF($D21="fac",VLOOKUP(E21,施設属性グループ!$A:$E,2,FALSE),IF($D21="facgrp",VLOOKUP(E21,施設グループ属性グループ!$A:$E,2,FALSE),VLOOKUP(E21,施設_施設グループリンク属性グループ!$A:$E,2,FALSE))))</f>
        <v>txt</v>
      </c>
      <c r="H21" s="7" t="s">
        <v>11</v>
      </c>
      <c r="I21" s="7" t="s">
        <v>11</v>
      </c>
      <c r="J21" s="5" t="str">
        <f>IF(ISNUMBER(I21),VLOOKUP(I21,スクリーン!$A:$G,7,FALSE),"")</f>
        <v/>
      </c>
      <c r="K21" s="7"/>
      <c r="L21" s="5" t="str">
        <f t="shared" si="0"/>
        <v>insert into M_SCREEN_OBJ_ATTR values (20, now(), 1, now(), 1, 'val', 19, 'fac', 1, null, null);</v>
      </c>
    </row>
    <row r="22" spans="1:12" x14ac:dyDescent="0.15">
      <c r="A22" s="5">
        <f t="shared" si="1"/>
        <v>21</v>
      </c>
      <c r="B22" s="6">
        <v>20</v>
      </c>
      <c r="C22" s="5" t="str">
        <f ca="1">VLOOKUP(B22,スクリーンオブジェクト!$A:$G,7,FALSE)</f>
        <v>null・説明文（補足）（list）</v>
      </c>
      <c r="D22" s="6" t="s">
        <v>172</v>
      </c>
      <c r="E22" s="6">
        <v>1</v>
      </c>
      <c r="F22" s="5" t="str">
        <f ca="1">IF($D22="reg",VLOOKUP(E22,地域属性グループ!$A:$E,5,FALSE),IF($D22="fac",VLOOKUP(E22,施設属性グループ!$A:$E,5,FALSE),IF($D22="facgrp",VLOOKUP(E22,施設グループ属性グループ!$A:$E,5,FALSE),VLOOKUP(E22,施設_施設グループリンク属性グループ!$A:$E,5,FALSE))))</f>
        <v>施設名</v>
      </c>
      <c r="G22" s="5" t="str">
        <f ca="1">IF($D22="reg",VLOOKUP(E22,地域属性グループ!$A:$E,2,FALSE),IF($D22="fac",VLOOKUP(E22,施設属性グループ!$A:$E,2,FALSE),IF($D22="facgrp",VLOOKUP(E22,施設グループ属性グループ!$A:$E,2,FALSE),VLOOKUP(E22,施設_施設グループリンク属性グループ!$A:$E,2,FALSE))))</f>
        <v>txt</v>
      </c>
      <c r="H22" s="7">
        <v>1</v>
      </c>
      <c r="I22" s="7" t="s">
        <v>11</v>
      </c>
      <c r="J22" s="5" t="str">
        <f>IF(ISNUMBER(I22),VLOOKUP(I22,スクリーン!$A:$G,7,FALSE),"")</f>
        <v/>
      </c>
      <c r="K22" s="7"/>
      <c r="L22" s="5" t="str">
        <f t="shared" si="0"/>
        <v>insert into M_SCREEN_OBJ_ATTR values (21, now(), 1, now(), 1, 'val', 20, 'fac', 1, 1, null);</v>
      </c>
    </row>
    <row r="23" spans="1:12" x14ac:dyDescent="0.15">
      <c r="A23" s="5">
        <f t="shared" si="1"/>
        <v>22</v>
      </c>
      <c r="B23" s="6">
        <v>20</v>
      </c>
      <c r="C23" s="5" t="str">
        <f ca="1">VLOOKUP(B23,スクリーンオブジェクト!$A:$G,7,FALSE)</f>
        <v>null・説明文（補足）（list）</v>
      </c>
      <c r="D23" s="6" t="s">
        <v>172</v>
      </c>
      <c r="E23" s="6">
        <v>2</v>
      </c>
      <c r="F23" s="5" t="str">
        <f ca="1">IF($D23="reg",VLOOKUP(E23,地域属性グループ!$A:$E,5,FALSE),IF($D23="fac",VLOOKUP(E23,施設属性グループ!$A:$E,5,FALSE),IF($D23="facgrp",VLOOKUP(E23,施設グループ属性グループ!$A:$E,5,FALSE),VLOOKUP(E23,施設_施設グループリンク属性グループ!$A:$E,5,FALSE))))</f>
        <v>施設説明文</v>
      </c>
      <c r="G23" s="5" t="str">
        <f ca="1">IF($D23="reg",VLOOKUP(E23,地域属性グループ!$A:$E,2,FALSE),IF($D23="fac",VLOOKUP(E23,施設属性グループ!$A:$E,2,FALSE),IF($D23="facgrp",VLOOKUP(E23,施設グループ属性グループ!$A:$E,2,FALSE),VLOOKUP(E23,施設_施設グループリンク属性グループ!$A:$E,2,FALSE))))</f>
        <v>txt</v>
      </c>
      <c r="H23" s="7">
        <v>2</v>
      </c>
      <c r="I23" s="7" t="s">
        <v>11</v>
      </c>
      <c r="J23" s="5" t="str">
        <f>IF(ISNUMBER(I23),VLOOKUP(I23,スクリーン!$A:$G,7,FALSE),"")</f>
        <v/>
      </c>
      <c r="K23" s="7"/>
      <c r="L23" s="5" t="str">
        <f t="shared" si="0"/>
        <v>insert into M_SCREEN_OBJ_ATTR values (22, now(), 1, now(), 1, 'val', 20, 'fac', 2, 2, null);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224</v>
      </c>
      <c r="C5" s="6" t="s">
        <v>11</v>
      </c>
      <c r="D5" s="5" t="str">
        <f>IF(OR(ISBLANK(C5),C5="null"),"",VLOOKUP(C5,Code!$A:$C,3,FALSE))</f>
        <v/>
      </c>
      <c r="E5" s="7" t="s">
        <v>185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レイアウト</vt:lpstr>
      <vt:lpstr>レイアウトオブジェクトグループ</vt:lpstr>
      <vt:lpstr>レイアウトオブジェクト</vt:lpstr>
      <vt:lpstr>スクリーン</vt:lpstr>
      <vt:lpstr>スクリーンオブジェクトグループ</vt:lpstr>
      <vt:lpstr>スクリーンオブジェクト</vt:lpstr>
      <vt:lpstr>スクリーンオブジェクト属性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2015-01-28T08:45:55Z</dcterms:modified>
</cp:coreProperties>
</file>