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4_DB\02_SQLコマンド\"/>
    </mc:Choice>
  </mc:AlternateContent>
  <bookViews>
    <workbookView xWindow="0" yWindow="0" windowWidth="24000" windowHeight="9480" tabRatio="813"/>
  </bookViews>
  <sheets>
    <sheet name="地域" sheetId="1" r:id="rId1"/>
    <sheet name="地域属性グループ" sheetId="2" r:id="rId2"/>
    <sheet name="地域属性グループ_多言語" sheetId="4" r:id="rId3"/>
    <sheet name="地域属性値" sheetId="5" r:id="rId4"/>
    <sheet name="地域属性値_多言語" sheetId="6" r:id="rId5"/>
    <sheet name="施設" sheetId="7" r:id="rId6"/>
    <sheet name="施設属性グループ" sheetId="8" r:id="rId7"/>
    <sheet name="施設属性グループ_多言語" sheetId="9" r:id="rId8"/>
    <sheet name="施設属性値" sheetId="10" r:id="rId9"/>
    <sheet name="施設属性値_多言語" sheetId="11" r:id="rId10"/>
    <sheet name="施設グループ" sheetId="12" r:id="rId11"/>
    <sheet name="施設グループ属性グループ" sheetId="13" r:id="rId12"/>
    <sheet name="施設グループ属性グループ_多言語" sheetId="14" r:id="rId13"/>
    <sheet name="施設グループ属性値" sheetId="15" r:id="rId14"/>
    <sheet name="施設グループ属性値_多言語" sheetId="16" r:id="rId15"/>
    <sheet name="施設_施設グループ_リンク" sheetId="17" r:id="rId16"/>
    <sheet name="施設_施設グループリンク属性グループ" sheetId="18" r:id="rId17"/>
    <sheet name="施設_施設グループリンク属性グループ_多言語" sheetId="19" r:id="rId18"/>
    <sheet name="施設_施設グループリンク属性値" sheetId="20" r:id="rId19"/>
    <sheet name="施設_施設グループリンク属性値_多言語" sheetId="21" r:id="rId20"/>
    <sheet name="Code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  <c r="I5" i="7"/>
  <c r="I4" i="7"/>
  <c r="I3" i="7"/>
  <c r="I2" i="7"/>
  <c r="G7" i="8" l="1"/>
  <c r="G6" i="8"/>
  <c r="G5" i="8"/>
  <c r="G4" i="8"/>
  <c r="G3" i="8"/>
  <c r="G2" i="8"/>
  <c r="G1" i="21"/>
  <c r="G1" i="20"/>
  <c r="G1" i="19"/>
  <c r="F1" i="18"/>
  <c r="G1" i="17"/>
  <c r="G1" i="16"/>
  <c r="G1" i="15"/>
  <c r="G1" i="14"/>
  <c r="F1" i="13"/>
  <c r="F1" i="12"/>
  <c r="G1" i="11"/>
  <c r="G1" i="10"/>
  <c r="G1" i="9"/>
  <c r="G1" i="8"/>
  <c r="G1" i="6"/>
  <c r="G1" i="5"/>
  <c r="G1" i="4"/>
  <c r="F1" i="2"/>
  <c r="D1" i="1"/>
  <c r="A28" i="11"/>
  <c r="G28" i="11" s="1"/>
  <c r="A27" i="11"/>
  <c r="G27" i="11" s="1"/>
  <c r="A17" i="10"/>
  <c r="G17" i="10" s="1"/>
  <c r="G16" i="10"/>
  <c r="A16" i="10"/>
  <c r="A10" i="9"/>
  <c r="G10" i="9" s="1"/>
  <c r="A9" i="9"/>
  <c r="G9" i="9" s="1"/>
  <c r="E6" i="8"/>
  <c r="A6" i="8"/>
  <c r="E5" i="8"/>
  <c r="A5" i="8"/>
  <c r="D3" i="1" l="1"/>
  <c r="D2" i="1"/>
  <c r="A26" i="11" l="1"/>
  <c r="G26" i="11" s="1"/>
  <c r="A25" i="11"/>
  <c r="G25" i="11" s="1"/>
  <c r="G15" i="10"/>
  <c r="A15" i="10"/>
  <c r="G14" i="10"/>
  <c r="A14" i="10"/>
  <c r="A8" i="9"/>
  <c r="G8" i="9" s="1"/>
  <c r="E7" i="8" l="1"/>
  <c r="A7" i="8"/>
  <c r="A13" i="6" l="1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3" i="10"/>
  <c r="G4" i="10"/>
  <c r="G5" i="10"/>
  <c r="G6" i="10"/>
  <c r="G7" i="10"/>
  <c r="G8" i="10"/>
  <c r="G9" i="10"/>
  <c r="G10" i="10"/>
  <c r="G11" i="10"/>
  <c r="G12" i="10"/>
  <c r="G13" i="10"/>
  <c r="G3" i="6"/>
  <c r="G4" i="6"/>
  <c r="G5" i="6"/>
  <c r="G6" i="6"/>
  <c r="G3" i="4"/>
  <c r="G4" i="4"/>
  <c r="G5" i="4"/>
  <c r="G6" i="4"/>
  <c r="G7" i="4"/>
  <c r="F2" i="2"/>
  <c r="F3" i="2"/>
  <c r="F4" i="2"/>
  <c r="F3" i="12"/>
  <c r="A5" i="17"/>
  <c r="A4" i="17"/>
  <c r="A9" i="21"/>
  <c r="A8" i="21"/>
  <c r="A7" i="21"/>
  <c r="A6" i="21"/>
  <c r="A5" i="21"/>
  <c r="A4" i="21"/>
  <c r="A3" i="21"/>
  <c r="A2" i="21"/>
  <c r="A1" i="21"/>
  <c r="A5" i="20"/>
  <c r="A4" i="20"/>
  <c r="A3" i="20"/>
  <c r="A2" i="20"/>
  <c r="A1" i="20"/>
  <c r="A3" i="19"/>
  <c r="A2" i="19"/>
  <c r="A1" i="19"/>
  <c r="D2" i="18"/>
  <c r="A2" i="18"/>
  <c r="A1" i="18"/>
  <c r="A3" i="17"/>
  <c r="A2" i="17"/>
  <c r="A1" i="17"/>
  <c r="D2" i="13"/>
  <c r="D3" i="13"/>
  <c r="A9" i="16"/>
  <c r="A8" i="16"/>
  <c r="A7" i="16"/>
  <c r="A6" i="16"/>
  <c r="A5" i="16"/>
  <c r="A4" i="16"/>
  <c r="A3" i="16"/>
  <c r="A2" i="16"/>
  <c r="A1" i="16"/>
  <c r="A5" i="15"/>
  <c r="A4" i="15"/>
  <c r="A3" i="15"/>
  <c r="A2" i="15"/>
  <c r="A1" i="15"/>
  <c r="A5" i="14"/>
  <c r="A4" i="14"/>
  <c r="A3" i="14"/>
  <c r="A2" i="14"/>
  <c r="A1" i="14"/>
  <c r="A3" i="13"/>
  <c r="A2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2" i="11" s="1"/>
  <c r="A1" i="11"/>
  <c r="A4" i="10"/>
  <c r="A3" i="10"/>
  <c r="A2" i="10"/>
  <c r="G2" i="10" s="1"/>
  <c r="A1" i="10"/>
  <c r="A7" i="9"/>
  <c r="G7" i="9" s="1"/>
  <c r="A6" i="9"/>
  <c r="G6" i="9" s="1"/>
  <c r="A5" i="9"/>
  <c r="G5" i="9" s="1"/>
  <c r="A4" i="9"/>
  <c r="G4" i="9" s="1"/>
  <c r="A3" i="9"/>
  <c r="G3" i="9" s="1"/>
  <c r="A2" i="9"/>
  <c r="G2" i="9" s="1"/>
  <c r="A1" i="9"/>
  <c r="E4" i="8"/>
  <c r="A4" i="8"/>
  <c r="E3" i="8"/>
  <c r="A3" i="8"/>
  <c r="E2" i="8"/>
  <c r="A2" i="8"/>
  <c r="A1" i="8"/>
  <c r="A3" i="7"/>
  <c r="A2" i="7"/>
  <c r="A1" i="7"/>
  <c r="A6" i="6"/>
  <c r="A5" i="6"/>
  <c r="A4" i="6"/>
  <c r="A3" i="6"/>
  <c r="A2" i="6"/>
  <c r="G2" i="6" s="1"/>
  <c r="A1" i="6"/>
  <c r="A4" i="5"/>
  <c r="G4" i="5" s="1"/>
  <c r="A3" i="5"/>
  <c r="G3" i="5" s="1"/>
  <c r="A2" i="5"/>
  <c r="G2" i="5" s="1"/>
  <c r="A1" i="5"/>
  <c r="C2" i="6" s="1"/>
  <c r="A7" i="4"/>
  <c r="A5" i="4"/>
  <c r="A3" i="4"/>
  <c r="A6" i="4"/>
  <c r="A1" i="4"/>
  <c r="A1" i="1"/>
  <c r="A1" i="2"/>
  <c r="A4" i="4"/>
  <c r="A2" i="4"/>
  <c r="G2" i="4" s="1"/>
  <c r="A3" i="1"/>
  <c r="D4" i="2"/>
  <c r="D3" i="2"/>
  <c r="D2" i="2"/>
  <c r="A4" i="2"/>
  <c r="A3" i="2"/>
  <c r="A2" i="2"/>
  <c r="C2" i="17" l="1"/>
  <c r="C4" i="17"/>
  <c r="C5" i="17"/>
  <c r="C3" i="17"/>
  <c r="C14" i="10"/>
  <c r="C10" i="10"/>
  <c r="C6" i="10"/>
  <c r="C17" i="10"/>
  <c r="C13" i="10"/>
  <c r="C9" i="10"/>
  <c r="C5" i="10"/>
  <c r="C16" i="10"/>
  <c r="C12" i="10"/>
  <c r="C8" i="10"/>
  <c r="C4" i="10"/>
  <c r="C15" i="10"/>
  <c r="C11" i="10"/>
  <c r="C7" i="10"/>
  <c r="C3" i="10"/>
  <c r="C2" i="10"/>
  <c r="C28" i="11"/>
  <c r="C27" i="11"/>
  <c r="E16" i="10"/>
  <c r="E17" i="10"/>
  <c r="F2" i="17"/>
  <c r="C2" i="20" s="1"/>
  <c r="C9" i="9"/>
  <c r="C10" i="9"/>
  <c r="E2" i="10"/>
  <c r="E5" i="10"/>
  <c r="E12" i="10"/>
  <c r="E8" i="10"/>
  <c r="E4" i="10"/>
  <c r="E15" i="10"/>
  <c r="E11" i="10"/>
  <c r="E7" i="10"/>
  <c r="E3" i="10"/>
  <c r="E14" i="10"/>
  <c r="E10" i="10"/>
  <c r="E6" i="10"/>
  <c r="E13" i="10"/>
  <c r="E9" i="10"/>
  <c r="C2" i="9"/>
  <c r="C5" i="9"/>
  <c r="C8" i="9"/>
  <c r="C4" i="9"/>
  <c r="C7" i="9"/>
  <c r="C3" i="9"/>
  <c r="C6" i="9"/>
  <c r="C2" i="12"/>
  <c r="C3" i="12"/>
  <c r="C2" i="7"/>
  <c r="C5" i="7"/>
  <c r="C4" i="7"/>
  <c r="C3" i="7"/>
  <c r="C2" i="5"/>
  <c r="C7" i="5"/>
  <c r="C3" i="5"/>
  <c r="C6" i="5"/>
  <c r="C9" i="5"/>
  <c r="C5" i="5"/>
  <c r="C8" i="5"/>
  <c r="C4" i="5"/>
  <c r="C6" i="4"/>
  <c r="C26" i="11"/>
  <c r="C25" i="11"/>
  <c r="C11" i="6"/>
  <c r="C10" i="6"/>
  <c r="C9" i="6"/>
  <c r="C13" i="6"/>
  <c r="C8" i="6"/>
  <c r="C12" i="6"/>
  <c r="C7" i="6"/>
  <c r="E6" i="5"/>
  <c r="E7" i="5"/>
  <c r="E8" i="5"/>
  <c r="E9" i="5"/>
  <c r="E5" i="5"/>
  <c r="C9" i="4"/>
  <c r="C8" i="4"/>
  <c r="E4" i="17"/>
  <c r="E5" i="17"/>
  <c r="E3" i="17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4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5" i="6"/>
  <c r="C6" i="6"/>
  <c r="C4" i="6"/>
  <c r="C3" i="6"/>
  <c r="E3" i="5"/>
  <c r="E4" i="5"/>
  <c r="E2" i="5"/>
  <c r="C7" i="4"/>
  <c r="C5" i="4"/>
  <c r="C3" i="4"/>
  <c r="C4" i="4"/>
  <c r="C2" i="4"/>
  <c r="C2" i="21" l="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<sst xmlns="http://schemas.openxmlformats.org/spreadsheetml/2006/main" count="463" uniqueCount="198">
  <si>
    <t>地域ID</t>
    <rPh sb="0" eb="2">
      <t>チイキ</t>
    </rPh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</si>
  <si>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</si>
  <si>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</si>
  <si>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</si>
  <si>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</si>
  <si>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</si>
  <si>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</si>
  <si>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</si>
  <si>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</si>
  <si>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</si>
  <si>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</si>
  <si>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</si>
  <si>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</si>
  <si>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</si>
  <si>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</si>
  <si>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</si>
  <si>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</si>
  <si>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</si>
  <si>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</si>
  <si>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</si>
  <si>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</si>
  <si>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</si>
  <si>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</si>
  <si>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</si>
  <si>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</si>
  <si>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</si>
  <si>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</si>
  <si>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</si>
  <si>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</si>
  <si>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</si>
  <si>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</si>
  <si>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</si>
  <si>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</si>
  <si>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</si>
  <si>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</si>
  <si>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</si>
  <si>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</si>
  <si>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</si>
  <si>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</si>
  <si>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</si>
  <si>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</si>
  <si>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</si>
  <si>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</si>
  <si>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</si>
  <si>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</si>
  <si>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</si>
  <si>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</si>
  <si>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</si>
  <si>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</si>
  <si>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</si>
  <si>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</si>
  <si>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</si>
  <si>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</si>
  <si>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</si>
  <si>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</si>
  <si>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</si>
  <si>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</si>
  <si>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</si>
  <si>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</si>
  <si>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</si>
  <si>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</si>
  <si>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</si>
  <si>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</si>
  <si>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</si>
  <si>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</si>
  <si>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</si>
  <si>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</si>
  <si>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</si>
  <si>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</si>
  <si>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</si>
  <si>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</si>
  <si>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</si>
  <si>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</si>
  <si>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</si>
  <si>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</si>
  <si>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</si>
  <si>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</si>
  <si>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</si>
  <si>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</si>
  <si>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</si>
  <si>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</si>
  <si>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</si>
  <si>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</si>
  <si>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</si>
  <si>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</si>
  <si>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</si>
  <si>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</si>
  <si>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</si>
  <si>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</si>
  <si>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</si>
  <si>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</si>
  <si>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</si>
  <si>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</si>
  <si>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</si>
  <si>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</si>
  <si>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</si>
  <si>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</si>
  <si>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</si>
  <si>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</si>
  <si>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</si>
  <si>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</si>
  <si>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</si>
  <si>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</si>
  <si>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</si>
  <si>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</si>
  <si>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</si>
  <si>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</si>
  <si>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</si>
  <si>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</si>
  <si>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</si>
  <si>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</si>
  <si>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</si>
  <si>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</si>
  <si>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</si>
  <si>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</si>
  <si>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</si>
  <si>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</si>
  <si>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</si>
  <si>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</si>
  <si>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</si>
  <si>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</si>
  <si>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</si>
  <si>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</si>
  <si>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</si>
  <si>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</si>
  <si>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</si>
  <si>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</si>
  <si>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</si>
  <si>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</si>
  <si>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</si>
  <si>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</si>
  <si>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</si>
  <si>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</si>
  <si>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</si>
  <si>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</si>
  <si>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</si>
  <si>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</si>
  <si>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</si>
  <si>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</si>
  <si>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</si>
  <si>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</si>
  <si>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</si>
  <si>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</si>
  <si>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</si>
  <si>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</si>
  <si>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</si>
  <si>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</si>
  <si>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</si>
  <si>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</si>
  <si>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</si>
  <si>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</si>
  <si>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</si>
  <si>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</si>
  <si>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</si>
  <si>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</si>
  <si>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</si>
  <si>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cd</t>
    <phoneticPr fontId="2"/>
  </si>
  <si>
    <t>entity</t>
  </si>
  <si>
    <t>エンティティ</t>
  </si>
  <si>
    <t>common</t>
    <phoneticPr fontId="2"/>
  </si>
  <si>
    <t>imgp</t>
    <phoneticPr fontId="2"/>
  </si>
  <si>
    <t>親施設ID</t>
    <rPh sb="0" eb="1">
      <t>オヤ</t>
    </rPh>
    <rPh sb="1" eb="3">
      <t>シセツ</t>
    </rPh>
    <phoneticPr fontId="2"/>
  </si>
  <si>
    <t>null</t>
  </si>
  <si>
    <t>null</t>
    <phoneticPr fontId="2"/>
  </si>
  <si>
    <t>エイリアス</t>
    <phoneticPr fontId="2"/>
  </si>
  <si>
    <t>Nm</t>
    <phoneticPr fontId="2"/>
  </si>
  <si>
    <t>Dsc</t>
    <phoneticPr fontId="2"/>
  </si>
  <si>
    <t>Img01</t>
    <phoneticPr fontId="2"/>
  </si>
  <si>
    <t>Purpose</t>
  </si>
  <si>
    <t>目的</t>
    <rPh sb="0" eb="2">
      <t>モクテキ</t>
    </rPh>
    <phoneticPr fontId="1"/>
  </si>
  <si>
    <t>EatGenre</t>
  </si>
  <si>
    <t>食べるジャンル</t>
    <rPh sb="0" eb="1">
      <t>タ</t>
    </rPh>
    <phoneticPr fontId="1"/>
  </si>
  <si>
    <t>ShopGenre</t>
  </si>
  <si>
    <t>買うジャンル</t>
    <rPh sb="0" eb="1">
      <t>カ</t>
    </rPh>
    <phoneticPr fontId="1"/>
  </si>
  <si>
    <t>PlayGenre</t>
  </si>
  <si>
    <t>遊ぶジャンル</t>
    <rPh sb="0" eb="1">
      <t>アソ</t>
    </rPh>
    <phoneticPr fontId="1"/>
  </si>
  <si>
    <t>SeeGenre</t>
  </si>
  <si>
    <t>見るジャンル</t>
    <rPh sb="0" eb="1">
      <t>ミ</t>
    </rPh>
    <phoneticPr fontId="1"/>
  </si>
  <si>
    <t>StayGenre</t>
  </si>
  <si>
    <t>泊まるジャンル</t>
    <rPh sb="0" eb="1">
      <t>ト</t>
    </rPh>
    <phoneticPr fontId="1"/>
  </si>
  <si>
    <t>EventGenre</t>
  </si>
  <si>
    <t>イベントジャンル</t>
  </si>
  <si>
    <t>Purpose</t>
    <phoneticPr fontId="2"/>
  </si>
  <si>
    <t>目的</t>
    <rPh sb="0" eb="2">
      <t>モクテキ</t>
    </rPh>
    <phoneticPr fontId="2"/>
  </si>
  <si>
    <t>道の駅　富士吉田の目的</t>
    <rPh sb="9" eb="11">
      <t>モクテキ</t>
    </rPh>
    <phoneticPr fontId="2"/>
  </si>
  <si>
    <t>富士吉田市上吉田・歴史民俗博物館の目的</t>
    <rPh sb="17" eb="19">
      <t>モクテキ</t>
    </rPh>
    <phoneticPr fontId="2"/>
  </si>
  <si>
    <t>see</t>
    <phoneticPr fontId="2"/>
  </si>
  <si>
    <t>shop</t>
    <phoneticPr fontId="2"/>
  </si>
  <si>
    <t>ShopGenre</t>
    <phoneticPr fontId="2"/>
  </si>
  <si>
    <t>SeeGenre</t>
    <phoneticPr fontId="2"/>
  </si>
  <si>
    <t>買うジャンル</t>
    <rPh sb="0" eb="1">
      <t>カ</t>
    </rPh>
    <phoneticPr fontId="2"/>
  </si>
  <si>
    <t>見るジャンル</t>
    <rPh sb="0" eb="1">
      <t>ミ</t>
    </rPh>
    <phoneticPr fontId="2"/>
  </si>
  <si>
    <t>道の駅　富士吉田の買うジャンル</t>
    <rPh sb="9" eb="10">
      <t>カ</t>
    </rPh>
    <phoneticPr fontId="2"/>
  </si>
  <si>
    <t>富士吉田市上吉田・歴史民俗博物館の見るジャンル</t>
    <rPh sb="17" eb="18">
      <t>ミ</t>
    </rPh>
    <phoneticPr fontId="2"/>
  </si>
  <si>
    <t>other</t>
    <phoneticPr fontId="2"/>
  </si>
  <si>
    <t>museum</t>
    <phoneticPr fontId="2"/>
  </si>
  <si>
    <t>緯度</t>
    <rPh sb="0" eb="2">
      <t>イド</t>
    </rPh>
    <phoneticPr fontId="2"/>
  </si>
  <si>
    <t>経度</t>
    <rPh sb="0" eb="2">
      <t>ケイド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</si>
</sst>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"/>
  <sheetViews>
    <sheetView tabSelected="1"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375" style="1" bestFit="1" customWidth="1"/>
    <col min="3" max="3" width="7.5" style="1" bestFit="1" customWidth="1"/>
    <col min="4" max="4" width="45.75" style="1" bestFit="1" customWidth="1"/>
    <col min="5" max="16384" width="9" style="1"/>
  </cols>
  <sheetData>
    <row r="1" spans="1:4" x14ac:dyDescent="0.15">
      <c r="A1" s="8" t="str">
        <f ca="1">RIGHT(CELL("filename"),LEN(CELL("filename"))-FIND("]",CELL("filename")))&amp;"_ID"</f>
        <v>施設_ID</v>
      </c>
      <c r="B1" s="9" t="s">
        <v>1</v>
      </c>
      <c r="C1" s="10" t="s">
        <v>3</v>
      </c>
      <c r="D1" s="8" t="str">
        <f ca="1">"-- "&amp;RIGHT(CELL("filename"),LEN(CELL("filename"))-FIND("]",CELL("filename")))&amp;"（insert文）"</f>
        <v>-- 施設（insert文）</v>
      </c>
    </row>
    <row r="2" spans="1:4" x14ac:dyDescent="0.15">
      <c r="A2" s="5">
        <f>ROW()-1</f>
        <v>1</v>
      </c>
      <c r="B2" s="6" t="s">
        <v>2</v>
      </c>
      <c r="C2" s="7" t="s">
        <v>26</v>
      </c>
      <c r="D2" s="5" t="str">
        <f>"insert into M_REGION values ("&amp;A2&amp;", now(), 1, now(), 1, 'val', '"&amp;$B2&amp;"');"</f>
        <v>insert into M_REGION values (1, now(), 1, now(), 1, 'val', 'dcls');</v>
      </c>
    </row>
    <row r="3" spans="1:4" x14ac:dyDescent="0.15">
      <c r="A3" s="5">
        <f t="shared" ref="A3" si="0">ROW()-1</f>
        <v>2</v>
      </c>
      <c r="B3" s="6" t="s">
        <v>2</v>
      </c>
      <c r="C3" s="7" t="s">
        <v>27</v>
      </c>
      <c r="D3" s="5" t="str">
        <f>"insert into M_REGION values ("&amp;A3&amp;", now(), 1, now(), 1, 'val', '"&amp;$B3&amp;"');"</f>
        <v>insert into M_REGION values (2, now(), 1, now(), 1, 'val', 'dcls');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74</v>
      </c>
      <c r="C1" s="8" t="s">
        <v>75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31</v>
      </c>
      <c r="E2" s="3" t="s">
        <v>77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8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35</v>
      </c>
      <c r="E3" s="6" t="s">
        <v>76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31</v>
      </c>
      <c r="E4" s="6" t="s">
        <v>65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35</v>
      </c>
      <c r="E5" s="6" t="s">
        <v>130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31</v>
      </c>
      <c r="E6" s="6" t="s">
        <v>78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35</v>
      </c>
      <c r="E7" s="6" t="s">
        <v>79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31</v>
      </c>
      <c r="E8" s="6" t="s">
        <v>80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35</v>
      </c>
      <c r="E9" s="6" t="s">
        <v>81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31</v>
      </c>
      <c r="E10" s="6" t="s">
        <v>67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35</v>
      </c>
      <c r="E11" s="6" t="s">
        <v>131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31</v>
      </c>
      <c r="E12" s="6" t="s">
        <v>82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35</v>
      </c>
      <c r="E13" s="6" t="s">
        <v>83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31</v>
      </c>
      <c r="E14" s="6" t="s">
        <v>84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35</v>
      </c>
      <c r="E15" s="6" t="s">
        <v>85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31</v>
      </c>
      <c r="E16" s="6" t="s">
        <v>69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35</v>
      </c>
      <c r="E17" s="6" t="s">
        <v>132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31</v>
      </c>
      <c r="E18" s="6" t="s">
        <v>87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35</v>
      </c>
      <c r="E19" s="6" t="s">
        <v>86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31</v>
      </c>
      <c r="E20" s="6" t="s">
        <v>88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35</v>
      </c>
      <c r="E21" s="6" t="s">
        <v>89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31</v>
      </c>
      <c r="E22" s="6" t="s">
        <v>72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35</v>
      </c>
      <c r="E23" s="6" t="s">
        <v>133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46</v>
      </c>
      <c r="E24" s="6" t="s">
        <v>90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富士吉田の目的</v>
      </c>
      <c r="D25" s="6" t="s">
        <v>159</v>
      </c>
      <c r="E25" s="6" t="s">
        <v>187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'shop');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富士吉田市上吉田・歴史民俗博物館の目的</v>
      </c>
      <c r="D26" s="6" t="s">
        <v>46</v>
      </c>
      <c r="E26" s="6" t="s">
        <v>186</v>
      </c>
      <c r="F26" s="7"/>
      <c r="G26" s="5" t="str">
        <f t="shared" si="2"/>
        <v>insert into M_FACILITY_ATTR_VAL_LANG values (25, now(), 1, now(), 1, 'val', 14, 'common', 'see');</v>
      </c>
    </row>
    <row r="27" spans="1:7" x14ac:dyDescent="0.15">
      <c r="A27" s="5">
        <f t="shared" si="1"/>
        <v>26</v>
      </c>
      <c r="B27" s="6">
        <v>15</v>
      </c>
      <c r="C27" s="5" t="str">
        <f ca="1">VLOOKUP(B27,施設属性値!$A:$F,6,FALSE)</f>
        <v>道の駅　富士吉田の買うジャンル</v>
      </c>
      <c r="D27" s="6" t="s">
        <v>46</v>
      </c>
      <c r="E27" s="6" t="s">
        <v>194</v>
      </c>
      <c r="F27" s="7"/>
      <c r="G27" s="5" t="str">
        <f t="shared" ref="G27:G28" si="3">"insert into M_FACILITY_ATTR_VAL_LANG values ("&amp;A27&amp;", now(), 1, now(), 1, 'val', "&amp;$B27&amp;", '"&amp;$D27&amp;"', '"&amp;$E27&amp;"');"</f>
        <v>insert into M_FACILITY_ATTR_VAL_LANG values (26, now(), 1, now(), 1, 'val', 15, 'common', 'other');</v>
      </c>
    </row>
    <row r="28" spans="1:7" x14ac:dyDescent="0.15">
      <c r="A28" s="5">
        <f t="shared" si="1"/>
        <v>27</v>
      </c>
      <c r="B28" s="6">
        <v>16</v>
      </c>
      <c r="C28" s="5" t="str">
        <f ca="1">VLOOKUP(B28,施設属性値!$A:$F,6,FALSE)</f>
        <v>富士吉田市上吉田・歴史民俗博物館の見るジャンル</v>
      </c>
      <c r="D28" s="6" t="s">
        <v>46</v>
      </c>
      <c r="E28" s="6" t="s">
        <v>195</v>
      </c>
      <c r="F28" s="7"/>
      <c r="G28" s="5" t="str">
        <f t="shared" si="3"/>
        <v>insert into M_FACILITY_ATTR_VAL_LANG values (27, now(), 1, now(), 1, 'val', 16, 'common', 'museum');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0</v>
      </c>
      <c r="C1" s="8" t="s">
        <v>33</v>
      </c>
      <c r="D1" s="9" t="s">
        <v>1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VLOOKUP(B2,地域!$A:$C,3,FALSE)</f>
        <v>日光</v>
      </c>
      <c r="D2" s="6" t="s">
        <v>2</v>
      </c>
      <c r="E2" s="7" t="s">
        <v>91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VLOOKUP(B3,地域!$A:$C,3,FALSE)</f>
        <v>富士五湖</v>
      </c>
      <c r="D3" s="6" t="s">
        <v>2</v>
      </c>
      <c r="E3" s="7" t="s">
        <v>92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4</v>
      </c>
      <c r="C1" s="9" t="s">
        <v>5</v>
      </c>
      <c r="D1" s="8" t="s">
        <v>6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2">
        <f>ROW()-1</f>
        <v>1</v>
      </c>
      <c r="B2" s="3" t="s">
        <v>7</v>
      </c>
      <c r="C2" s="3" t="s">
        <v>9</v>
      </c>
      <c r="D2" s="2" t="str">
        <f>IF(C2="null","",VLOOKUP(C2,Code!$A:$C,3,FALSE))</f>
        <v/>
      </c>
      <c r="E2" s="4" t="s">
        <v>93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7</v>
      </c>
      <c r="C3" s="6" t="s">
        <v>9</v>
      </c>
      <c r="D3" s="5" t="str">
        <f>IF(C3="null","",VLOOKUP(C3,Code!$A:$C,3,FALSE))</f>
        <v/>
      </c>
      <c r="E3" s="7" t="s">
        <v>94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95</v>
      </c>
      <c r="C1" s="8" t="s">
        <v>96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31</v>
      </c>
      <c r="E2" s="3" t="s">
        <v>32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35</v>
      </c>
      <c r="E3" s="6" t="s">
        <v>56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31</v>
      </c>
      <c r="E4" s="6" t="s">
        <v>23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35</v>
      </c>
      <c r="E5" s="6" t="s">
        <v>37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97</v>
      </c>
      <c r="C1" s="8" t="s">
        <v>59</v>
      </c>
      <c r="D1" s="9" t="s">
        <v>60</v>
      </c>
      <c r="E1" s="8" t="s">
        <v>61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98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99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100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101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102</v>
      </c>
      <c r="C1" s="8" t="s">
        <v>106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31</v>
      </c>
      <c r="E2" s="3" t="s">
        <v>103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35</v>
      </c>
      <c r="E3" s="6" t="s">
        <v>134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31</v>
      </c>
      <c r="E4" s="6" t="s">
        <v>104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35</v>
      </c>
      <c r="E5" s="6" t="s">
        <v>135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31</v>
      </c>
      <c r="E6" s="6" t="s">
        <v>92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35</v>
      </c>
      <c r="E7" s="6" t="s">
        <v>136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31</v>
      </c>
      <c r="E8" s="6" t="s">
        <v>105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35</v>
      </c>
      <c r="E9" s="6" t="s">
        <v>137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107</v>
      </c>
      <c r="C1" s="8" t="s">
        <v>109</v>
      </c>
      <c r="D1" s="9" t="s">
        <v>108</v>
      </c>
      <c r="E1" s="8" t="s">
        <v>93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VLOOKUP(B2,施設!$A:$H,8,FALSE)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VLOOKUP(B3,施設!$A:$H,8,FALSE)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VLOOKUP(B4,施設!$A:$H,8,FALSE)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VLOOKUP(B5,施設!$A:$H,8,FALSE)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4</v>
      </c>
      <c r="C1" s="9" t="s">
        <v>5</v>
      </c>
      <c r="D1" s="8" t="s">
        <v>6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2">
        <f>ROW()-1</f>
        <v>1</v>
      </c>
      <c r="B2" s="3" t="s">
        <v>7</v>
      </c>
      <c r="C2" s="3" t="s">
        <v>9</v>
      </c>
      <c r="D2" s="2" t="str">
        <f>IF(C2="null","",VLOOKUP(C2,Code!$A:$C,3,FALSE))</f>
        <v/>
      </c>
      <c r="E2" s="4" t="s">
        <v>110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111</v>
      </c>
      <c r="C1" s="8" t="s">
        <v>112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31</v>
      </c>
      <c r="E2" s="3" t="s">
        <v>114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35</v>
      </c>
      <c r="E3" s="6" t="s">
        <v>113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115</v>
      </c>
      <c r="C1" s="8" t="s">
        <v>117</v>
      </c>
      <c r="D1" s="9" t="s">
        <v>116</v>
      </c>
      <c r="E1" s="8" t="s">
        <v>118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119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120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121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122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施設_ID</v>
      </c>
      <c r="B1" s="9" t="s">
        <v>4</v>
      </c>
      <c r="C1" s="9" t="s">
        <v>5</v>
      </c>
      <c r="D1" s="8" t="s">
        <v>6</v>
      </c>
      <c r="E1" s="10" t="s">
        <v>3</v>
      </c>
      <c r="F1" s="8" t="str">
        <f ca="1">"-- "&amp;RIGHT(CELL("filename"),LEN(CELL("filename"))-FIND("]",CELL("filename")))&amp;"（insert文）"</f>
        <v>-- 施設（insert文）</v>
      </c>
    </row>
    <row r="2" spans="1:6" x14ac:dyDescent="0.15">
      <c r="A2" s="2">
        <f>ROW()-1</f>
        <v>1</v>
      </c>
      <c r="B2" s="3" t="s">
        <v>7</v>
      </c>
      <c r="C2" s="3" t="s">
        <v>9</v>
      </c>
      <c r="D2" s="2" t="str">
        <f>IF(C2="null","",VLOOKUP(C2,Code!$A:$C,3,FALSE))</f>
        <v/>
      </c>
      <c r="E2" s="4" t="s">
        <v>8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7</v>
      </c>
      <c r="C3" s="6" t="s">
        <v>9</v>
      </c>
      <c r="D3" s="5" t="str">
        <f>IF(OR(ISBLANK(C3),C3="null"),"",VLOOKUP(C3,Code!$A:$C,3,FALSE))</f>
        <v/>
      </c>
      <c r="E3" s="7" t="s">
        <v>23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24</v>
      </c>
      <c r="C4" s="6">
        <v>6</v>
      </c>
      <c r="D4" s="5" t="str">
        <f>IF(OR(ISBLANK(C4),C4="null"),"",VLOOKUP(C4,Code!$A:$C,3,FALSE))</f>
        <v>有無</v>
      </c>
      <c r="E4" s="7" t="s">
        <v>25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160</v>
      </c>
      <c r="C5" s="6" t="s">
        <v>9</v>
      </c>
      <c r="D5" s="5" t="str">
        <f>IF(OR(ISBLANK(C5),C5="null"),"",VLOOKUP(C5,Code!$A:$C,3,FALSE))</f>
        <v/>
      </c>
      <c r="E5" s="7" t="s">
        <v>142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123</v>
      </c>
      <c r="C1" s="8" t="s">
        <v>124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31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35</v>
      </c>
      <c r="E3" s="6" t="s">
        <v>125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31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35</v>
      </c>
      <c r="E5" s="6" t="s">
        <v>126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31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35</v>
      </c>
      <c r="E7" s="6" t="s">
        <v>127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31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35</v>
      </c>
      <c r="E9" s="6" t="s">
        <v>128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15</v>
      </c>
      <c r="C1" t="s">
        <v>16</v>
      </c>
    </row>
    <row r="2" spans="1:3" x14ac:dyDescent="0.15">
      <c r="A2" t="s">
        <v>17</v>
      </c>
    </row>
    <row r="3" spans="1:3" x14ac:dyDescent="0.15">
      <c r="A3" t="s">
        <v>17</v>
      </c>
    </row>
    <row r="4" spans="1:3" x14ac:dyDescent="0.15">
      <c r="A4" t="s">
        <v>17</v>
      </c>
    </row>
    <row r="5" spans="1:3" x14ac:dyDescent="0.15">
      <c r="A5" t="s">
        <v>17</v>
      </c>
    </row>
    <row r="6" spans="1:3" x14ac:dyDescent="0.15">
      <c r="A6" t="s">
        <v>17</v>
      </c>
    </row>
    <row r="7" spans="1:3" x14ac:dyDescent="0.15">
      <c r="A7">
        <v>2</v>
      </c>
      <c r="B7" t="s">
        <v>18</v>
      </c>
      <c r="C7" t="s">
        <v>10</v>
      </c>
    </row>
    <row r="8" spans="1:3" x14ac:dyDescent="0.15">
      <c r="A8" t="s">
        <v>17</v>
      </c>
    </row>
    <row r="9" spans="1:3" x14ac:dyDescent="0.15">
      <c r="A9" t="s">
        <v>17</v>
      </c>
    </row>
    <row r="10" spans="1:3" x14ac:dyDescent="0.15">
      <c r="A10" t="s">
        <v>17</v>
      </c>
    </row>
    <row r="11" spans="1:3" x14ac:dyDescent="0.15">
      <c r="A11" t="s">
        <v>17</v>
      </c>
    </row>
    <row r="12" spans="1:3" x14ac:dyDescent="0.15">
      <c r="A12" t="s">
        <v>17</v>
      </c>
    </row>
    <row r="13" spans="1:3" x14ac:dyDescent="0.15">
      <c r="A13">
        <v>3</v>
      </c>
      <c r="B13" t="s">
        <v>19</v>
      </c>
      <c r="C13" t="s">
        <v>11</v>
      </c>
    </row>
    <row r="14" spans="1:3" x14ac:dyDescent="0.15">
      <c r="A14" t="s">
        <v>17</v>
      </c>
    </row>
    <row r="15" spans="1:3" x14ac:dyDescent="0.15">
      <c r="A15" t="s">
        <v>17</v>
      </c>
    </row>
    <row r="16" spans="1:3" x14ac:dyDescent="0.15">
      <c r="A16" t="s">
        <v>17</v>
      </c>
    </row>
    <row r="17" spans="1:3" x14ac:dyDescent="0.15">
      <c r="A17">
        <v>4</v>
      </c>
      <c r="B17" t="s">
        <v>20</v>
      </c>
      <c r="C17" t="s">
        <v>12</v>
      </c>
    </row>
    <row r="18" spans="1:3" x14ac:dyDescent="0.15">
      <c r="A18" t="s">
        <v>17</v>
      </c>
    </row>
    <row r="19" spans="1:3" x14ac:dyDescent="0.15">
      <c r="A19" t="s">
        <v>17</v>
      </c>
    </row>
    <row r="20" spans="1:3" x14ac:dyDescent="0.15">
      <c r="A20" t="s">
        <v>17</v>
      </c>
    </row>
    <row r="21" spans="1:3" x14ac:dyDescent="0.15">
      <c r="A21" t="s">
        <v>17</v>
      </c>
    </row>
    <row r="22" spans="1:3" x14ac:dyDescent="0.15">
      <c r="A22" t="s">
        <v>17</v>
      </c>
    </row>
    <row r="23" spans="1:3" x14ac:dyDescent="0.15">
      <c r="A23">
        <v>5</v>
      </c>
      <c r="B23" t="s">
        <v>21</v>
      </c>
      <c r="C23" t="s">
        <v>13</v>
      </c>
    </row>
    <row r="24" spans="1:3" x14ac:dyDescent="0.15">
      <c r="A24" t="s">
        <v>17</v>
      </c>
    </row>
    <row r="25" spans="1:3" x14ac:dyDescent="0.15">
      <c r="A25">
        <v>6</v>
      </c>
      <c r="B25" t="s">
        <v>22</v>
      </c>
      <c r="C25" t="s">
        <v>14</v>
      </c>
    </row>
    <row r="26" spans="1:3" x14ac:dyDescent="0.15">
      <c r="A26" t="s">
        <v>17</v>
      </c>
    </row>
    <row r="27" spans="1:3" x14ac:dyDescent="0.15">
      <c r="A27" t="s">
        <v>17</v>
      </c>
    </row>
    <row r="28" spans="1:3" x14ac:dyDescent="0.15">
      <c r="A28" t="s">
        <v>17</v>
      </c>
    </row>
    <row r="29" spans="1:3" x14ac:dyDescent="0.15">
      <c r="A29">
        <v>7</v>
      </c>
      <c r="B29" t="s">
        <v>138</v>
      </c>
      <c r="C29" t="s">
        <v>139</v>
      </c>
    </row>
    <row r="30" spans="1:3" x14ac:dyDescent="0.15">
      <c r="A30" t="s">
        <v>17</v>
      </c>
    </row>
    <row r="31" spans="1:3" x14ac:dyDescent="0.15">
      <c r="A31" t="s">
        <v>17</v>
      </c>
    </row>
    <row r="32" spans="1:3" x14ac:dyDescent="0.15">
      <c r="A32" t="s">
        <v>17</v>
      </c>
    </row>
    <row r="33" spans="1:3" x14ac:dyDescent="0.15">
      <c r="A33" t="s">
        <v>17</v>
      </c>
    </row>
    <row r="34" spans="1:3" x14ac:dyDescent="0.15">
      <c r="A34" t="s">
        <v>17</v>
      </c>
    </row>
    <row r="35" spans="1:3" x14ac:dyDescent="0.15">
      <c r="A35">
        <v>8</v>
      </c>
      <c r="B35" t="s">
        <v>140</v>
      </c>
      <c r="C35" t="s">
        <v>141</v>
      </c>
    </row>
    <row r="36" spans="1:3" x14ac:dyDescent="0.15">
      <c r="A36" t="s">
        <v>17</v>
      </c>
    </row>
    <row r="37" spans="1:3" x14ac:dyDescent="0.15">
      <c r="A37">
        <v>9</v>
      </c>
      <c r="B37" t="s">
        <v>157</v>
      </c>
      <c r="C37" t="s">
        <v>158</v>
      </c>
    </row>
    <row r="38" spans="1:3" x14ac:dyDescent="0.15">
      <c r="A38" t="s">
        <v>17</v>
      </c>
    </row>
    <row r="39" spans="1:3" x14ac:dyDescent="0.15">
      <c r="A39" t="s">
        <v>17</v>
      </c>
    </row>
    <row r="40" spans="1:3" x14ac:dyDescent="0.15">
      <c r="A40" t="s">
        <v>17</v>
      </c>
    </row>
    <row r="41" spans="1:3" x14ac:dyDescent="0.15">
      <c r="A41">
        <v>10</v>
      </c>
      <c r="B41" t="s">
        <v>168</v>
      </c>
      <c r="C41" t="s">
        <v>169</v>
      </c>
    </row>
    <row r="42" spans="1:3" x14ac:dyDescent="0.15">
      <c r="A42" t="s">
        <v>17</v>
      </c>
    </row>
    <row r="43" spans="1:3" x14ac:dyDescent="0.15">
      <c r="A43" t="s">
        <v>17</v>
      </c>
    </row>
    <row r="44" spans="1:3" x14ac:dyDescent="0.15">
      <c r="A44" t="s">
        <v>17</v>
      </c>
    </row>
    <row r="45" spans="1:3" x14ac:dyDescent="0.15">
      <c r="A45" t="s">
        <v>17</v>
      </c>
    </row>
    <row r="46" spans="1:3" x14ac:dyDescent="0.15">
      <c r="A46" t="s">
        <v>17</v>
      </c>
    </row>
    <row r="47" spans="1:3" x14ac:dyDescent="0.15">
      <c r="A47">
        <v>11</v>
      </c>
      <c r="B47" t="s">
        <v>170</v>
      </c>
      <c r="C47" t="s">
        <v>171</v>
      </c>
    </row>
    <row r="48" spans="1:3" x14ac:dyDescent="0.15">
      <c r="A48" t="s">
        <v>17</v>
      </c>
    </row>
    <row r="49" spans="1:3" x14ac:dyDescent="0.15">
      <c r="A49" t="s">
        <v>17</v>
      </c>
    </row>
    <row r="50" spans="1:3" x14ac:dyDescent="0.15">
      <c r="A50" t="s">
        <v>17</v>
      </c>
    </row>
    <row r="51" spans="1:3" x14ac:dyDescent="0.15">
      <c r="A51" t="s">
        <v>17</v>
      </c>
    </row>
    <row r="52" spans="1:3" x14ac:dyDescent="0.15">
      <c r="A52" t="s">
        <v>17</v>
      </c>
    </row>
    <row r="53" spans="1:3" x14ac:dyDescent="0.15">
      <c r="A53" t="s">
        <v>17</v>
      </c>
    </row>
    <row r="54" spans="1:3" x14ac:dyDescent="0.15">
      <c r="A54" t="s">
        <v>17</v>
      </c>
    </row>
    <row r="55" spans="1:3" x14ac:dyDescent="0.15">
      <c r="A55" t="s">
        <v>17</v>
      </c>
    </row>
    <row r="56" spans="1:3" x14ac:dyDescent="0.15">
      <c r="A56" t="s">
        <v>17</v>
      </c>
    </row>
    <row r="57" spans="1:3" x14ac:dyDescent="0.15">
      <c r="A57" t="s">
        <v>17</v>
      </c>
    </row>
    <row r="58" spans="1:3" x14ac:dyDescent="0.15">
      <c r="A58" t="s">
        <v>17</v>
      </c>
    </row>
    <row r="59" spans="1:3" x14ac:dyDescent="0.15">
      <c r="A59" t="s">
        <v>17</v>
      </c>
    </row>
    <row r="60" spans="1:3" x14ac:dyDescent="0.15">
      <c r="A60" t="s">
        <v>17</v>
      </c>
    </row>
    <row r="61" spans="1:3" x14ac:dyDescent="0.15">
      <c r="A61" t="s">
        <v>17</v>
      </c>
    </row>
    <row r="62" spans="1:3" x14ac:dyDescent="0.15">
      <c r="A62" t="s">
        <v>17</v>
      </c>
    </row>
    <row r="63" spans="1:3" x14ac:dyDescent="0.15">
      <c r="A63">
        <v>12</v>
      </c>
      <c r="B63" t="s">
        <v>172</v>
      </c>
      <c r="C63" t="s">
        <v>173</v>
      </c>
    </row>
    <row r="64" spans="1:3" x14ac:dyDescent="0.15">
      <c r="A64" t="s">
        <v>17</v>
      </c>
    </row>
    <row r="65" spans="1:3" x14ac:dyDescent="0.15">
      <c r="A65" t="s">
        <v>17</v>
      </c>
    </row>
    <row r="66" spans="1:3" x14ac:dyDescent="0.15">
      <c r="A66" t="s">
        <v>17</v>
      </c>
    </row>
    <row r="67" spans="1:3" x14ac:dyDescent="0.15">
      <c r="A67" t="s">
        <v>17</v>
      </c>
    </row>
    <row r="68" spans="1:3" x14ac:dyDescent="0.15">
      <c r="A68" t="s">
        <v>17</v>
      </c>
    </row>
    <row r="69" spans="1:3" x14ac:dyDescent="0.15">
      <c r="A69" t="s">
        <v>17</v>
      </c>
    </row>
    <row r="70" spans="1:3" x14ac:dyDescent="0.15">
      <c r="A70" t="s">
        <v>17</v>
      </c>
    </row>
    <row r="71" spans="1:3" x14ac:dyDescent="0.15">
      <c r="A71" t="s">
        <v>17</v>
      </c>
    </row>
    <row r="72" spans="1:3" x14ac:dyDescent="0.15">
      <c r="A72" t="s">
        <v>17</v>
      </c>
    </row>
    <row r="73" spans="1:3" x14ac:dyDescent="0.15">
      <c r="A73" t="s">
        <v>17</v>
      </c>
    </row>
    <row r="74" spans="1:3" x14ac:dyDescent="0.15">
      <c r="A74" t="s">
        <v>17</v>
      </c>
    </row>
    <row r="75" spans="1:3" x14ac:dyDescent="0.15">
      <c r="A75">
        <v>13</v>
      </c>
      <c r="B75" t="s">
        <v>174</v>
      </c>
      <c r="C75" t="s">
        <v>175</v>
      </c>
    </row>
    <row r="76" spans="1:3" x14ac:dyDescent="0.15">
      <c r="A76" t="s">
        <v>17</v>
      </c>
    </row>
    <row r="77" spans="1:3" x14ac:dyDescent="0.15">
      <c r="A77" t="s">
        <v>17</v>
      </c>
    </row>
    <row r="78" spans="1:3" x14ac:dyDescent="0.15">
      <c r="A78" t="s">
        <v>17</v>
      </c>
    </row>
    <row r="79" spans="1:3" x14ac:dyDescent="0.15">
      <c r="A79" t="s">
        <v>17</v>
      </c>
    </row>
    <row r="80" spans="1:3" x14ac:dyDescent="0.15">
      <c r="A80" t="s">
        <v>17</v>
      </c>
    </row>
    <row r="81" spans="1:3" x14ac:dyDescent="0.15">
      <c r="A81" t="s">
        <v>17</v>
      </c>
    </row>
    <row r="82" spans="1:3" x14ac:dyDescent="0.15">
      <c r="A82" t="s">
        <v>17</v>
      </c>
    </row>
    <row r="83" spans="1:3" x14ac:dyDescent="0.15">
      <c r="A83" t="s">
        <v>17</v>
      </c>
    </row>
    <row r="84" spans="1:3" x14ac:dyDescent="0.15">
      <c r="A84" t="s">
        <v>17</v>
      </c>
    </row>
    <row r="85" spans="1:3" x14ac:dyDescent="0.15">
      <c r="A85" t="s">
        <v>17</v>
      </c>
    </row>
    <row r="86" spans="1:3" x14ac:dyDescent="0.15">
      <c r="A86" t="s">
        <v>17</v>
      </c>
    </row>
    <row r="87" spans="1:3" x14ac:dyDescent="0.15">
      <c r="A87" t="s">
        <v>17</v>
      </c>
    </row>
    <row r="88" spans="1:3" x14ac:dyDescent="0.15">
      <c r="A88" t="s">
        <v>17</v>
      </c>
    </row>
    <row r="89" spans="1:3" x14ac:dyDescent="0.15">
      <c r="A89" t="s">
        <v>17</v>
      </c>
    </row>
    <row r="90" spans="1:3" x14ac:dyDescent="0.15">
      <c r="A90" t="s">
        <v>17</v>
      </c>
    </row>
    <row r="91" spans="1:3" x14ac:dyDescent="0.15">
      <c r="A91" t="s">
        <v>17</v>
      </c>
    </row>
    <row r="92" spans="1:3" x14ac:dyDescent="0.15">
      <c r="A92" t="s">
        <v>17</v>
      </c>
    </row>
    <row r="93" spans="1:3" x14ac:dyDescent="0.15">
      <c r="A93">
        <v>14</v>
      </c>
      <c r="B93" t="s">
        <v>176</v>
      </c>
      <c r="C93" t="s">
        <v>177</v>
      </c>
    </row>
    <row r="94" spans="1:3" x14ac:dyDescent="0.15">
      <c r="A94" t="s">
        <v>17</v>
      </c>
    </row>
    <row r="95" spans="1:3" x14ac:dyDescent="0.15">
      <c r="A95" t="s">
        <v>17</v>
      </c>
    </row>
    <row r="96" spans="1:3" x14ac:dyDescent="0.15">
      <c r="A96" t="s">
        <v>17</v>
      </c>
    </row>
    <row r="97" spans="1:3" x14ac:dyDescent="0.15">
      <c r="A97" t="s">
        <v>17</v>
      </c>
    </row>
    <row r="98" spans="1:3" x14ac:dyDescent="0.15">
      <c r="A98" t="s">
        <v>17</v>
      </c>
    </row>
    <row r="99" spans="1:3" x14ac:dyDescent="0.15">
      <c r="A99" t="s">
        <v>17</v>
      </c>
    </row>
    <row r="100" spans="1:3" x14ac:dyDescent="0.15">
      <c r="A100" t="s">
        <v>17</v>
      </c>
    </row>
    <row r="101" spans="1:3" x14ac:dyDescent="0.15">
      <c r="A101" t="s">
        <v>17</v>
      </c>
    </row>
    <row r="102" spans="1:3" x14ac:dyDescent="0.15">
      <c r="A102">
        <v>15</v>
      </c>
      <c r="B102" t="s">
        <v>178</v>
      </c>
      <c r="C102" t="s">
        <v>179</v>
      </c>
    </row>
    <row r="103" spans="1:3" x14ac:dyDescent="0.15">
      <c r="A103" t="s">
        <v>17</v>
      </c>
    </row>
    <row r="104" spans="1:3" x14ac:dyDescent="0.15">
      <c r="A104" t="s">
        <v>17</v>
      </c>
    </row>
    <row r="105" spans="1:3" x14ac:dyDescent="0.15">
      <c r="A105" t="s">
        <v>17</v>
      </c>
    </row>
    <row r="106" spans="1:3" x14ac:dyDescent="0.15">
      <c r="A106" t="s">
        <v>17</v>
      </c>
    </row>
    <row r="107" spans="1:3" x14ac:dyDescent="0.15">
      <c r="A107">
        <v>16</v>
      </c>
      <c r="B107" t="s">
        <v>180</v>
      </c>
      <c r="C107" t="s">
        <v>181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28</v>
      </c>
      <c r="C1" s="8" t="s">
        <v>29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31</v>
      </c>
      <c r="E2" s="3" t="s">
        <v>33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35</v>
      </c>
      <c r="E3" s="6" t="s">
        <v>36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31</v>
      </c>
      <c r="E4" s="6" t="s">
        <v>23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35</v>
      </c>
      <c r="E5" s="6" t="s">
        <v>37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31</v>
      </c>
      <c r="E6" s="6" t="s">
        <v>34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35</v>
      </c>
      <c r="E7" s="6" t="s">
        <v>38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31</v>
      </c>
      <c r="E8" s="6" t="s">
        <v>53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35</v>
      </c>
      <c r="E9" s="6" t="s">
        <v>143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0</v>
      </c>
      <c r="C1" s="8" t="s">
        <v>8</v>
      </c>
      <c r="D1" s="9" t="s">
        <v>39</v>
      </c>
      <c r="E1" s="8" t="s">
        <v>29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VLOOKUP(B2,地域!$A:$C,3,FALSE)</f>
        <v>日光</v>
      </c>
      <c r="D2" s="3">
        <v>1</v>
      </c>
      <c r="E2" s="2" t="str">
        <f ca="1">VLOOKUP(D2,地域属性グループ!$A:$E,5,FALSE)</f>
        <v>地域名</v>
      </c>
      <c r="F2" s="4" t="s">
        <v>26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VLOOKUP(B3,地域!$A:$C,3,FALSE)</f>
        <v>日光</v>
      </c>
      <c r="D3" s="6">
        <v>2</v>
      </c>
      <c r="E3" s="5" t="str">
        <f ca="1">VLOOKUP(D3,地域属性グループ!$A:$E,5,FALSE)</f>
        <v>説明文</v>
      </c>
      <c r="F3" s="7" t="s">
        <v>40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VLOOKUP(B4,地域!$A:$C,3,FALSE)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145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VLOOKUP(B5,地域!$A:$C,3,FALSE)</f>
        <v>日光</v>
      </c>
      <c r="D5" s="6">
        <v>4</v>
      </c>
      <c r="E5" s="5" t="str">
        <f ca="1">VLOOKUP(D5,地域属性グループ!$A:$E,5,FALSE)</f>
        <v>画像</v>
      </c>
      <c r="F5" s="7" t="s">
        <v>144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VLOOKUP(B6,地域!$A:$C,3,FALSE)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146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VLOOKUP(B7,地域!$A:$C,3,FALSE)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147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VLOOKUP(B8,地域!$A:$C,3,FALSE)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148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VLOOKUP(B9,地域!$A:$C,3,FALSE)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149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42</v>
      </c>
      <c r="C1" s="8" t="s">
        <v>43</v>
      </c>
      <c r="D1" s="9" t="s">
        <v>30</v>
      </c>
      <c r="E1" s="9" t="s">
        <v>44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31</v>
      </c>
      <c r="E2" s="3" t="s">
        <v>26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35</v>
      </c>
      <c r="E3" s="6" t="s">
        <v>45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31</v>
      </c>
      <c r="E4" s="6" t="s">
        <v>40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35</v>
      </c>
      <c r="E5" s="6" t="s">
        <v>129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46</v>
      </c>
      <c r="E6" s="6" t="s">
        <v>41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46</v>
      </c>
      <c r="E7" s="12" t="s">
        <v>150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31</v>
      </c>
      <c r="E8" s="6" t="s">
        <v>27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35</v>
      </c>
      <c r="E9" s="6" t="s">
        <v>153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31</v>
      </c>
      <c r="E10" s="6" t="s">
        <v>152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35</v>
      </c>
      <c r="E11" s="6" t="s">
        <v>154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46</v>
      </c>
      <c r="E12" s="6" t="s">
        <v>151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46</v>
      </c>
      <c r="E13" s="6" t="s">
        <v>155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7" width="11.375" style="1" customWidth="1"/>
    <col min="8" max="8" width="26.375" style="1" bestFit="1" customWidth="1"/>
    <col min="9" max="9" width="45.75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施設_ID</v>
      </c>
      <c r="B1" s="9" t="s">
        <v>0</v>
      </c>
      <c r="C1" s="8" t="s">
        <v>33</v>
      </c>
      <c r="D1" s="9" t="s">
        <v>1</v>
      </c>
      <c r="E1" s="9" t="s">
        <v>196</v>
      </c>
      <c r="F1" s="9" t="s">
        <v>197</v>
      </c>
      <c r="G1" s="9" t="s">
        <v>161</v>
      </c>
      <c r="H1" s="10" t="s">
        <v>3</v>
      </c>
      <c r="I1" s="8" t="str">
        <f ca="1">"-- "&amp;RIGHT(CELL("filename"),LEN(CELL("filename"))-FIND("]",CELL("filename")))&amp;"（insert文）"</f>
        <v>-- 施設（insert文）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VLOOKUP(B2,地域!$A:$C,3,FALSE)</f>
        <v>日光</v>
      </c>
      <c r="D2" s="6" t="s">
        <v>2</v>
      </c>
      <c r="E2" s="6">
        <v>11.111110999999999</v>
      </c>
      <c r="F2" s="6">
        <v>111.11111099999999</v>
      </c>
      <c r="G2" s="6" t="s">
        <v>163</v>
      </c>
      <c r="H2" s="7" t="s">
        <v>47</v>
      </c>
      <c r="I2" s="5" t="str">
        <f>"insert into M_FACILITY values ("&amp;A2&amp;", now(), 1, now(), 1, 'val', "&amp;$B2&amp;", '"&amp;$D2&amp;"', "&amp;$E2&amp;", "&amp;$F2&amp;", "&amp;$G2&amp;");"</f>
        <v>insert into M_FACILITY values (1, now(), 1, now(), 1, 'val', 1, 'dcls', 11.111111, 111.111111, null);</v>
      </c>
    </row>
    <row r="3" spans="1:9" x14ac:dyDescent="0.15">
      <c r="A3" s="5">
        <f t="shared" ref="A3:A5" si="0">ROW()-1</f>
        <v>2</v>
      </c>
      <c r="B3" s="6">
        <v>1</v>
      </c>
      <c r="C3" s="5" t="str">
        <f ca="1">VLOOKUP(B3,地域!$A:$C,3,FALSE)</f>
        <v>日光</v>
      </c>
      <c r="D3" s="6" t="s">
        <v>2</v>
      </c>
      <c r="E3" s="6">
        <v>22.222221999999999</v>
      </c>
      <c r="F3" s="6">
        <v>222.22222199999999</v>
      </c>
      <c r="G3" s="6" t="s">
        <v>162</v>
      </c>
      <c r="H3" s="7" t="s">
        <v>48</v>
      </c>
      <c r="I3" s="5" t="str">
        <f t="shared" ref="I3:I5" si="1">"insert into M_FACILITY values ("&amp;A3&amp;", now(), 1, now(), 1, 'val', "&amp;$B3&amp;", '"&amp;$D3&amp;"', "&amp;$E3&amp;", "&amp;$F3&amp;", "&amp;$G3&amp;");"</f>
        <v>insert into M_FACILITY values (2, now(), 1, now(), 1, 'val', 1, 'dcls', 22.222222, 222.222222, null);</v>
      </c>
    </row>
    <row r="4" spans="1:9" x14ac:dyDescent="0.15">
      <c r="A4" s="5">
        <f t="shared" si="0"/>
        <v>3</v>
      </c>
      <c r="B4" s="6">
        <v>2</v>
      </c>
      <c r="C4" s="5" t="str">
        <f ca="1">VLOOKUP(B4,地域!$A:$C,3,FALSE)</f>
        <v>富士五湖</v>
      </c>
      <c r="D4" s="6" t="s">
        <v>2</v>
      </c>
      <c r="E4" s="6">
        <v>33.333333000000003</v>
      </c>
      <c r="F4" s="6">
        <v>333.33333299999998</v>
      </c>
      <c r="G4" s="6" t="s">
        <v>162</v>
      </c>
      <c r="H4" s="7" t="s">
        <v>49</v>
      </c>
      <c r="I4" s="5" t="str">
        <f t="shared" si="1"/>
        <v>insert into M_FACILITY values (3, now(), 1, now(), 1, 'val', 2, 'dcls', 33.333333, 333.333333, null);</v>
      </c>
    </row>
    <row r="5" spans="1:9" x14ac:dyDescent="0.15">
      <c r="A5" s="5">
        <f t="shared" si="0"/>
        <v>4</v>
      </c>
      <c r="B5" s="6">
        <v>2</v>
      </c>
      <c r="C5" s="5" t="str">
        <f ca="1">VLOOKUP(B5,地域!$A:$C,3,FALSE)</f>
        <v>富士五湖</v>
      </c>
      <c r="D5" s="6" t="s">
        <v>2</v>
      </c>
      <c r="E5" s="6">
        <v>44.444443999999997</v>
      </c>
      <c r="F5" s="6">
        <v>444.44444399999998</v>
      </c>
      <c r="G5" s="6" t="s">
        <v>162</v>
      </c>
      <c r="H5" s="7" t="s">
        <v>50</v>
      </c>
      <c r="I5" s="5" t="str">
        <f t="shared" si="1"/>
        <v>insert into M_FACILITY values (4, now(), 1, now(), 1, 'val', 2, 'dcls', 44.444444, 444.444444, null);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75" style="1" customWidth="1"/>
    <col min="3" max="3" width="4.5" style="1" bestFit="1" customWidth="1"/>
    <col min="4" max="4" width="12.625" style="1" bestFit="1" customWidth="1"/>
    <col min="5" max="5" width="18.375" style="1" bestFit="1" customWidth="1"/>
    <col min="6" max="6" width="7.5" style="1" bestFit="1" customWidth="1"/>
    <col min="7" max="7" width="54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164</v>
      </c>
      <c r="C1" s="9" t="s">
        <v>4</v>
      </c>
      <c r="D1" s="9" t="s">
        <v>5</v>
      </c>
      <c r="E1" s="8" t="s">
        <v>6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 t="s">
        <v>165</v>
      </c>
      <c r="C2" s="3" t="s">
        <v>7</v>
      </c>
      <c r="D2" s="3" t="s">
        <v>9</v>
      </c>
      <c r="E2" s="2" t="str">
        <f>IF(D2="null","",VLOOKUP(D2,Code!$A:$C,3,FALSE))</f>
        <v/>
      </c>
      <c r="F2" s="4" t="s">
        <v>51</v>
      </c>
      <c r="G2" s="2" t="str">
        <f>"insert into M_FACILITY_ATTR_GRP values ("&amp;A2&amp;", now(), 1, now(), 1, 'val', '"&amp;B2&amp;"', '"&amp;$C2&amp;"', "&amp;$D2&amp;");"</f>
        <v>insert into M_FACILITY_ATTR_GRP values (1, now(), 1, now(), 1, 'val', 'Nm', 'txt', null);</v>
      </c>
    </row>
    <row r="3" spans="1:7" x14ac:dyDescent="0.15">
      <c r="A3" s="5">
        <f t="shared" ref="A3:A7" si="0">ROW()-1</f>
        <v>2</v>
      </c>
      <c r="B3" s="6" t="s">
        <v>166</v>
      </c>
      <c r="C3" s="6" t="s">
        <v>7</v>
      </c>
      <c r="D3" s="6" t="s">
        <v>9</v>
      </c>
      <c r="E3" s="5" t="str">
        <f>IF(OR(ISBLANK(D3),D3="null"),"",VLOOKUP(D3,Code!$A:$C,3,FALSE))</f>
        <v/>
      </c>
      <c r="F3" s="7" t="s">
        <v>52</v>
      </c>
      <c r="G3" s="2" t="str">
        <f t="shared" ref="G3:G7" si="1">"insert into M_FACILITY_ATTR_GRP values ("&amp;A3&amp;", now(), 1, now(), 1, 'val', '"&amp;B3&amp;"', '"&amp;$C3&amp;"', "&amp;$D3&amp;");"</f>
        <v>insert into M_FACILITY_ATTR_GRP values (2, now(), 1, now(), 1, 'val', 'Dsc', 'txt', null);</v>
      </c>
    </row>
    <row r="4" spans="1:7" x14ac:dyDescent="0.15">
      <c r="A4" s="5">
        <f t="shared" si="0"/>
        <v>3</v>
      </c>
      <c r="B4" s="6" t="s">
        <v>167</v>
      </c>
      <c r="C4" s="6" t="s">
        <v>160</v>
      </c>
      <c r="D4" s="6" t="s">
        <v>9</v>
      </c>
      <c r="E4" s="5" t="str">
        <f>IF(OR(ISBLANK(D4),D4="null"),"",VLOOKUP(D4,Code!$A:$C,3,FALSE))</f>
        <v/>
      </c>
      <c r="F4" s="7" t="s">
        <v>53</v>
      </c>
      <c r="G4" s="2" t="str">
        <f t="shared" si="1"/>
        <v>insert into M_FACILITY_ATTR_GRP values (3, now(), 1, now(), 1, 'val', 'Img01', 'imgp', null);</v>
      </c>
    </row>
    <row r="5" spans="1:7" x14ac:dyDescent="0.15">
      <c r="A5" s="5">
        <f t="shared" si="0"/>
        <v>4</v>
      </c>
      <c r="B5" s="6" t="s">
        <v>182</v>
      </c>
      <c r="C5" s="6" t="s">
        <v>24</v>
      </c>
      <c r="D5" s="6">
        <v>10</v>
      </c>
      <c r="E5" s="5" t="str">
        <f>IF(OR(ISBLANK(D5),D5="null"),"",VLOOKUP(D5,Code!$A:$C,3,FALSE))</f>
        <v>目的</v>
      </c>
      <c r="F5" s="7" t="s">
        <v>183</v>
      </c>
      <c r="G5" s="2" t="str">
        <f t="shared" si="1"/>
        <v>insert into M_FACILITY_ATTR_GRP values (4, now(), 1, now(), 1, 'val', 'Purpose', 'cd', 10);</v>
      </c>
    </row>
    <row r="6" spans="1:7" x14ac:dyDescent="0.15">
      <c r="A6" s="5">
        <f t="shared" si="0"/>
        <v>5</v>
      </c>
      <c r="B6" s="6" t="s">
        <v>188</v>
      </c>
      <c r="C6" s="6" t="s">
        <v>24</v>
      </c>
      <c r="D6" s="6">
        <v>12</v>
      </c>
      <c r="E6" s="5" t="str">
        <f>IF(OR(ISBLANK(D6),D6="null"),"",VLOOKUP(D6,Code!$A:$C,3,FALSE))</f>
        <v>買うジャンル</v>
      </c>
      <c r="F6" s="7" t="s">
        <v>190</v>
      </c>
      <c r="G6" s="2" t="str">
        <f t="shared" si="1"/>
        <v>insert into M_FACILITY_ATTR_GRP values (5, now(), 1, now(), 1, 'val', 'ShopGenre', 'cd', 12);</v>
      </c>
    </row>
    <row r="7" spans="1:7" x14ac:dyDescent="0.15">
      <c r="A7" s="5">
        <f t="shared" si="0"/>
        <v>6</v>
      </c>
      <c r="B7" s="6" t="s">
        <v>189</v>
      </c>
      <c r="C7" s="6" t="s">
        <v>156</v>
      </c>
      <c r="D7" s="6">
        <v>14</v>
      </c>
      <c r="E7" s="5" t="str">
        <f>IF(OR(ISBLANK(D7),D7="null"),"",VLOOKUP(D7,Code!$A:$C,3,FALSE))</f>
        <v>見るジャンル</v>
      </c>
      <c r="F7" s="7" t="s">
        <v>191</v>
      </c>
      <c r="G7" s="2" t="str">
        <f t="shared" si="1"/>
        <v>insert into M_FACILITY_ATTR_GRP values (6, now(), 1, now(), 1, 'val', 'SeeGenre', 'cd', 14);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54</v>
      </c>
      <c r="C1" s="8" t="s">
        <v>55</v>
      </c>
      <c r="D1" s="9" t="s">
        <v>30</v>
      </c>
      <c r="E1" s="9" t="s">
        <v>32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VLOOKUP(B2,施設属性グループ!$A:$F,6,FALSE)</f>
        <v>施設名</v>
      </c>
      <c r="D2" s="3" t="s">
        <v>31</v>
      </c>
      <c r="E2" s="3" t="s">
        <v>32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10" si="1">ROW()-1</f>
        <v>2</v>
      </c>
      <c r="B3" s="6">
        <v>1</v>
      </c>
      <c r="C3" s="5" t="str">
        <f ca="1">VLOOKUP(B3,施設属性グループ!$A:$F,6,FALSE)</f>
        <v>施設名</v>
      </c>
      <c r="D3" s="6" t="s">
        <v>35</v>
      </c>
      <c r="E3" s="6" t="s">
        <v>56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VLOOKUP(B4,施設属性グループ!$A:$F,6,FALSE)</f>
        <v>施設説明文</v>
      </c>
      <c r="D4" s="6" t="s">
        <v>31</v>
      </c>
      <c r="E4" s="6" t="s">
        <v>23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VLOOKUP(B5,施設属性グループ!$A:$F,6,FALSE)</f>
        <v>施設説明文</v>
      </c>
      <c r="D5" s="6" t="s">
        <v>35</v>
      </c>
      <c r="E5" s="6" t="s">
        <v>37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VLOOKUP(B6,施設属性グループ!$A:$F,6,FALSE)</f>
        <v>画像1</v>
      </c>
      <c r="D6" s="6" t="s">
        <v>31</v>
      </c>
      <c r="E6" s="6" t="s">
        <v>53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VLOOKUP(B7,施設属性グループ!$A:$F,6,FALSE)</f>
        <v>画像1</v>
      </c>
      <c r="D7" s="6" t="s">
        <v>35</v>
      </c>
      <c r="E7" s="6" t="s">
        <v>57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VLOOKUP(B8,施設属性グループ!$A:$F,6,FALSE)</f>
        <v>目的</v>
      </c>
      <c r="D8" s="6" t="s">
        <v>31</v>
      </c>
      <c r="E8" s="6" t="s">
        <v>183</v>
      </c>
      <c r="F8" s="7"/>
      <c r="G8" s="5" t="str">
        <f t="shared" ref="G8" si="2">"insert into M_FACILITY_ATTR_GRP_LANG values ("&amp;A8&amp;", now(), 1, now(), 1, 'val', "&amp;$B8&amp;", '"&amp;$D8&amp;"', '"&amp;E8&amp;"');"</f>
        <v>insert into M_FACILITY_ATTR_GRP_LANG values (7, now(), 1, now(), 1, 'val', 4, 'ja', '目的');</v>
      </c>
    </row>
    <row r="9" spans="1:7" x14ac:dyDescent="0.15">
      <c r="A9" s="5">
        <f t="shared" si="1"/>
        <v>8</v>
      </c>
      <c r="B9" s="6">
        <v>5</v>
      </c>
      <c r="C9" s="5" t="str">
        <f ca="1">VLOOKUP(B9,施設属性グループ!$A:$F,6,FALSE)</f>
        <v>買うジャンル</v>
      </c>
      <c r="D9" s="6" t="s">
        <v>31</v>
      </c>
      <c r="E9" s="6" t="s">
        <v>190</v>
      </c>
      <c r="F9" s="7"/>
      <c r="G9" s="5" t="str">
        <f t="shared" ref="G9:G10" si="3">"insert into M_FACILITY_ATTR_GRP_LANG values ("&amp;A9&amp;", now(), 1, now(), 1, 'val', "&amp;$B9&amp;", '"&amp;$D9&amp;"', '"&amp;E9&amp;"');"</f>
        <v>insert into M_FACILITY_ATTR_GRP_LANG values (8, now(), 1, now(), 1, 'val', 5, 'ja', '買うジャンル');</v>
      </c>
    </row>
    <row r="10" spans="1:7" x14ac:dyDescent="0.15">
      <c r="A10" s="5">
        <f t="shared" si="1"/>
        <v>9</v>
      </c>
      <c r="B10" s="6">
        <v>6</v>
      </c>
      <c r="C10" s="5" t="str">
        <f ca="1">VLOOKUP(B10,施設属性グループ!$A:$F,6,FALSE)</f>
        <v>見るジャンル</v>
      </c>
      <c r="D10" s="6" t="s">
        <v>31</v>
      </c>
      <c r="E10" s="6" t="s">
        <v>191</v>
      </c>
      <c r="F10" s="7"/>
      <c r="G10" s="5" t="str">
        <f t="shared" si="3"/>
        <v>insert into M_FACILITY_ATTR_GRP_LANG values (9, now(), 1, now(), 1, 'val', 6, 'ja', '見るジャンル');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施設_ID</v>
      </c>
      <c r="B1" s="9" t="s">
        <v>58</v>
      </c>
      <c r="C1" s="8" t="s">
        <v>59</v>
      </c>
      <c r="D1" s="9" t="s">
        <v>60</v>
      </c>
      <c r="E1" s="8" t="s">
        <v>61</v>
      </c>
      <c r="F1" s="10" t="s">
        <v>3</v>
      </c>
      <c r="G1" s="8" t="str">
        <f ca="1">"-- "&amp;RIGHT(CELL("filename"),LEN(CELL("filename"))-FIND("]",CELL("filename")))&amp;"（insert文）"</f>
        <v>-- 施設（insert文）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VLOOKUP(B2,施設!$A:$H,8,FALSE)</f>
        <v>日光東照宮</v>
      </c>
      <c r="D2" s="3">
        <v>1</v>
      </c>
      <c r="E2" s="2" t="str">
        <f ca="1">VLOOKUP(D2,施設属性グループ!$A:$F,6,FALSE)</f>
        <v>施設名</v>
      </c>
      <c r="F2" s="7" t="s">
        <v>64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7" si="1">ROW()-1</f>
        <v>2</v>
      </c>
      <c r="B3" s="6">
        <v>1</v>
      </c>
      <c r="C3" s="5" t="str">
        <f ca="1">VLOOKUP(B3,施設!$A:$H,8,FALSE)</f>
        <v>日光東照宮</v>
      </c>
      <c r="D3" s="6">
        <v>2</v>
      </c>
      <c r="E3" s="5" t="str">
        <f ca="1">VLOOKUP(D3,施設属性グループ!$A:$F,6,FALSE)</f>
        <v>施設説明文</v>
      </c>
      <c r="F3" s="7" t="s">
        <v>65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VLOOKUP(B4,施設!$A:$H,8,FALSE)</f>
        <v>日光東照宮</v>
      </c>
      <c r="D4" s="6">
        <v>3</v>
      </c>
      <c r="E4" s="5" t="str">
        <f ca="1">VLOOKUP(D4,施設属性グループ!$A:$F,6,FALSE)</f>
        <v>画像1</v>
      </c>
      <c r="F4" s="7" t="s">
        <v>62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VLOOKUP(B5,施設!$A:$H,8,FALSE)</f>
        <v>華厳の滝</v>
      </c>
      <c r="D5" s="6">
        <v>1</v>
      </c>
      <c r="E5" s="5" t="str">
        <f ca="1">VLOOKUP(D5,施設属性グループ!$A:$F,6,FALSE)</f>
        <v>施設名</v>
      </c>
      <c r="F5" s="7" t="s">
        <v>66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VLOOKUP(B6,施設!$A:$H,8,FALSE)</f>
        <v>華厳の滝</v>
      </c>
      <c r="D6" s="6">
        <v>2</v>
      </c>
      <c r="E6" s="5" t="str">
        <f ca="1">VLOOKUP(D6,施設属性グループ!$A:$F,6,FALSE)</f>
        <v>施設説明文</v>
      </c>
      <c r="F6" s="7" t="s">
        <v>67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VLOOKUP(B7,施設!$A:$H,8,FALSE)</f>
        <v>華厳の滝</v>
      </c>
      <c r="D7" s="6">
        <v>3</v>
      </c>
      <c r="E7" s="5" t="str">
        <f ca="1">VLOOKUP(D7,施設属性グループ!$A:$F,6,FALSE)</f>
        <v>画像1</v>
      </c>
      <c r="F7" s="7" t="s">
        <v>63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VLOOKUP(B8,施設!$A:$H,8,FALSE)</f>
        <v>道の駅　富士吉田</v>
      </c>
      <c r="D8" s="6">
        <v>1</v>
      </c>
      <c r="E8" s="5" t="str">
        <f ca="1">VLOOKUP(D8,施設属性グループ!$A:$F,6,FALSE)</f>
        <v>施設名</v>
      </c>
      <c r="F8" s="7" t="s">
        <v>68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VLOOKUP(B9,施設!$A:$H,8,FALSE)</f>
        <v>道の駅　富士吉田</v>
      </c>
      <c r="D9" s="6">
        <v>2</v>
      </c>
      <c r="E9" s="5" t="str">
        <f ca="1">VLOOKUP(D9,施設属性グループ!$A:$F,6,FALSE)</f>
        <v>施設説明文</v>
      </c>
      <c r="F9" s="7" t="s">
        <v>69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VLOOKUP(B10,施設!$A:$H,8,FALSE)</f>
        <v>道の駅　富士吉田</v>
      </c>
      <c r="D10" s="6">
        <v>3</v>
      </c>
      <c r="E10" s="5" t="str">
        <f ca="1">VLOOKUP(D10,施設属性グループ!$A:$F,6,FALSE)</f>
        <v>画像1</v>
      </c>
      <c r="F10" s="7" t="s">
        <v>70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VLOOKUP(B11,施設!$A:$H,8,FALSE)</f>
        <v>富士吉田市上吉田・歴史民俗博物館</v>
      </c>
      <c r="D11" s="6">
        <v>1</v>
      </c>
      <c r="E11" s="5" t="str">
        <f ca="1">VLOOKUP(D11,施設属性グループ!$A:$F,6,FALSE)</f>
        <v>施設名</v>
      </c>
      <c r="F11" s="7" t="s">
        <v>71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VLOOKUP(B12,施設!$A:$H,8,FALSE)</f>
        <v>富士吉田市上吉田・歴史民俗博物館</v>
      </c>
      <c r="D12" s="6">
        <v>2</v>
      </c>
      <c r="E12" s="5" t="str">
        <f ca="1">VLOOKUP(D12,施設属性グループ!$A:$F,6,FALSE)</f>
        <v>施設説明文</v>
      </c>
      <c r="F12" s="7" t="s">
        <v>72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VLOOKUP(B13,施設!$A:$H,8,FALSE)</f>
        <v>富士吉田市上吉田・歴史民俗博物館</v>
      </c>
      <c r="D13" s="6">
        <v>3</v>
      </c>
      <c r="E13" s="5" t="str">
        <f ca="1">VLOOKUP(D13,施設属性グループ!$A:$F,6,FALSE)</f>
        <v>画像1</v>
      </c>
      <c r="F13" s="7" t="s">
        <v>73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VLOOKUP(B14,施設!$A:$H,8,FALSE)</f>
        <v>道の駅　富士吉田</v>
      </c>
      <c r="D14" s="6">
        <v>4</v>
      </c>
      <c r="E14" s="5" t="str">
        <f ca="1">VLOOKUP(D14,施設属性グループ!$A:$F,6,FALSE)</f>
        <v>目的</v>
      </c>
      <c r="F14" s="7" t="s">
        <v>184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VLOOKUP(B15,施設!$A:$H,8,FALSE)</f>
        <v>富士吉田市上吉田・歴史民俗博物館</v>
      </c>
      <c r="D15" s="6">
        <v>4</v>
      </c>
      <c r="E15" s="5" t="str">
        <f ca="1">VLOOKUP(D15,施設属性グループ!$A:$F,6,FALSE)</f>
        <v>目的</v>
      </c>
      <c r="F15" s="7" t="s">
        <v>185</v>
      </c>
      <c r="G15" s="5" t="str">
        <f t="shared" ref="G15:G16" si="3">"insert into M_FACILITY_ATTR_VAL values ("&amp;A15&amp;", now(), 1, now(), 1, 'val', "&amp;$B15&amp;", "&amp;$D15&amp;");"</f>
        <v>insert into M_FACILITY_ATTR_VAL values (14, now(), 1, now(), 1, 'val', 4, 4);</v>
      </c>
    </row>
    <row r="16" spans="1:7" x14ac:dyDescent="0.15">
      <c r="A16" s="5">
        <f t="shared" si="1"/>
        <v>15</v>
      </c>
      <c r="B16" s="6">
        <v>3</v>
      </c>
      <c r="C16" s="5" t="str">
        <f ca="1">VLOOKUP(B16,施設!$A:$H,8,FALSE)</f>
        <v>道の駅　富士吉田</v>
      </c>
      <c r="D16" s="6">
        <v>5</v>
      </c>
      <c r="E16" s="5" t="str">
        <f ca="1">VLOOKUP(D16,施設属性グループ!$A:$F,6,FALSE)</f>
        <v>買うジャンル</v>
      </c>
      <c r="F16" s="7" t="s">
        <v>192</v>
      </c>
      <c r="G16" s="5" t="str">
        <f t="shared" si="3"/>
        <v>insert into M_FACILITY_ATTR_VAL values (15, now(), 1, now(), 1, 'val', 3, 5);</v>
      </c>
    </row>
    <row r="17" spans="1:7" x14ac:dyDescent="0.15">
      <c r="A17" s="5">
        <f t="shared" si="1"/>
        <v>16</v>
      </c>
      <c r="B17" s="6">
        <v>4</v>
      </c>
      <c r="C17" s="5" t="str">
        <f ca="1">VLOOKUP(B17,施設!$A:$H,8,FALSE)</f>
        <v>富士吉田市上吉田・歴史民俗博物館</v>
      </c>
      <c r="D17" s="6">
        <v>6</v>
      </c>
      <c r="E17" s="5" t="str">
        <f ca="1">VLOOKUP(D17,施設属性グループ!$A:$F,6,FALSE)</f>
        <v>見るジャンル</v>
      </c>
      <c r="F17" s="7" t="s">
        <v>193</v>
      </c>
      <c r="G17" s="5" t="str">
        <f t="shared" ref="G17" si="4">"insert into M_FACILITY_ATTR_VAL values ("&amp;A17&amp;", now(), 1, now(), 1, 'val', "&amp;$B17&amp;", "&amp;$D17&amp;");"</f>
        <v>insert into M_FACILITY_ATTR_VAL values (16, now(), 1, now(), 1, 'val', 4, 6);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2015-01-20T03:08:14Z</dcterms:created>
  <dcterms:modified xsi:type="dcterms:W3CDTF">2015-02-13T07:57:38Z</dcterms:modified>
</cp:coreProperties>
</file>