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workspace\SurplusMigrator\SurplusMigrator-ExternalSource\Excels\"/>
    </mc:Choice>
  </mc:AlternateContent>
  <xr:revisionPtr revIDLastSave="0" documentId="13_ncr:81_{83D72CB3-803F-4901-AB19-3F29EE20BEFA}" xr6:coauthVersionLast="47" xr6:coauthVersionMax="47" xr10:uidLastSave="{00000000-0000-0000-0000-000000000000}"/>
  <bookViews>
    <workbookView xWindow="600" yWindow="420" windowWidth="24885" windowHeight="13185" firstSheet="9" activeTab="10" xr2:uid="{00000000-000D-0000-FFFF-FFFF00000000}"/>
  </bookViews>
  <sheets>
    <sheet name="Sheet1" sheetId="1" state="hidden" r:id="rId1"/>
    <sheet name="enah" sheetId="2" r:id="rId2"/>
    <sheet name="makan receh" sheetId="3" r:id="rId3"/>
    <sheet name="THE POLICE" sheetId="4" r:id="rId4"/>
    <sheet name="sokin" sheetId="6" r:id="rId5"/>
    <sheet name="ayah ayu" sheetId="7" r:id="rId6"/>
    <sheet name="fyp" sheetId="8" r:id="rId7"/>
    <sheet name="ots" sheetId="9" r:id="rId8"/>
    <sheet name="bts" sheetId="10" r:id="rId9"/>
    <sheet name="ansol" sheetId="11" r:id="rId10"/>
    <sheet name="sang penyintas" sheetId="13" r:id="rId11"/>
    <sheet name="omg" sheetId="15" r:id="rId12"/>
    <sheet name="ragam indonesia" sheetId="16" r:id="rId13"/>
    <sheet name="cuan bos" sheetId="17" r:id="rId14"/>
    <sheet name="arisan" sheetId="18" r:id="rId15"/>
    <sheet name="jp" sheetId="19" r:id="rId16"/>
    <sheet name="jan" sheetId="21" r:id="rId17"/>
    <sheet name="midun" sheetId="20" r:id="rId18"/>
    <sheet name="jsg" sheetId="14" r:id="rId19"/>
    <sheet name="hikmah" sheetId="12" r:id="rId20"/>
    <sheet name="otan" sheetId="5" r:id="rId21"/>
  </sheets>
  <definedNames>
    <definedName name="_xlnm.Print_Area" localSheetId="1">enah!$A$3:$P$28</definedName>
    <definedName name="Z_113F5A9E_2D68_4C33_8BCE_86FDF83113D7_.wvu.PrintArea" localSheetId="1" hidden="1">enah!$A$3:$P$28</definedName>
    <definedName name="Z_6880B336_4DDE_4525_A35F_B03F186E70C2_.wvu.PrintArea" localSheetId="1" hidden="1">enah!$A$3:$P$28</definedName>
    <definedName name="Z_A01D44F9_3608_429C_BE76_956311B3E4C7_.wvu.PrintArea" localSheetId="1" hidden="1">enah!$A$3:$P$28</definedName>
    <definedName name="Z_C9F1297D_C101_46AC_A90F_3FEF25CC5F27_.wvu.PrintArea" localSheetId="1" hidden="1">enah!$A$3:$P$28</definedName>
    <definedName name="Z_E5E349B8_A990_496C_BEC5_A753ACE9F818_.wvu.PrintArea" localSheetId="1" hidden="1">enah!$A$3:$P$28</definedName>
    <definedName name="Z_ECF72AE7_C5A2_4B64_8F4D_6758CB07E305_.wvu.PrintArea" localSheetId="1" hidden="1">enah!$A$3:$P$28</definedName>
    <definedName name="Z_ED46E13A_94FA_4E4C_857D_89FB75DD4E5B_.wvu.PrintArea" localSheetId="1" hidden="1">enah!$A$3:$P$28</definedName>
  </definedNames>
  <calcPr calcId="191029"/>
  <customWorkbookViews>
    <customWorkbookView name="eryandi angga pratama - Personal View" guid="{E5E349B8-A990-496C-BEC5-A753ACE9F818}" mergeInterval="0" personalView="1" xWindow="107" yWindow="58" windowWidth="1659" windowHeight="879" activeSheetId="13"/>
    <customWorkbookView name="Romi Ansah - Personal View" guid="{ECF72AE7-C5A2-4B64-8F4D-6758CB07E305}" mergeInterval="0" personalView="1" maximized="1" xWindow="-8" yWindow="-8" windowWidth="1382" windowHeight="744" activeSheetId="11"/>
    <customWorkbookView name="Nita Heryunitawati - Personal View" guid="{C9F1297D-C101-46AC-A90F-3FEF25CC5F27}" mergeInterval="0" personalView="1" maximized="1" xWindow="-8" yWindow="-8" windowWidth="1382" windowHeight="744" activeSheetId="21"/>
    <customWorkbookView name="ovani.almahiri - Personal View" guid="{113F5A9E-2D68-4C33-8BCE-86FDF83113D7}" mergeInterval="0" personalView="1" maximized="1" xWindow="-8" yWindow="-8" windowWidth="1382" windowHeight="744" activeSheetId="8"/>
    <customWorkbookView name="Surya Adi - Personal View" guid="{ED46E13A-94FA-4E4C-857D-89FB75DD4E5B}" mergeInterval="0" personalView="1" maximized="1" xWindow="-8" yWindow="-8" windowWidth="1382" windowHeight="744" activeSheetId="13"/>
    <customWorkbookView name="okti.syahrilia - Personal View" guid="{6880B336-4DDE-4525-A35F-B03F186E70C2}" mergeInterval="0" personalView="1" maximized="1" xWindow="1" yWindow="1" windowWidth="1366" windowHeight="538" activeSheetId="2"/>
    <customWorkbookView name="Aldo Rami Gazidy - Personal View" guid="{A01D44F9-3608-429C-BE76-956311B3E4C7}" mergeInterval="0" personalView="1" maximized="1" xWindow="-8" yWindow="-8" windowWidth="1382" windowHeight="744" activeSheetId="20"/>
  </customWorkbookViews>
  <fileRecoveryPr autoRecover="0"/>
</workbook>
</file>

<file path=xl/calcChain.xml><?xml version="1.0" encoding="utf-8"?>
<calcChain xmlns="http://schemas.openxmlformats.org/spreadsheetml/2006/main">
  <c r="AB6" i="11" l="1"/>
  <c r="AB5" i="11"/>
  <c r="O9" i="12"/>
  <c r="AB8" i="11"/>
  <c r="J5" i="2"/>
  <c r="L26" i="21"/>
  <c r="K26" i="21"/>
  <c r="J26" i="21"/>
  <c r="M11" i="21"/>
  <c r="M12" i="21"/>
  <c r="N12" i="21" s="1"/>
  <c r="M13" i="21"/>
  <c r="N13" i="21" s="1"/>
  <c r="M14" i="21"/>
  <c r="N14" i="21" s="1"/>
  <c r="M15" i="21"/>
  <c r="N15" i="21" s="1"/>
  <c r="M16" i="21"/>
  <c r="N16" i="21" s="1"/>
  <c r="M17" i="21"/>
  <c r="N17" i="21" s="1"/>
  <c r="M18" i="21"/>
  <c r="N18" i="21" s="1"/>
  <c r="M19" i="21"/>
  <c r="N19" i="21" s="1"/>
  <c r="M20" i="21"/>
  <c r="N20" i="21" s="1"/>
  <c r="M21" i="21"/>
  <c r="N21" i="21" s="1"/>
  <c r="M22" i="21"/>
  <c r="N22" i="21" s="1"/>
  <c r="M23" i="21"/>
  <c r="N23" i="21" s="1"/>
  <c r="M24" i="21"/>
  <c r="N24" i="21" s="1"/>
  <c r="M25" i="21"/>
  <c r="N25" i="21" s="1"/>
  <c r="M10" i="21"/>
  <c r="N10" i="21" s="1"/>
  <c r="J7" i="13"/>
  <c r="J6" i="13"/>
  <c r="J5" i="13"/>
  <c r="S9" i="7"/>
  <c r="S11" i="7" s="1"/>
  <c r="N11" i="21"/>
  <c r="L27" i="21"/>
  <c r="K27" i="21"/>
  <c r="J27" i="21"/>
  <c r="I26" i="21"/>
  <c r="L28" i="21" l="1"/>
  <c r="K28" i="21"/>
  <c r="J28" i="21"/>
  <c r="I28" i="21"/>
  <c r="M27" i="21"/>
  <c r="N27" i="21" s="1"/>
  <c r="M26" i="21"/>
  <c r="M6" i="21"/>
  <c r="M4" i="21"/>
  <c r="N4" i="21" s="1"/>
  <c r="J5" i="21"/>
  <c r="J7" i="21" s="1"/>
  <c r="K5" i="21"/>
  <c r="K7" i="21" s="1"/>
  <c r="L5" i="21"/>
  <c r="L7" i="21" s="1"/>
  <c r="I5" i="21"/>
  <c r="L19" i="7"/>
  <c r="N16" i="7"/>
  <c r="N17" i="7" s="1"/>
  <c r="K17" i="7"/>
  <c r="K19" i="7" s="1"/>
  <c r="L17" i="7"/>
  <c r="M17" i="7"/>
  <c r="M19" i="7" s="1"/>
  <c r="J17" i="7"/>
  <c r="J19" i="7" s="1"/>
  <c r="I17" i="7"/>
  <c r="N18" i="7"/>
  <c r="J12" i="20"/>
  <c r="J14" i="20" s="1"/>
  <c r="K12" i="20"/>
  <c r="K14" i="20" s="1"/>
  <c r="L5" i="20"/>
  <c r="M5" i="20" s="1"/>
  <c r="L6" i="20"/>
  <c r="M6" i="20" s="1"/>
  <c r="L7" i="20"/>
  <c r="M7" i="20" s="1"/>
  <c r="L8" i="20"/>
  <c r="M8" i="20" s="1"/>
  <c r="L9" i="20"/>
  <c r="M9" i="20" s="1"/>
  <c r="L10" i="20"/>
  <c r="M10" i="20" s="1"/>
  <c r="L11" i="20"/>
  <c r="M11" i="20" s="1"/>
  <c r="L13" i="20"/>
  <c r="L4" i="20"/>
  <c r="M4" i="20" s="1"/>
  <c r="I12" i="20"/>
  <c r="V28" i="19"/>
  <c r="V6" i="19"/>
  <c r="W6" i="19" s="1"/>
  <c r="V7" i="19"/>
  <c r="W7" i="19" s="1"/>
  <c r="V8" i="19"/>
  <c r="W8" i="19" s="1"/>
  <c r="V9" i="19"/>
  <c r="W9" i="19" s="1"/>
  <c r="V10" i="19"/>
  <c r="W10" i="19" s="1"/>
  <c r="V11" i="19"/>
  <c r="W11" i="19" s="1"/>
  <c r="V12" i="19"/>
  <c r="W12" i="19" s="1"/>
  <c r="V13" i="19"/>
  <c r="W13" i="19" s="1"/>
  <c r="V14" i="19"/>
  <c r="W14" i="19" s="1"/>
  <c r="V15" i="19"/>
  <c r="W15" i="19" s="1"/>
  <c r="V16" i="19"/>
  <c r="W16" i="19" s="1"/>
  <c r="V17" i="19"/>
  <c r="W17" i="19" s="1"/>
  <c r="V18" i="19"/>
  <c r="W18" i="19" s="1"/>
  <c r="V19" i="19"/>
  <c r="W19" i="19" s="1"/>
  <c r="V20" i="19"/>
  <c r="W20" i="19" s="1"/>
  <c r="V21" i="19"/>
  <c r="W21" i="19" s="1"/>
  <c r="V22" i="19"/>
  <c r="W22" i="19" s="1"/>
  <c r="V23" i="19"/>
  <c r="W23" i="19" s="1"/>
  <c r="V24" i="19"/>
  <c r="W24" i="19" s="1"/>
  <c r="V25" i="19"/>
  <c r="W25" i="19" s="1"/>
  <c r="V26" i="19"/>
  <c r="W26" i="19" s="1"/>
  <c r="V5" i="19"/>
  <c r="W5" i="19" s="1"/>
  <c r="K27" i="19"/>
  <c r="K29" i="19" s="1"/>
  <c r="L27" i="19"/>
  <c r="L29" i="19" s="1"/>
  <c r="M27" i="19"/>
  <c r="M29" i="19" s="1"/>
  <c r="N27" i="19"/>
  <c r="N29" i="19" s="1"/>
  <c r="O27" i="19"/>
  <c r="O29" i="19" s="1"/>
  <c r="P27" i="19"/>
  <c r="P29" i="19" s="1"/>
  <c r="Q27" i="19"/>
  <c r="Q29" i="19" s="1"/>
  <c r="R27" i="19"/>
  <c r="R29" i="19" s="1"/>
  <c r="S27" i="19"/>
  <c r="S29" i="19" s="1"/>
  <c r="T27" i="19"/>
  <c r="T29" i="19" s="1"/>
  <c r="U27" i="19"/>
  <c r="U29" i="19" s="1"/>
  <c r="J27" i="19"/>
  <c r="J29" i="19" s="1"/>
  <c r="I27" i="19"/>
  <c r="X6" i="18"/>
  <c r="Y6" i="18" s="1"/>
  <c r="X7" i="18"/>
  <c r="Y7" i="18" s="1"/>
  <c r="X8" i="18"/>
  <c r="Y8" i="18" s="1"/>
  <c r="X9" i="18"/>
  <c r="Y9" i="18" s="1"/>
  <c r="X11" i="18"/>
  <c r="Y11" i="18" s="1"/>
  <c r="X5" i="18"/>
  <c r="Y5" i="18" s="1"/>
  <c r="J10" i="18"/>
  <c r="J12" i="18" s="1"/>
  <c r="K10" i="18"/>
  <c r="K12" i="18" s="1"/>
  <c r="L10" i="18"/>
  <c r="L12" i="18" s="1"/>
  <c r="M10" i="18"/>
  <c r="M12" i="18" s="1"/>
  <c r="N10" i="18"/>
  <c r="N12" i="18" s="1"/>
  <c r="O10" i="18"/>
  <c r="O12" i="18" s="1"/>
  <c r="P10" i="18"/>
  <c r="P12" i="18" s="1"/>
  <c r="Q10" i="18"/>
  <c r="Q12" i="18" s="1"/>
  <c r="R10" i="18"/>
  <c r="R12" i="18" s="1"/>
  <c r="S10" i="18"/>
  <c r="S12" i="18" s="1"/>
  <c r="T10" i="18"/>
  <c r="T12" i="18" s="1"/>
  <c r="U10" i="18"/>
  <c r="U12" i="18" s="1"/>
  <c r="V10" i="18"/>
  <c r="V12" i="18" s="1"/>
  <c r="W10" i="18"/>
  <c r="W12" i="18" s="1"/>
  <c r="I10" i="18"/>
  <c r="W5" i="17"/>
  <c r="X5" i="17" s="1"/>
  <c r="W6" i="17"/>
  <c r="X6" i="17" s="1"/>
  <c r="W7" i="17"/>
  <c r="X7" i="17" s="1"/>
  <c r="W8" i="17"/>
  <c r="X8" i="17" s="1"/>
  <c r="W9" i="17"/>
  <c r="X9" i="17" s="1"/>
  <c r="W10" i="17"/>
  <c r="X10" i="17" s="1"/>
  <c r="W11" i="17"/>
  <c r="X11" i="17" s="1"/>
  <c r="W12" i="17"/>
  <c r="X12" i="17" s="1"/>
  <c r="W13" i="17"/>
  <c r="X13" i="17" s="1"/>
  <c r="W14" i="17"/>
  <c r="X14" i="17" s="1"/>
  <c r="W15" i="17"/>
  <c r="X15" i="17" s="1"/>
  <c r="W16" i="17"/>
  <c r="X16" i="17" s="1"/>
  <c r="W18" i="17"/>
  <c r="W4" i="17"/>
  <c r="X4" i="17" s="1"/>
  <c r="K17" i="17"/>
  <c r="K19" i="17" s="1"/>
  <c r="L17" i="17"/>
  <c r="L19" i="17" s="1"/>
  <c r="M17" i="17"/>
  <c r="M19" i="17" s="1"/>
  <c r="N17" i="17"/>
  <c r="N19" i="17" s="1"/>
  <c r="O17" i="17"/>
  <c r="O19" i="17" s="1"/>
  <c r="P17" i="17"/>
  <c r="Q17" i="17"/>
  <c r="Q19" i="17" s="1"/>
  <c r="R17" i="17"/>
  <c r="R19" i="17" s="1"/>
  <c r="S17" i="17"/>
  <c r="S19" i="17" s="1"/>
  <c r="T17" i="17"/>
  <c r="T19" i="17" s="1"/>
  <c r="U17" i="17"/>
  <c r="U19" i="17" s="1"/>
  <c r="V17" i="17"/>
  <c r="V19" i="17" s="1"/>
  <c r="P19" i="17"/>
  <c r="J17" i="17"/>
  <c r="J19" i="17" s="1"/>
  <c r="I17" i="17"/>
  <c r="J21" i="16"/>
  <c r="J23" i="16" s="1"/>
  <c r="K21" i="16"/>
  <c r="K23" i="16" s="1"/>
  <c r="L21" i="16"/>
  <c r="L23" i="16" s="1"/>
  <c r="M21" i="16"/>
  <c r="M23" i="16" s="1"/>
  <c r="N21" i="16"/>
  <c r="O4" i="16"/>
  <c r="P4" i="16" s="1"/>
  <c r="O5" i="16"/>
  <c r="P5" i="16" s="1"/>
  <c r="O6" i="16"/>
  <c r="P6" i="16" s="1"/>
  <c r="O7" i="16"/>
  <c r="P7" i="16" s="1"/>
  <c r="O8" i="16"/>
  <c r="P8" i="16" s="1"/>
  <c r="O9" i="16"/>
  <c r="P9" i="16" s="1"/>
  <c r="O10" i="16"/>
  <c r="P10" i="16" s="1"/>
  <c r="O11" i="16"/>
  <c r="P11" i="16" s="1"/>
  <c r="O12" i="16"/>
  <c r="P12" i="16" s="1"/>
  <c r="O13" i="16"/>
  <c r="P13" i="16" s="1"/>
  <c r="O14" i="16"/>
  <c r="P14" i="16" s="1"/>
  <c r="O15" i="16"/>
  <c r="P15" i="16" s="1"/>
  <c r="O16" i="16"/>
  <c r="P16" i="16" s="1"/>
  <c r="O17" i="16"/>
  <c r="P17" i="16" s="1"/>
  <c r="O18" i="16"/>
  <c r="P18" i="16" s="1"/>
  <c r="O19" i="16"/>
  <c r="P19" i="16" s="1"/>
  <c r="O20" i="16"/>
  <c r="P20" i="16" s="1"/>
  <c r="O3" i="16"/>
  <c r="P3" i="16" s="1"/>
  <c r="I21" i="16"/>
  <c r="O22" i="16"/>
  <c r="N23" i="16"/>
  <c r="P7" i="15"/>
  <c r="Q7" i="15" s="1"/>
  <c r="P8" i="15"/>
  <c r="Q8" i="15" s="1"/>
  <c r="P9" i="15"/>
  <c r="Q9" i="15" s="1"/>
  <c r="P10" i="15"/>
  <c r="Q10" i="15"/>
  <c r="P11" i="15"/>
  <c r="Q11" i="15" s="1"/>
  <c r="P13" i="15"/>
  <c r="P6" i="15"/>
  <c r="Q6" i="15" s="1"/>
  <c r="N12" i="15"/>
  <c r="N14" i="15" s="1"/>
  <c r="O12" i="15"/>
  <c r="O14" i="15" s="1"/>
  <c r="J12" i="15"/>
  <c r="J14" i="15" s="1"/>
  <c r="K12" i="15"/>
  <c r="K14" i="15" s="1"/>
  <c r="L12" i="15"/>
  <c r="L14" i="15" s="1"/>
  <c r="M12" i="15"/>
  <c r="M14" i="15" s="1"/>
  <c r="I12" i="15"/>
  <c r="M5" i="14"/>
  <c r="N5" i="14" s="1"/>
  <c r="M6" i="14"/>
  <c r="N6" i="14" s="1"/>
  <c r="M7" i="14"/>
  <c r="N7" i="14" s="1"/>
  <c r="M8" i="14"/>
  <c r="N8" i="14"/>
  <c r="M9" i="14"/>
  <c r="N9" i="14" s="1"/>
  <c r="M10" i="14"/>
  <c r="N10" i="14" s="1"/>
  <c r="M11" i="14"/>
  <c r="N11" i="14" s="1"/>
  <c r="M12" i="14"/>
  <c r="N12" i="14" s="1"/>
  <c r="M4" i="14"/>
  <c r="N4" i="14" s="1"/>
  <c r="J13" i="14"/>
  <c r="J15" i="14" s="1"/>
  <c r="K13" i="14"/>
  <c r="L13" i="14"/>
  <c r="L15" i="14" s="1"/>
  <c r="I13" i="14"/>
  <c r="M14" i="14"/>
  <c r="S6" i="13"/>
  <c r="T6" i="13" s="1"/>
  <c r="S7" i="13"/>
  <c r="T7" i="13" s="1"/>
  <c r="S8" i="13"/>
  <c r="T8" i="13" s="1"/>
  <c r="S9" i="13"/>
  <c r="T9" i="13" s="1"/>
  <c r="S10" i="13"/>
  <c r="T10" i="13" s="1"/>
  <c r="S11" i="13"/>
  <c r="T11" i="13" s="1"/>
  <c r="S13" i="13"/>
  <c r="S5" i="13"/>
  <c r="T5" i="13" s="1"/>
  <c r="K12" i="13"/>
  <c r="K14" i="13" s="1"/>
  <c r="L12" i="13"/>
  <c r="L14" i="13" s="1"/>
  <c r="M12" i="13"/>
  <c r="M14" i="13" s="1"/>
  <c r="N12" i="13"/>
  <c r="N14" i="13" s="1"/>
  <c r="O12" i="13"/>
  <c r="O14" i="13" s="1"/>
  <c r="P12" i="13"/>
  <c r="P14" i="13" s="1"/>
  <c r="Q12" i="13"/>
  <c r="Q14" i="13" s="1"/>
  <c r="R12" i="13"/>
  <c r="R14" i="13" s="1"/>
  <c r="J12" i="13"/>
  <c r="J14" i="13" s="1"/>
  <c r="I12" i="13"/>
  <c r="O6" i="12"/>
  <c r="P6" i="12" s="1"/>
  <c r="O7" i="12"/>
  <c r="P7" i="12" s="1"/>
  <c r="O5" i="12"/>
  <c r="P5" i="12" s="1"/>
  <c r="I8" i="12"/>
  <c r="N8" i="12"/>
  <c r="N10" i="12" s="1"/>
  <c r="M8" i="12"/>
  <c r="M10" i="12" s="1"/>
  <c r="L8" i="12"/>
  <c r="L10" i="12" s="1"/>
  <c r="K8" i="12"/>
  <c r="K10" i="12" s="1"/>
  <c r="J8" i="12"/>
  <c r="J10" i="12" s="1"/>
  <c r="AB4" i="11"/>
  <c r="AC4" i="11" s="1"/>
  <c r="AC6" i="11"/>
  <c r="AC5" i="11"/>
  <c r="J7" i="11"/>
  <c r="K7" i="11"/>
  <c r="K9" i="11" s="1"/>
  <c r="L7" i="11"/>
  <c r="L9" i="11" s="1"/>
  <c r="M7" i="11"/>
  <c r="M9" i="11" s="1"/>
  <c r="N7" i="11"/>
  <c r="N9" i="11" s="1"/>
  <c r="O7" i="11"/>
  <c r="O9" i="11" s="1"/>
  <c r="P7" i="11"/>
  <c r="P9" i="11" s="1"/>
  <c r="Q7" i="11"/>
  <c r="Q9" i="11" s="1"/>
  <c r="R7" i="11"/>
  <c r="R9" i="11" s="1"/>
  <c r="S7" i="11"/>
  <c r="S9" i="11" s="1"/>
  <c r="T7" i="11"/>
  <c r="T9" i="11" s="1"/>
  <c r="U7" i="11"/>
  <c r="U9" i="11" s="1"/>
  <c r="V7" i="11"/>
  <c r="V9" i="11" s="1"/>
  <c r="W7" i="11"/>
  <c r="W9" i="11" s="1"/>
  <c r="X7" i="11"/>
  <c r="X9" i="11" s="1"/>
  <c r="Y7" i="11"/>
  <c r="Y9" i="11" s="1"/>
  <c r="Z7" i="11"/>
  <c r="Z9" i="11" s="1"/>
  <c r="AA7" i="11"/>
  <c r="AA9" i="11" s="1"/>
  <c r="I7" i="11"/>
  <c r="Q7" i="10"/>
  <c r="R7" i="10" s="1"/>
  <c r="Q9" i="10"/>
  <c r="Q6" i="10"/>
  <c r="R6" i="10" s="1"/>
  <c r="P10" i="10"/>
  <c r="J8" i="10"/>
  <c r="J10" i="10" s="1"/>
  <c r="K8" i="10"/>
  <c r="L8" i="10"/>
  <c r="L10" i="10" s="1"/>
  <c r="M8" i="10"/>
  <c r="M10" i="10" s="1"/>
  <c r="N8" i="10"/>
  <c r="N10" i="10" s="1"/>
  <c r="O8" i="10"/>
  <c r="O10" i="10" s="1"/>
  <c r="P8" i="10"/>
  <c r="I8" i="10"/>
  <c r="M7" i="9"/>
  <c r="M5" i="9"/>
  <c r="N5" i="9" s="1"/>
  <c r="M4" i="9"/>
  <c r="N4" i="9" s="1"/>
  <c r="J6" i="9"/>
  <c r="J8" i="9" s="1"/>
  <c r="K6" i="9"/>
  <c r="K8" i="9" s="1"/>
  <c r="L6" i="9"/>
  <c r="L8" i="9" s="1"/>
  <c r="I6" i="9"/>
  <c r="AI4" i="8"/>
  <c r="AJ4" i="8" s="1"/>
  <c r="AI17" i="8"/>
  <c r="AI5" i="8"/>
  <c r="AJ5" i="8" s="1"/>
  <c r="AI6" i="8"/>
  <c r="AJ6" i="8" s="1"/>
  <c r="AI7" i="8"/>
  <c r="AJ7" i="8" s="1"/>
  <c r="AI8" i="8"/>
  <c r="AJ8" i="8" s="1"/>
  <c r="AI9" i="8"/>
  <c r="AJ9" i="8" s="1"/>
  <c r="AI10" i="8"/>
  <c r="AJ10" i="8" s="1"/>
  <c r="AI11" i="8"/>
  <c r="AJ11" i="8" s="1"/>
  <c r="AI12" i="8"/>
  <c r="AJ12" i="8" s="1"/>
  <c r="AI13" i="8"/>
  <c r="AJ13" i="8" s="1"/>
  <c r="AI14" i="8"/>
  <c r="AJ14" i="8" s="1"/>
  <c r="AI15" i="8"/>
  <c r="AJ15" i="8" s="1"/>
  <c r="J16" i="8"/>
  <c r="J18" i="8" s="1"/>
  <c r="K16" i="8"/>
  <c r="K18" i="8" s="1"/>
  <c r="L16" i="8"/>
  <c r="M16" i="8"/>
  <c r="M18" i="8" s="1"/>
  <c r="N16" i="8"/>
  <c r="N18" i="8" s="1"/>
  <c r="O16" i="8"/>
  <c r="O18" i="8" s="1"/>
  <c r="P16" i="8"/>
  <c r="P18" i="8" s="1"/>
  <c r="Q16" i="8"/>
  <c r="Q18" i="8" s="1"/>
  <c r="R16" i="8"/>
  <c r="R18" i="8" s="1"/>
  <c r="S16" i="8"/>
  <c r="S18" i="8" s="1"/>
  <c r="T16" i="8"/>
  <c r="T18" i="8" s="1"/>
  <c r="U16" i="8"/>
  <c r="U18" i="8" s="1"/>
  <c r="V16" i="8"/>
  <c r="V18" i="8" s="1"/>
  <c r="W16" i="8"/>
  <c r="W18" i="8" s="1"/>
  <c r="X16" i="8"/>
  <c r="X18" i="8" s="1"/>
  <c r="Y16" i="8"/>
  <c r="Y18" i="8" s="1"/>
  <c r="Z16" i="8"/>
  <c r="Z18" i="8" s="1"/>
  <c r="AA16" i="8"/>
  <c r="AA18" i="8" s="1"/>
  <c r="AB16" i="8"/>
  <c r="AB18" i="8" s="1"/>
  <c r="AC16" i="8"/>
  <c r="AC18" i="8" s="1"/>
  <c r="AD16" i="8"/>
  <c r="AD18" i="8" s="1"/>
  <c r="AE16" i="8"/>
  <c r="AE18" i="8" s="1"/>
  <c r="AF16" i="8"/>
  <c r="AF18" i="8" s="1"/>
  <c r="AG16" i="8"/>
  <c r="AG18" i="8" s="1"/>
  <c r="AH16" i="8"/>
  <c r="AH18" i="8" s="1"/>
  <c r="I13" i="6"/>
  <c r="I9" i="7"/>
  <c r="I16" i="8"/>
  <c r="T6" i="7"/>
  <c r="U6" i="7" s="1"/>
  <c r="T7" i="7"/>
  <c r="U7" i="7" s="1"/>
  <c r="T8" i="7"/>
  <c r="U8" i="7" s="1"/>
  <c r="T5" i="7"/>
  <c r="U5" i="7" s="1"/>
  <c r="T10" i="7"/>
  <c r="R9" i="7"/>
  <c r="R11" i="7" s="1"/>
  <c r="Q9" i="7"/>
  <c r="Q11" i="7" s="1"/>
  <c r="P9" i="7"/>
  <c r="P11" i="7" s="1"/>
  <c r="O9" i="7"/>
  <c r="O11" i="7" s="1"/>
  <c r="N9" i="7"/>
  <c r="N11" i="7" s="1"/>
  <c r="M9" i="7"/>
  <c r="M11" i="7" s="1"/>
  <c r="L9" i="7"/>
  <c r="L11" i="7" s="1"/>
  <c r="K9" i="7"/>
  <c r="K11" i="7" s="1"/>
  <c r="J9" i="7"/>
  <c r="L5" i="2"/>
  <c r="O5" i="2" s="1"/>
  <c r="J6" i="2"/>
  <c r="K6" i="2"/>
  <c r="L6" i="2"/>
  <c r="M6" i="2"/>
  <c r="N6" i="2"/>
  <c r="J7" i="2"/>
  <c r="K7" i="2"/>
  <c r="L7" i="2"/>
  <c r="M7" i="2"/>
  <c r="N7" i="2"/>
  <c r="J8" i="2"/>
  <c r="J26" i="2" s="1"/>
  <c r="J28" i="2" s="1"/>
  <c r="K8" i="2"/>
  <c r="O8" i="2" s="1"/>
  <c r="P8" i="2" s="1"/>
  <c r="L8" i="2"/>
  <c r="M8" i="2"/>
  <c r="N8" i="2"/>
  <c r="J9" i="2"/>
  <c r="O9" i="2" s="1"/>
  <c r="P9" i="2" s="1"/>
  <c r="K9" i="2"/>
  <c r="L9" i="2"/>
  <c r="M9" i="2"/>
  <c r="N9" i="2"/>
  <c r="J10" i="2"/>
  <c r="K10" i="2"/>
  <c r="L10" i="2"/>
  <c r="M10" i="2"/>
  <c r="N10" i="2"/>
  <c r="J11" i="2"/>
  <c r="K11" i="2"/>
  <c r="L11" i="2"/>
  <c r="O11" i="2" s="1"/>
  <c r="P11" i="2" s="1"/>
  <c r="M11" i="2"/>
  <c r="N11" i="2"/>
  <c r="J12" i="2"/>
  <c r="K12" i="2"/>
  <c r="L12" i="2"/>
  <c r="M12" i="2"/>
  <c r="N12" i="2"/>
  <c r="J13" i="2"/>
  <c r="K13" i="2"/>
  <c r="L13" i="2"/>
  <c r="M13" i="2"/>
  <c r="N13" i="2"/>
  <c r="N14" i="2"/>
  <c r="N15" i="2"/>
  <c r="N17" i="2"/>
  <c r="O17" i="2" s="1"/>
  <c r="P17" i="2" s="1"/>
  <c r="N19" i="2"/>
  <c r="O19" i="2" s="1"/>
  <c r="P19" i="2" s="1"/>
  <c r="N20" i="2"/>
  <c r="J21" i="2"/>
  <c r="M21" i="2"/>
  <c r="N21" i="2"/>
  <c r="J22" i="2"/>
  <c r="K22" i="2"/>
  <c r="L22" i="2"/>
  <c r="M22" i="2"/>
  <c r="N22" i="2"/>
  <c r="J3" i="4"/>
  <c r="K3" i="4"/>
  <c r="M3" i="4"/>
  <c r="N3" i="4"/>
  <c r="O3" i="4"/>
  <c r="P3" i="4"/>
  <c r="Q3" i="4"/>
  <c r="J4" i="4"/>
  <c r="K4" i="4"/>
  <c r="L4" i="4"/>
  <c r="M4" i="4"/>
  <c r="N4" i="4"/>
  <c r="O4" i="4"/>
  <c r="P4" i="4"/>
  <c r="Q4" i="4"/>
  <c r="R4" i="4"/>
  <c r="J5" i="4"/>
  <c r="K5" i="4"/>
  <c r="L5" i="4"/>
  <c r="M5" i="4"/>
  <c r="N5" i="4"/>
  <c r="O5" i="4"/>
  <c r="P5" i="4"/>
  <c r="Q5" i="4"/>
  <c r="R5" i="4"/>
  <c r="J6" i="4"/>
  <c r="K6" i="4"/>
  <c r="L6" i="4"/>
  <c r="M6" i="4"/>
  <c r="N6" i="4"/>
  <c r="O6" i="4"/>
  <c r="P6" i="4"/>
  <c r="Q6" i="4"/>
  <c r="R6" i="4"/>
  <c r="J7" i="4"/>
  <c r="K7" i="4"/>
  <c r="L7" i="4"/>
  <c r="M7" i="4"/>
  <c r="N7" i="4"/>
  <c r="O7" i="4"/>
  <c r="P7" i="4"/>
  <c r="Q7" i="4"/>
  <c r="R7" i="4"/>
  <c r="J8" i="4"/>
  <c r="K8" i="4"/>
  <c r="L8" i="4"/>
  <c r="M8" i="4"/>
  <c r="N8" i="4"/>
  <c r="O8" i="4"/>
  <c r="P8" i="4"/>
  <c r="Q8" i="4"/>
  <c r="R8" i="4"/>
  <c r="J9" i="4"/>
  <c r="K9" i="4"/>
  <c r="L9" i="4"/>
  <c r="M9" i="4"/>
  <c r="N9" i="4"/>
  <c r="O9" i="4"/>
  <c r="P9" i="4"/>
  <c r="Q9" i="4"/>
  <c r="R9" i="4"/>
  <c r="J10" i="4"/>
  <c r="K10" i="4"/>
  <c r="L10" i="4"/>
  <c r="M10" i="4"/>
  <c r="N10" i="4"/>
  <c r="O10" i="4"/>
  <c r="P10" i="4"/>
  <c r="Q10" i="4"/>
  <c r="R10" i="4"/>
  <c r="J11" i="4"/>
  <c r="S11" i="4" s="1"/>
  <c r="T11" i="4" s="1"/>
  <c r="K11" i="4"/>
  <c r="L11" i="4"/>
  <c r="M11" i="4"/>
  <c r="N11" i="4"/>
  <c r="O11" i="4"/>
  <c r="P11" i="4"/>
  <c r="Q11" i="4"/>
  <c r="R11" i="4"/>
  <c r="J12" i="4"/>
  <c r="K12" i="4"/>
  <c r="L12" i="4"/>
  <c r="M12" i="4"/>
  <c r="N12" i="4"/>
  <c r="O12" i="4"/>
  <c r="P12" i="4"/>
  <c r="Q12" i="4"/>
  <c r="R12" i="4"/>
  <c r="J13" i="4"/>
  <c r="K13" i="4"/>
  <c r="L13" i="4"/>
  <c r="M13" i="4"/>
  <c r="N13" i="4"/>
  <c r="O13" i="4"/>
  <c r="P13" i="4"/>
  <c r="Q13" i="4"/>
  <c r="R13" i="4"/>
  <c r="J15" i="4"/>
  <c r="K15" i="4"/>
  <c r="L15" i="4"/>
  <c r="M15" i="4"/>
  <c r="N15" i="4"/>
  <c r="O15" i="4"/>
  <c r="P15" i="4"/>
  <c r="Q15" i="4"/>
  <c r="R15" i="4"/>
  <c r="J16" i="4"/>
  <c r="K16" i="4"/>
  <c r="L16" i="4"/>
  <c r="M16" i="4"/>
  <c r="N16" i="4"/>
  <c r="O16" i="4"/>
  <c r="P16" i="4"/>
  <c r="Q16" i="4"/>
  <c r="R16" i="4"/>
  <c r="J17" i="4"/>
  <c r="K17" i="4"/>
  <c r="L17" i="4"/>
  <c r="M17" i="4"/>
  <c r="N17" i="4"/>
  <c r="O17" i="4"/>
  <c r="P17" i="4"/>
  <c r="Q17" i="4"/>
  <c r="R17" i="4"/>
  <c r="J18" i="4"/>
  <c r="S18" i="4" s="1"/>
  <c r="T18" i="4" s="1"/>
  <c r="J19" i="4"/>
  <c r="K19" i="4"/>
  <c r="L19" i="4"/>
  <c r="M19" i="4"/>
  <c r="N19" i="4"/>
  <c r="O19" i="4"/>
  <c r="P19" i="4"/>
  <c r="Q19" i="4"/>
  <c r="R19" i="4"/>
  <c r="J20" i="4"/>
  <c r="K20" i="4"/>
  <c r="L20" i="4"/>
  <c r="M20" i="4"/>
  <c r="N20" i="4"/>
  <c r="O20" i="4"/>
  <c r="P20" i="4"/>
  <c r="Q20" i="4"/>
  <c r="R20" i="4"/>
  <c r="J21" i="4"/>
  <c r="K21" i="4"/>
  <c r="L21" i="4"/>
  <c r="M21" i="4"/>
  <c r="N21" i="4"/>
  <c r="O21" i="4"/>
  <c r="P21" i="4"/>
  <c r="Q21" i="4"/>
  <c r="R21" i="4"/>
  <c r="J22" i="4"/>
  <c r="K22" i="4"/>
  <c r="L22" i="4"/>
  <c r="M22" i="4"/>
  <c r="N22" i="4"/>
  <c r="O22" i="4"/>
  <c r="P22" i="4"/>
  <c r="Q22" i="4"/>
  <c r="R22" i="4"/>
  <c r="M23" i="4"/>
  <c r="N23" i="4"/>
  <c r="O23" i="4"/>
  <c r="P23" i="4"/>
  <c r="Q23" i="4"/>
  <c r="J24" i="4"/>
  <c r="M24" i="4"/>
  <c r="N24" i="4"/>
  <c r="O24" i="4"/>
  <c r="P24" i="4"/>
  <c r="Q24" i="4"/>
  <c r="R24" i="4"/>
  <c r="J25" i="4"/>
  <c r="K25" i="4"/>
  <c r="L25" i="4"/>
  <c r="M25" i="4"/>
  <c r="N25" i="4"/>
  <c r="O25" i="4"/>
  <c r="P25" i="4"/>
  <c r="Q25" i="4"/>
  <c r="R25" i="4"/>
  <c r="J26" i="4"/>
  <c r="K26" i="4"/>
  <c r="L26" i="4"/>
  <c r="M26" i="4"/>
  <c r="N26" i="4"/>
  <c r="O26" i="4"/>
  <c r="P26" i="4"/>
  <c r="Q26" i="4"/>
  <c r="R26" i="4"/>
  <c r="K27" i="4"/>
  <c r="M27" i="4"/>
  <c r="N27" i="4"/>
  <c r="O27" i="4"/>
  <c r="P27" i="4"/>
  <c r="S6" i="6"/>
  <c r="T6" i="6" s="1"/>
  <c r="S7" i="6"/>
  <c r="T7" i="6" s="1"/>
  <c r="S8" i="6"/>
  <c r="T8" i="6" s="1"/>
  <c r="S9" i="6"/>
  <c r="T9" i="6" s="1"/>
  <c r="S10" i="6"/>
  <c r="T10" i="6" s="1"/>
  <c r="S11" i="6"/>
  <c r="T11" i="6" s="1"/>
  <c r="S12" i="6"/>
  <c r="T12" i="6" s="1"/>
  <c r="S14" i="6"/>
  <c r="S5" i="6"/>
  <c r="T5" i="6" s="1"/>
  <c r="K13" i="6"/>
  <c r="K15" i="6" s="1"/>
  <c r="L13" i="6"/>
  <c r="L15" i="6" s="1"/>
  <c r="M13" i="6"/>
  <c r="M15" i="6" s="1"/>
  <c r="N13" i="6"/>
  <c r="N15" i="6" s="1"/>
  <c r="O13" i="6"/>
  <c r="O15" i="6" s="1"/>
  <c r="P13" i="6"/>
  <c r="P15" i="6" s="1"/>
  <c r="Q13" i="6"/>
  <c r="Q15" i="6" s="1"/>
  <c r="R13" i="6"/>
  <c r="R15" i="6" s="1"/>
  <c r="J13" i="6"/>
  <c r="J15" i="6" s="1"/>
  <c r="S29" i="4"/>
  <c r="I22" i="5"/>
  <c r="J22" i="5"/>
  <c r="J24" i="5" s="1"/>
  <c r="U23" i="5"/>
  <c r="U3" i="5"/>
  <c r="V3" i="5" s="1"/>
  <c r="U4" i="5"/>
  <c r="V4" i="5" s="1"/>
  <c r="U5" i="5"/>
  <c r="V5" i="5" s="1"/>
  <c r="U6" i="5"/>
  <c r="V6" i="5" s="1"/>
  <c r="U7" i="5"/>
  <c r="V7" i="5" s="1"/>
  <c r="U8" i="5"/>
  <c r="V8" i="5" s="1"/>
  <c r="U9" i="5"/>
  <c r="V9" i="5" s="1"/>
  <c r="U10" i="5"/>
  <c r="V10" i="5" s="1"/>
  <c r="U11" i="5"/>
  <c r="V11" i="5" s="1"/>
  <c r="U12" i="5"/>
  <c r="V12" i="5" s="1"/>
  <c r="U13" i="5"/>
  <c r="V13" i="5" s="1"/>
  <c r="U14" i="5"/>
  <c r="V14" i="5" s="1"/>
  <c r="U15" i="5"/>
  <c r="V15" i="5" s="1"/>
  <c r="U16" i="5"/>
  <c r="V16" i="5" s="1"/>
  <c r="U17" i="5"/>
  <c r="V17" i="5" s="1"/>
  <c r="U18" i="5"/>
  <c r="V18" i="5" s="1"/>
  <c r="U19" i="5"/>
  <c r="V19" i="5" s="1"/>
  <c r="U20" i="5"/>
  <c r="V20" i="5" s="1"/>
  <c r="U21" i="5"/>
  <c r="V21" i="5" s="1"/>
  <c r="U2" i="5"/>
  <c r="V2" i="5" s="1"/>
  <c r="K22" i="5"/>
  <c r="K24" i="5" s="1"/>
  <c r="L22" i="5"/>
  <c r="L24" i="5" s="1"/>
  <c r="M22" i="5"/>
  <c r="M24" i="5" s="1"/>
  <c r="N22" i="5"/>
  <c r="N24" i="5" s="1"/>
  <c r="O22" i="5"/>
  <c r="O24" i="5" s="1"/>
  <c r="P22" i="5"/>
  <c r="P24" i="5" s="1"/>
  <c r="Q22" i="5"/>
  <c r="Q24" i="5" s="1"/>
  <c r="R22" i="5"/>
  <c r="R24" i="5" s="1"/>
  <c r="S22" i="5"/>
  <c r="S24" i="5" s="1"/>
  <c r="T22" i="5"/>
  <c r="T24" i="5" s="1"/>
  <c r="S14" i="4"/>
  <c r="T14" i="4" s="1"/>
  <c r="I28" i="4"/>
  <c r="T13" i="3"/>
  <c r="J3" i="3"/>
  <c r="K3" i="3"/>
  <c r="L3" i="3"/>
  <c r="M3" i="3"/>
  <c r="N3" i="3"/>
  <c r="O3" i="3"/>
  <c r="P3" i="3"/>
  <c r="Q3" i="3"/>
  <c r="R3" i="3"/>
  <c r="S3" i="3"/>
  <c r="J4" i="3"/>
  <c r="K4" i="3"/>
  <c r="L4" i="3"/>
  <c r="M4" i="3"/>
  <c r="N4" i="3"/>
  <c r="O4" i="3"/>
  <c r="P4" i="3"/>
  <c r="Q4" i="3"/>
  <c r="R4" i="3"/>
  <c r="S4" i="3"/>
  <c r="J5" i="3"/>
  <c r="K5" i="3"/>
  <c r="L5" i="3"/>
  <c r="M5" i="3"/>
  <c r="N5" i="3"/>
  <c r="O5" i="3"/>
  <c r="P5" i="3"/>
  <c r="Q5" i="3"/>
  <c r="R5" i="3"/>
  <c r="S5" i="3"/>
  <c r="J6" i="3"/>
  <c r="K6" i="3"/>
  <c r="L6" i="3"/>
  <c r="M6" i="3"/>
  <c r="N6" i="3"/>
  <c r="O6" i="3"/>
  <c r="P6" i="3"/>
  <c r="Q6" i="3"/>
  <c r="R6" i="3"/>
  <c r="S6" i="3"/>
  <c r="J7" i="3"/>
  <c r="K7" i="3"/>
  <c r="L7" i="3"/>
  <c r="M7" i="3"/>
  <c r="N7" i="3"/>
  <c r="O7" i="3"/>
  <c r="P7" i="3"/>
  <c r="Q7" i="3"/>
  <c r="R7" i="3"/>
  <c r="S7" i="3"/>
  <c r="J8" i="3"/>
  <c r="K8" i="3"/>
  <c r="M8" i="3"/>
  <c r="N8" i="3"/>
  <c r="O8" i="3"/>
  <c r="P8" i="3"/>
  <c r="R8" i="3"/>
  <c r="S8" i="3"/>
  <c r="J9" i="3"/>
  <c r="K9" i="3"/>
  <c r="M9" i="3"/>
  <c r="N9" i="3"/>
  <c r="O9" i="3"/>
  <c r="P9" i="3"/>
  <c r="R9" i="3"/>
  <c r="S9" i="3"/>
  <c r="J10" i="3"/>
  <c r="K10" i="3"/>
  <c r="L10" i="3"/>
  <c r="M10" i="3"/>
  <c r="N10" i="3"/>
  <c r="O10" i="3"/>
  <c r="P10" i="3"/>
  <c r="R10" i="3"/>
  <c r="S10" i="3"/>
  <c r="J11" i="3"/>
  <c r="K11" i="3"/>
  <c r="L11" i="3"/>
  <c r="M11" i="3"/>
  <c r="N11" i="3"/>
  <c r="O11" i="3"/>
  <c r="P11" i="3"/>
  <c r="R11" i="3"/>
  <c r="S11" i="3"/>
  <c r="I12" i="3"/>
  <c r="U13" i="3" s="1"/>
  <c r="S2" i="3"/>
  <c r="R2" i="3"/>
  <c r="Q2" i="3"/>
  <c r="P2" i="3"/>
  <c r="O2" i="3"/>
  <c r="N2" i="3"/>
  <c r="M2" i="3"/>
  <c r="L2" i="3"/>
  <c r="K2" i="3"/>
  <c r="J2" i="3"/>
  <c r="O14" i="2"/>
  <c r="P14" i="2" s="1"/>
  <c r="O16" i="2"/>
  <c r="P16" i="2" s="1"/>
  <c r="O18" i="2"/>
  <c r="P18" i="2" s="1"/>
  <c r="O20" i="2"/>
  <c r="P20" i="2" s="1"/>
  <c r="O24" i="2"/>
  <c r="P24" i="2" s="1"/>
  <c r="O25" i="2"/>
  <c r="P25" i="2" s="1"/>
  <c r="O15" i="2"/>
  <c r="P15" i="2" s="1"/>
  <c r="O23" i="2"/>
  <c r="P23" i="2" s="1"/>
  <c r="I26" i="2"/>
  <c r="S23" i="4" l="1"/>
  <c r="T23" i="4" s="1"/>
  <c r="T9" i="3"/>
  <c r="U9" i="3" s="1"/>
  <c r="S3" i="4"/>
  <c r="T3" i="4" s="1"/>
  <c r="S7" i="4"/>
  <c r="T7" i="4" s="1"/>
  <c r="O13" i="2"/>
  <c r="P13" i="2" s="1"/>
  <c r="T7" i="3"/>
  <c r="U7" i="3" s="1"/>
  <c r="S19" i="4"/>
  <c r="T19" i="4" s="1"/>
  <c r="O10" i="2"/>
  <c r="P10" i="2" s="1"/>
  <c r="O6" i="2"/>
  <c r="P6" i="2" s="1"/>
  <c r="T5" i="3"/>
  <c r="U5" i="3" s="1"/>
  <c r="J9" i="11"/>
  <c r="AB7" i="11"/>
  <c r="AC7" i="11" s="1"/>
  <c r="S15" i="4"/>
  <c r="T15" i="4" s="1"/>
  <c r="O22" i="2"/>
  <c r="P22" i="2" s="1"/>
  <c r="O21" i="2"/>
  <c r="P21" i="2" s="1"/>
  <c r="O12" i="2"/>
  <c r="P12" i="2" s="1"/>
  <c r="O7" i="2"/>
  <c r="P7" i="2" s="1"/>
  <c r="T11" i="3"/>
  <c r="U11" i="3" s="1"/>
  <c r="M12" i="3"/>
  <c r="M14" i="3" s="1"/>
  <c r="Q12" i="3"/>
  <c r="Q14" i="3" s="1"/>
  <c r="T8" i="3"/>
  <c r="U8" i="3" s="1"/>
  <c r="R12" i="3"/>
  <c r="R14" i="3" s="1"/>
  <c r="S30" i="4"/>
  <c r="S15" i="6"/>
  <c r="O17" i="7"/>
  <c r="M28" i="21"/>
  <c r="N26" i="21"/>
  <c r="N28" i="21" s="1"/>
  <c r="M8" i="9"/>
  <c r="J11" i="7"/>
  <c r="T9" i="7"/>
  <c r="U9" i="7" s="1"/>
  <c r="T10" i="3"/>
  <c r="U10" i="3" s="1"/>
  <c r="L12" i="20"/>
  <c r="M12" i="20" s="1"/>
  <c r="M5" i="21"/>
  <c r="M7" i="21" s="1"/>
  <c r="T6" i="3"/>
  <c r="U6" i="3" s="1"/>
  <c r="T4" i="3"/>
  <c r="U4" i="3" s="1"/>
  <c r="T3" i="3"/>
  <c r="U3" i="3" s="1"/>
  <c r="O8" i="12"/>
  <c r="P8" i="12" s="1"/>
  <c r="N12" i="3"/>
  <c r="N14" i="3" s="1"/>
  <c r="S13" i="6"/>
  <c r="T13" i="6" s="1"/>
  <c r="S12" i="13"/>
  <c r="T12" i="13" s="1"/>
  <c r="O16" i="7"/>
  <c r="S26" i="4"/>
  <c r="T26" i="4" s="1"/>
  <c r="S25" i="4"/>
  <c r="T25" i="4" s="1"/>
  <c r="S24" i="4"/>
  <c r="T24" i="4" s="1"/>
  <c r="S22" i="4"/>
  <c r="T22" i="4" s="1"/>
  <c r="S21" i="4"/>
  <c r="T21" i="4" s="1"/>
  <c r="S20" i="4"/>
  <c r="T20" i="4" s="1"/>
  <c r="S17" i="4"/>
  <c r="T17" i="4" s="1"/>
  <c r="S16" i="4"/>
  <c r="T16" i="4" s="1"/>
  <c r="S13" i="4"/>
  <c r="T13" i="4" s="1"/>
  <c r="S12" i="4"/>
  <c r="T12" i="4" s="1"/>
  <c r="S10" i="4"/>
  <c r="T10" i="4" s="1"/>
  <c r="S9" i="4"/>
  <c r="T9" i="4" s="1"/>
  <c r="S8" i="4"/>
  <c r="T8" i="4" s="1"/>
  <c r="S6" i="4"/>
  <c r="T6" i="4" s="1"/>
  <c r="R28" i="4"/>
  <c r="R30" i="4" s="1"/>
  <c r="S5" i="4"/>
  <c r="T5" i="4" s="1"/>
  <c r="S4" i="4"/>
  <c r="T4" i="4" s="1"/>
  <c r="O28" i="4"/>
  <c r="O30" i="4" s="1"/>
  <c r="M6" i="9"/>
  <c r="N6" i="9" s="1"/>
  <c r="Q8" i="10"/>
  <c r="R8" i="10" s="1"/>
  <c r="N19" i="7"/>
  <c r="V27" i="19"/>
  <c r="X10" i="18"/>
  <c r="Y10" i="18" s="1"/>
  <c r="W17" i="17"/>
  <c r="X17" i="17" s="1"/>
  <c r="O21" i="16"/>
  <c r="P21" i="16" s="1"/>
  <c r="P12" i="15"/>
  <c r="Q12" i="15" s="1"/>
  <c r="M13" i="14"/>
  <c r="M15" i="14" s="1"/>
  <c r="K15" i="14"/>
  <c r="K10" i="10"/>
  <c r="Q10" i="10" s="1"/>
  <c r="AI16" i="8"/>
  <c r="AJ16" i="8" s="1"/>
  <c r="L18" i="8"/>
  <c r="U22" i="5"/>
  <c r="V22" i="5" s="1"/>
  <c r="J28" i="4"/>
  <c r="J30" i="4" s="1"/>
  <c r="S27" i="4"/>
  <c r="T27" i="4" s="1"/>
  <c r="Q28" i="4"/>
  <c r="Q30" i="4" s="1"/>
  <c r="L28" i="4"/>
  <c r="L30" i="4" s="1"/>
  <c r="P28" i="4"/>
  <c r="P30" i="4" s="1"/>
  <c r="N28" i="4"/>
  <c r="N30" i="4" s="1"/>
  <c r="M28" i="4"/>
  <c r="M30" i="4" s="1"/>
  <c r="K28" i="4"/>
  <c r="L12" i="3"/>
  <c r="L14" i="3" s="1"/>
  <c r="P12" i="3"/>
  <c r="P14" i="3" s="1"/>
  <c r="K12" i="3"/>
  <c r="K14" i="3" s="1"/>
  <c r="O12" i="3"/>
  <c r="O14" i="3" s="1"/>
  <c r="S12" i="3"/>
  <c r="S14" i="3" s="1"/>
  <c r="T2" i="3"/>
  <c r="U2" i="3" s="1"/>
  <c r="J12" i="3"/>
  <c r="K26" i="2"/>
  <c r="K28" i="2" s="1"/>
  <c r="M26" i="2"/>
  <c r="M28" i="2" s="1"/>
  <c r="N13" i="14" l="1"/>
  <c r="L14" i="20"/>
  <c r="X12" i="18"/>
  <c r="AB9" i="11"/>
  <c r="AI18" i="8"/>
  <c r="N5" i="21"/>
  <c r="U24" i="5"/>
  <c r="P14" i="15"/>
  <c r="W19" i="17"/>
  <c r="O23" i="16"/>
  <c r="O10" i="12"/>
  <c r="S14" i="13"/>
  <c r="W27" i="19"/>
  <c r="V29" i="19"/>
  <c r="T11" i="7"/>
  <c r="S28" i="4"/>
  <c r="T28" i="4" s="1"/>
  <c r="K30" i="4"/>
  <c r="J14" i="3"/>
  <c r="T12" i="3"/>
  <c r="U12" i="3" s="1"/>
  <c r="P5" i="2"/>
  <c r="N26" i="2"/>
  <c r="N28" i="2" s="1"/>
  <c r="L26" i="2"/>
  <c r="L28" i="2" s="1"/>
</calcChain>
</file>

<file path=xl/sharedStrings.xml><?xml version="1.0" encoding="utf-8"?>
<sst xmlns="http://schemas.openxmlformats.org/spreadsheetml/2006/main" count="2925" uniqueCount="761">
  <si>
    <t>VQ23010300015</t>
  </si>
  <si>
    <t>VQD23010300055</t>
  </si>
  <si>
    <t>TIM WORO 7-8 JAN</t>
  </si>
  <si>
    <t>BGTD23010200029</t>
  </si>
  <si>
    <t>PROPERTY</t>
  </si>
  <si>
    <t>VQD23010300054</t>
  </si>
  <si>
    <t>TIM HUSNUN 7-8 JAN</t>
  </si>
  <si>
    <t>VQD23010300063</t>
  </si>
  <si>
    <t>TIM ERIL 7-8 JAN</t>
  </si>
  <si>
    <t>VQD23010300026</t>
  </si>
  <si>
    <t>TIM DIKSI 7-8 JAN</t>
  </si>
  <si>
    <t>VQD23010300062</t>
  </si>
  <si>
    <t>TIM ANDREAS 7-8 JAN</t>
  </si>
  <si>
    <t>VQD23010300060</t>
  </si>
  <si>
    <t>TIM IZON 7-8 JAN</t>
  </si>
  <si>
    <t>VQD23010300059</t>
  </si>
  <si>
    <t>TIM PUTRI AYU 7-8 JAN</t>
  </si>
  <si>
    <t>VQD23010300058</t>
  </si>
  <si>
    <t>TIM PUTY 7-8 JAN</t>
  </si>
  <si>
    <t>VQD23010300057</t>
  </si>
  <si>
    <t>TIM AANG 7-8 JAN</t>
  </si>
  <si>
    <t>VQD23010300056</t>
  </si>
  <si>
    <t>TIM MEUTHIA 7-8 JAN</t>
  </si>
  <si>
    <t>VQ23010300016</t>
  </si>
  <si>
    <t>VQD23010300123</t>
  </si>
  <si>
    <t>THE POLICE 23 JAN</t>
  </si>
  <si>
    <t>BGTD23010200014</t>
  </si>
  <si>
    <t>AGTK</t>
  </si>
  <si>
    <t>VQD23010300125</t>
  </si>
  <si>
    <t>BGTD23010200016</t>
  </si>
  <si>
    <t>ATK</t>
  </si>
  <si>
    <t>VQD23010300126</t>
  </si>
  <si>
    <t>BGTD23010200017</t>
  </si>
  <si>
    <t>BATERAI</t>
  </si>
  <si>
    <t>VQD23010300127</t>
  </si>
  <si>
    <t>VQD23010300049</t>
  </si>
  <si>
    <t>THE POLICE 23 JAN DLK BHABIN</t>
  </si>
  <si>
    <t>BGTD23010200008</t>
  </si>
  <si>
    <t>C.PERJALANAN</t>
  </si>
  <si>
    <t>VQD23010300136</t>
  </si>
  <si>
    <t>VQD23010300188</t>
  </si>
  <si>
    <t>BGTD23010200024</t>
  </si>
  <si>
    <t>HOST BHABIN</t>
  </si>
  <si>
    <t>VQD23010300128</t>
  </si>
  <si>
    <t>VQD23010400158</t>
  </si>
  <si>
    <t>BGTD23010200013</t>
  </si>
  <si>
    <t>JAMUAN</t>
  </si>
  <si>
    <t>VQD23010300122</t>
  </si>
  <si>
    <t>VQD23010300189</t>
  </si>
  <si>
    <t>THE POLICE</t>
  </si>
  <si>
    <t>BGTD23010200025</t>
  </si>
  <si>
    <t>laundry</t>
  </si>
  <si>
    <t>VQD23010300124</t>
  </si>
  <si>
    <t>BGTD23010200015</t>
  </si>
  <si>
    <t>MEALS</t>
  </si>
  <si>
    <t>VQD23010300051</t>
  </si>
  <si>
    <t>VQD23010300048</t>
  </si>
  <si>
    <t>BGTD23010200007</t>
  </si>
  <si>
    <t>OTHER TRANSPORT</t>
  </si>
  <si>
    <t>VQD23010300135</t>
  </si>
  <si>
    <t>VQD23010300047</t>
  </si>
  <si>
    <t>BGTD23010200003</t>
  </si>
  <si>
    <t>PERIJINAN</t>
  </si>
  <si>
    <t>VQD23010300134</t>
  </si>
  <si>
    <t>VQD23010300133</t>
  </si>
  <si>
    <t>BGTD23010200002</t>
  </si>
  <si>
    <t>VQD23010300046</t>
  </si>
  <si>
    <t>VQD23010300186</t>
  </si>
  <si>
    <t>BGTD23010200111</t>
  </si>
  <si>
    <t>TALENT</t>
  </si>
  <si>
    <t>VQD23010300052</t>
  </si>
  <si>
    <t>THE POLICE 23 JAN GIAT JABODETABEK</t>
  </si>
  <si>
    <t>VQD23010300050</t>
  </si>
  <si>
    <t>BGTD23010200009</t>
  </si>
  <si>
    <t>TOL / PARKIR</t>
  </si>
  <si>
    <t>VQD23010300137</t>
  </si>
  <si>
    <t>VQD23010300187</t>
  </si>
  <si>
    <t>BGTD23010200022</t>
  </si>
  <si>
    <t>VITAMIN</t>
  </si>
  <si>
    <t>VQD23010400156</t>
  </si>
  <si>
    <t>VQ23010300017</t>
  </si>
  <si>
    <t>VQD23010400013</t>
  </si>
  <si>
    <t>SI OTAN 23 JAN</t>
  </si>
  <si>
    <t>BGTD23010200201</t>
  </si>
  <si>
    <t>VQD23010300077</t>
  </si>
  <si>
    <t>BGTD23010200193</t>
  </si>
  <si>
    <t>VQD23010300075</t>
  </si>
  <si>
    <t>BGTD23010200191</t>
  </si>
  <si>
    <t>FIXER/PORTER</t>
  </si>
  <si>
    <t>VQD23010300076</t>
  </si>
  <si>
    <t>VQD23010300073</t>
  </si>
  <si>
    <t>BGTD23010200192</t>
  </si>
  <si>
    <t>HOTEL</t>
  </si>
  <si>
    <t>VQD23010400018</t>
  </si>
  <si>
    <t>VQD23010400007</t>
  </si>
  <si>
    <t>VQD23010400016</t>
  </si>
  <si>
    <t>BGTD23010200203</t>
  </si>
  <si>
    <t>INTERNET</t>
  </si>
  <si>
    <t>VQD23010400011</t>
  </si>
  <si>
    <t>BGTD23010200200</t>
  </si>
  <si>
    <t>VQD23010400017</t>
  </si>
  <si>
    <t>BGTD23010200204</t>
  </si>
  <si>
    <t>KIRIM KASET</t>
  </si>
  <si>
    <t>VQD23010300074</t>
  </si>
  <si>
    <t>BGTD23010200189</t>
  </si>
  <si>
    <t>NARASUMBER</t>
  </si>
  <si>
    <t>VQD23010400015</t>
  </si>
  <si>
    <t>BGTD23010200206</t>
  </si>
  <si>
    <t>VQD23010400008</t>
  </si>
  <si>
    <t>BGTD23010200187</t>
  </si>
  <si>
    <t>VQD23010300067</t>
  </si>
  <si>
    <t>SI OTAN DLK JAWA TIMUR</t>
  </si>
  <si>
    <t>VQD23010300064</t>
  </si>
  <si>
    <t>BGTD23010200186</t>
  </si>
  <si>
    <t>VQD23010300072</t>
  </si>
  <si>
    <t>VQD23010400014</t>
  </si>
  <si>
    <t>BGTD23010200208</t>
  </si>
  <si>
    <t>Rt. VENOM ( IBU IIN )</t>
  </si>
  <si>
    <t>VQD23010300069</t>
  </si>
  <si>
    <t>SI OTAN 23 JAN Rt. VENOM (BUNDA IIN)</t>
  </si>
  <si>
    <t>BGTD23010200188</t>
  </si>
  <si>
    <t>VQD23010400010</t>
  </si>
  <si>
    <t>VQD23010300078</t>
  </si>
  <si>
    <t>BGTD23010200194</t>
  </si>
  <si>
    <t>TOL &amp; PARKIR</t>
  </si>
  <si>
    <t>VQ23010300019</t>
  </si>
  <si>
    <t>VQD23010300111</t>
  </si>
  <si>
    <t>BINTANG TAMU</t>
  </si>
  <si>
    <t>BGTD23010200231</t>
  </si>
  <si>
    <t>VQD23010300080</t>
  </si>
  <si>
    <t>PROPERTY 1</t>
  </si>
  <si>
    <t>BGTD23010200219</t>
  </si>
  <si>
    <t>VQD23010300081</t>
  </si>
  <si>
    <t>PROPERTY 2</t>
  </si>
  <si>
    <t>VQD23010300083</t>
  </si>
  <si>
    <t>PROPERTY 3</t>
  </si>
  <si>
    <t>VQD23010300084</t>
  </si>
  <si>
    <t>PROPERTY 4</t>
  </si>
  <si>
    <t>VQD23010300085</t>
  </si>
  <si>
    <t>PROPERTY 5</t>
  </si>
  <si>
    <t>VQD23010400089</t>
  </si>
  <si>
    <t>VQD23010300097</t>
  </si>
  <si>
    <t>WARDROBE 2</t>
  </si>
  <si>
    <t>BGTD23010200222</t>
  </si>
  <si>
    <t>WARDROBE PURCHASE</t>
  </si>
  <si>
    <t>VQD23010300106</t>
  </si>
  <si>
    <t>WARDROBE 4</t>
  </si>
  <si>
    <t>VQD23010300092</t>
  </si>
  <si>
    <t>WARDROBE 1</t>
  </si>
  <si>
    <t>VQD23010300108</t>
  </si>
  <si>
    <t>WARDROBE 5</t>
  </si>
  <si>
    <t>VQD23010300103</t>
  </si>
  <si>
    <t>WARDROBE 3</t>
  </si>
  <si>
    <t>VQ23010300020</t>
  </si>
  <si>
    <t>VQD23010400031</t>
  </si>
  <si>
    <t>operational</t>
  </si>
  <si>
    <t>BGTD23010200409</t>
  </si>
  <si>
    <t>VQD23010400034</t>
  </si>
  <si>
    <t>BGTD23010200412</t>
  </si>
  <si>
    <t>VQD23010400038</t>
  </si>
  <si>
    <t>BGTD23010200418</t>
  </si>
  <si>
    <t>VQD23010400035</t>
  </si>
  <si>
    <t>BGTD23010200413</t>
  </si>
  <si>
    <t>baterai</t>
  </si>
  <si>
    <t>VQD23010400025</t>
  </si>
  <si>
    <t>BGTD23010200399</t>
  </si>
  <si>
    <t>CP</t>
  </si>
  <si>
    <t>VQD23010400024</t>
  </si>
  <si>
    <t>BGTD23010200397</t>
  </si>
  <si>
    <t>VQD23010400036</t>
  </si>
  <si>
    <t>BGTD23010200416</t>
  </si>
  <si>
    <t>internet</t>
  </si>
  <si>
    <t>VQD23010400030</t>
  </si>
  <si>
    <t>BGTD23010200408</t>
  </si>
  <si>
    <t>VQD23010400037</t>
  </si>
  <si>
    <t>BGTD23010200417</t>
  </si>
  <si>
    <t>kurir</t>
  </si>
  <si>
    <t>VQD23010400022</t>
  </si>
  <si>
    <t>BGTD23010200392</t>
  </si>
  <si>
    <t>MAKE UP</t>
  </si>
  <si>
    <t>VQD23010400032</t>
  </si>
  <si>
    <t>BGTD23010200410</t>
  </si>
  <si>
    <t>VQD23010400023</t>
  </si>
  <si>
    <t>BGTD23010200396</t>
  </si>
  <si>
    <t>narasumber</t>
  </si>
  <si>
    <t>VQD23010400028</t>
  </si>
  <si>
    <t>BGTD23010200404</t>
  </si>
  <si>
    <t>VQD23010400027</t>
  </si>
  <si>
    <t>BGTD23010200402</t>
  </si>
  <si>
    <t>OVERWEIGHT</t>
  </si>
  <si>
    <t>VQD23010400012</t>
  </si>
  <si>
    <t>opertional</t>
  </si>
  <si>
    <t>BGTD23010200389</t>
  </si>
  <si>
    <t>perijinan</t>
  </si>
  <si>
    <t>VQD23010400009</t>
  </si>
  <si>
    <t>BGTD23010200387</t>
  </si>
  <si>
    <t>VQD23010400029</t>
  </si>
  <si>
    <t>BGTD23010200405</t>
  </si>
  <si>
    <t>TOL PARKIR</t>
  </si>
  <si>
    <t>VQD23010400033</t>
  </si>
  <si>
    <t>BGTD23010200411</t>
  </si>
  <si>
    <t>VQD23010400021</t>
  </si>
  <si>
    <t>BGTD23010200391</t>
  </si>
  <si>
    <t>WARDROBE LAUNDRY</t>
  </si>
  <si>
    <t>VQD23010400019</t>
  </si>
  <si>
    <t>BGTD23010200390</t>
  </si>
  <si>
    <t>wardrobe purchase</t>
  </si>
  <si>
    <t>VQD23010400026</t>
  </si>
  <si>
    <t>BGTD23010200401</t>
  </si>
  <si>
    <t>WRAPPING</t>
  </si>
  <si>
    <t>VQ23010300024</t>
  </si>
  <si>
    <t>VQD23010300166</t>
  </si>
  <si>
    <t>Advance AGTK Sobat Missqueen Januari 2023</t>
  </si>
  <si>
    <t>BGTD23010200493</t>
  </si>
  <si>
    <t>VQD23010300161</t>
  </si>
  <si>
    <t>Advance Jamuan Sobat Missqueen Januari 2023</t>
  </si>
  <si>
    <t>BGTD23010200492</t>
  </si>
  <si>
    <t>Jamuan</t>
  </si>
  <si>
    <t>VQD23010300167</t>
  </si>
  <si>
    <t>Advance Lunch Sobat Missqueen Januari 2023</t>
  </si>
  <si>
    <t>BGTD23010200495</t>
  </si>
  <si>
    <t>Lunch</t>
  </si>
  <si>
    <t>VQD23010300174</t>
  </si>
  <si>
    <t>Advance Misscellaneous</t>
  </si>
  <si>
    <t>BGTD23010200501</t>
  </si>
  <si>
    <t>Miscellaneous</t>
  </si>
  <si>
    <t>VQD23010300159</t>
  </si>
  <si>
    <t>Advance Perijinan Sobat Missqueen Januari 2023</t>
  </si>
  <si>
    <t>BGTD23010200491</t>
  </si>
  <si>
    <t>Perijinan</t>
  </si>
  <si>
    <t>VQD23010300156</t>
  </si>
  <si>
    <t>Advance Properti Sobat Missqueen Januari 2022</t>
  </si>
  <si>
    <t>BGTD23010200281</t>
  </si>
  <si>
    <t>Properti</t>
  </si>
  <si>
    <t>VQD23010300171</t>
  </si>
  <si>
    <t>Advance Vitamin Sobat Missqueen Januari 2023</t>
  </si>
  <si>
    <t>BGTD23010200496</t>
  </si>
  <si>
    <t>Vitamin</t>
  </si>
  <si>
    <t>VQD23010300157</t>
  </si>
  <si>
    <t>Advance Wardrobe Sobat Missqueen Januari 2023</t>
  </si>
  <si>
    <t>BGTD23010200282</t>
  </si>
  <si>
    <t>Wardrobe Purchase</t>
  </si>
  <si>
    <t>VQ23010300025</t>
  </si>
  <si>
    <t>VQD23010300163</t>
  </si>
  <si>
    <t>OPERASIONAL 3</t>
  </si>
  <si>
    <t>BGTD23010200079</t>
  </si>
  <si>
    <t>VQD23010300155</t>
  </si>
  <si>
    <t>OPERASIONAL MINGGU 2</t>
  </si>
  <si>
    <t>BGTD23010200077</t>
  </si>
  <si>
    <t>VQD23010300162</t>
  </si>
  <si>
    <t>VQD23010300165</t>
  </si>
  <si>
    <t>VOORIJDER</t>
  </si>
  <si>
    <t>BGTD23010200108</t>
  </si>
  <si>
    <t>VQ23010300026</t>
  </si>
  <si>
    <t>VQD23010300170</t>
  </si>
  <si>
    <t>BGTD23010200163</t>
  </si>
  <si>
    <t>VQD23010300168</t>
  </si>
  <si>
    <t>BGTD23010200157</t>
  </si>
  <si>
    <t>VQ23010400002</t>
  </si>
  <si>
    <t>VQD23010400054</t>
  </si>
  <si>
    <t>Advance Properti BTS Januari 2023</t>
  </si>
  <si>
    <t>BGTD23010300302</t>
  </si>
  <si>
    <t>VQD23010400059</t>
  </si>
  <si>
    <t>Advance Wardrobe BTS Januari 2023</t>
  </si>
  <si>
    <t>BGTD23010300305</t>
  </si>
  <si>
    <t>WARDROBE</t>
  </si>
  <si>
    <t>VQ23010400004</t>
  </si>
  <si>
    <t>VQD23010400072</t>
  </si>
  <si>
    <t>Advance Operasional Anak Sekolah Januari 2023</t>
  </si>
  <si>
    <t>BGTD23010201235</t>
  </si>
  <si>
    <t>VQD23010400066</t>
  </si>
  <si>
    <t>Advance Properti Anak Sekolah Januari 2023</t>
  </si>
  <si>
    <t>BGTD23010201232</t>
  </si>
  <si>
    <t>VQD23010400070</t>
  </si>
  <si>
    <t>Advance Wardrobe Anak Sekolah Januari 2023</t>
  </si>
  <si>
    <t>BGTD23010201236</t>
  </si>
  <si>
    <t>VQ23010400006</t>
  </si>
  <si>
    <t>VQD23010400085</t>
  </si>
  <si>
    <t>HIKMAH 23 JAN</t>
  </si>
  <si>
    <t>BGTD23010200321</t>
  </si>
  <si>
    <t>VQD23010400084</t>
  </si>
  <si>
    <t>BGTD23010200309</t>
  </si>
  <si>
    <t>VQD23010400086</t>
  </si>
  <si>
    <t>BGTD23010200310</t>
  </si>
  <si>
    <t>VQ23010400014</t>
  </si>
  <si>
    <t>VQD23010400124</t>
  </si>
  <si>
    <t>BGTD23010200043</t>
  </si>
  <si>
    <t>VQD23010400121</t>
  </si>
  <si>
    <t>BGTD23010200039</t>
  </si>
  <si>
    <t>VQD23010400123</t>
  </si>
  <si>
    <t>BGTD23010200042</t>
  </si>
  <si>
    <t>VQD23010400120</t>
  </si>
  <si>
    <t>BGTD23010200036</t>
  </si>
  <si>
    <t>VQD23010400119</t>
  </si>
  <si>
    <t>BGTD23010200035</t>
  </si>
  <si>
    <t>VQD23010400122</t>
  </si>
  <si>
    <t>BGTD23010200040</t>
  </si>
  <si>
    <t>TALENT ILUSTRASI</t>
  </si>
  <si>
    <t>VQD23010400118</t>
  </si>
  <si>
    <t>BGTD23010300297</t>
  </si>
  <si>
    <t>VQ23010400016</t>
  </si>
  <si>
    <t>VQD23010400194</t>
  </si>
  <si>
    <t>BGTD23010200676</t>
  </si>
  <si>
    <t>VQD23010400199</t>
  </si>
  <si>
    <t>BGTD23010200678</t>
  </si>
  <si>
    <t>FAX &amp; INTERNET</t>
  </si>
  <si>
    <t>VQD23010400128</t>
  </si>
  <si>
    <t>BGTD23010200675</t>
  </si>
  <si>
    <t>VQD23010400218</t>
  </si>
  <si>
    <t>BGTD23010200535</t>
  </si>
  <si>
    <t>NARSUMBER</t>
  </si>
  <si>
    <t>VQD23010400217</t>
  </si>
  <si>
    <t>BGTD23010200530</t>
  </si>
  <si>
    <t>VQD23010400129</t>
  </si>
  <si>
    <t>BGTD23010200528</t>
  </si>
  <si>
    <t>VQD23010400213</t>
  </si>
  <si>
    <t>VQD23010400220</t>
  </si>
  <si>
    <t>BGTD23010200532</t>
  </si>
  <si>
    <t>VQD23010400212</t>
  </si>
  <si>
    <t>BGTD23010200672</t>
  </si>
  <si>
    <t>VQ23010400024</t>
  </si>
  <si>
    <t>VQD23010400204</t>
  </si>
  <si>
    <t>BGTD23010201207</t>
  </si>
  <si>
    <t>fixer</t>
  </si>
  <si>
    <t>VQD23010400206</t>
  </si>
  <si>
    <t>BGTD23010201220</t>
  </si>
  <si>
    <t>VQD23010400203</t>
  </si>
  <si>
    <t>BGTD23010201204</t>
  </si>
  <si>
    <t>narsum</t>
  </si>
  <si>
    <t>VQD23010400200</t>
  </si>
  <si>
    <t>BGTD23010201202</t>
  </si>
  <si>
    <t>VQD23010400197</t>
  </si>
  <si>
    <t>BGTD23010201201</t>
  </si>
  <si>
    <t>property</t>
  </si>
  <si>
    <t>VQD23010400201</t>
  </si>
  <si>
    <t>BGTD23010201203</t>
  </si>
  <si>
    <t>talent</t>
  </si>
  <si>
    <t>VQ23010400025</t>
  </si>
  <si>
    <t>VQD23010400231</t>
  </si>
  <si>
    <t>Advance AGTK Ragam Indonesia Januari 2023</t>
  </si>
  <si>
    <t>BGTD23010400065</t>
  </si>
  <si>
    <t>VQD23010400234</t>
  </si>
  <si>
    <t>Advance ATK Ragam Indonesia Januari 2023</t>
  </si>
  <si>
    <t>BGTD23010400068</t>
  </si>
  <si>
    <t>VQD23010400235</t>
  </si>
  <si>
    <t>Advance Baterai Ragam Indonesia Januari 2023</t>
  </si>
  <si>
    <t>BGTD23010400069</t>
  </si>
  <si>
    <t>Baterai</t>
  </si>
  <si>
    <t>VQD23010400221</t>
  </si>
  <si>
    <t>Advance Cadangan Perjalanan Ragam Indonesia Januari 2023</t>
  </si>
  <si>
    <t>BGTD23010400059</t>
  </si>
  <si>
    <t>Cadangan Perjalanan</t>
  </si>
  <si>
    <t>VQD23010400237</t>
  </si>
  <si>
    <t>Advance Fax/Internet Ragam Indonesia Januari 2023</t>
  </si>
  <si>
    <t>BGTD23010400071</t>
  </si>
  <si>
    <t>Fax / Internet</t>
  </si>
  <si>
    <t>VQD23010400211</t>
  </si>
  <si>
    <t>Advance Fixer/Porter Ragam Indonesia Januari 2023</t>
  </si>
  <si>
    <t>BGTD23010400053</t>
  </si>
  <si>
    <t>Fixer / Porter</t>
  </si>
  <si>
    <t>VQD23010400227</t>
  </si>
  <si>
    <t>Advance Jamuan Ragam Indonesia Januari 2023</t>
  </si>
  <si>
    <t>BGTD23010400064</t>
  </si>
  <si>
    <t>VQD23010400241</t>
  </si>
  <si>
    <t>Advance Kurir Ragam Indonesia Januari 2023</t>
  </si>
  <si>
    <t>BGTD23010400072</t>
  </si>
  <si>
    <t>Kurir</t>
  </si>
  <si>
    <t>VQD23010400232</t>
  </si>
  <si>
    <t>Advance Meals Ragam Indonesia Januari 2023</t>
  </si>
  <si>
    <t>BGTD23010400066</t>
  </si>
  <si>
    <t>Meals</t>
  </si>
  <si>
    <t>VQD23010400207</t>
  </si>
  <si>
    <t>Advance Narasumber Ragam Indonesia Januari 2023</t>
  </si>
  <si>
    <t>BGTD23010400049</t>
  </si>
  <si>
    <t>Narasumber</t>
  </si>
  <si>
    <t>VQD23010400222</t>
  </si>
  <si>
    <t>Advance Other Transport Ragam Indonesia Januari 2023</t>
  </si>
  <si>
    <t>BGTD23010400060</t>
  </si>
  <si>
    <t>Other Transport</t>
  </si>
  <si>
    <t>VQD23010400219</t>
  </si>
  <si>
    <t>Advance Overweight Ragam Indonesia Januari 2023</t>
  </si>
  <si>
    <t>BGTD23010400058</t>
  </si>
  <si>
    <t>Overweight</t>
  </si>
  <si>
    <t>VQD23010400202</t>
  </si>
  <si>
    <t>Advance Perijinan Ragam Indonesia Januari 2023</t>
  </si>
  <si>
    <t>BGTD23010400047</t>
  </si>
  <si>
    <t>VQD23010400195</t>
  </si>
  <si>
    <t>Advance Properti Ragam Indonesia Januari 2023</t>
  </si>
  <si>
    <t>BGTD23010400046</t>
  </si>
  <si>
    <t>VQD23010400205</t>
  </si>
  <si>
    <t>Advance Talent Ragam Indonesia Januari 2023</t>
  </si>
  <si>
    <t>BGTD23010400048</t>
  </si>
  <si>
    <t>Talent</t>
  </si>
  <si>
    <t>VQD23010400224</t>
  </si>
  <si>
    <t>Advance Tol, Parkir Ragam Indonesia Januari 2023</t>
  </si>
  <si>
    <t>BGTD23010400061</t>
  </si>
  <si>
    <t>Tol + Parkir</t>
  </si>
  <si>
    <t>VQD23010400233</t>
  </si>
  <si>
    <t>Advance Vitamin Ragam Indonesia Januari 2023</t>
  </si>
  <si>
    <t>BGTD23010400067</t>
  </si>
  <si>
    <t>VQD23010400216</t>
  </si>
  <si>
    <t>Advance Wrapping Ragam Indonesia Januari 2023</t>
  </si>
  <si>
    <t>BGTD23010400057</t>
  </si>
  <si>
    <t>Wrapping</t>
  </si>
  <si>
    <t>VQ23010400028</t>
  </si>
  <si>
    <t>VQD23010400253</t>
  </si>
  <si>
    <t>BGTD23010400088</t>
  </si>
  <si>
    <t>VQD23010400250</t>
  </si>
  <si>
    <t>BGTD23010400092</t>
  </si>
  <si>
    <t>VQD23010400249</t>
  </si>
  <si>
    <t>BGTD23010400093</t>
  </si>
  <si>
    <t>VQD23010400257</t>
  </si>
  <si>
    <t>BGTD23010400081</t>
  </si>
  <si>
    <t>CADANGAN PERJALANAN</t>
  </si>
  <si>
    <t>VQD23010400254</t>
  </si>
  <si>
    <t>BGTD23010400087</t>
  </si>
  <si>
    <t>VQD23010400248</t>
  </si>
  <si>
    <t>BGTD23010400095</t>
  </si>
  <si>
    <t>kirim kaset</t>
  </si>
  <si>
    <t>VQD23010400252</t>
  </si>
  <si>
    <t>BGTD23010400089</t>
  </si>
  <si>
    <t>VQD23010400258</t>
  </si>
  <si>
    <t>BGTD23010400080</t>
  </si>
  <si>
    <t>NARSUM</t>
  </si>
  <si>
    <t>VQD23010400255</t>
  </si>
  <si>
    <t>BGTD23010400084</t>
  </si>
  <si>
    <t>OT</t>
  </si>
  <si>
    <t>VQD23010400247</t>
  </si>
  <si>
    <t>BGTD23010400096</t>
  </si>
  <si>
    <t>pulsa</t>
  </si>
  <si>
    <t>VQD23010400259</t>
  </si>
  <si>
    <t>BGTD23010400078</t>
  </si>
  <si>
    <t>VQD23010400256</t>
  </si>
  <si>
    <t>BGTD23010400082</t>
  </si>
  <si>
    <t>VQD23010400251</t>
  </si>
  <si>
    <t>BGTD23010400090</t>
  </si>
  <si>
    <t>VQ23010400029</t>
  </si>
  <si>
    <t>VQD23010400265</t>
  </si>
  <si>
    <t>Advance Hadiah Uang Tunai Segmen 1</t>
  </si>
  <si>
    <t>BGTD23010300170</t>
  </si>
  <si>
    <t>Hadiah Uang Tunai Segmen 1</t>
  </si>
  <si>
    <t>VQD23010400266</t>
  </si>
  <si>
    <t>Advance Hadiah Uang Tunai Segmen 2</t>
  </si>
  <si>
    <t>BGTD23010300171</t>
  </si>
  <si>
    <t>Hadiah Uang Tunai Segmen 2</t>
  </si>
  <si>
    <t>VQD23010400267</t>
  </si>
  <si>
    <t>Advance Hadiah Uang Tunai Segmen 3</t>
  </si>
  <si>
    <t>BGTD23010300172</t>
  </si>
  <si>
    <t>Hadiah Uang Tunai Segmen 3</t>
  </si>
  <si>
    <t>VQD23010400263</t>
  </si>
  <si>
    <t>Advance Properti Arisan Januari 2023</t>
  </si>
  <si>
    <t>BGTD23010300148</t>
  </si>
  <si>
    <t>VQD23010400264</t>
  </si>
  <si>
    <t>Advance Wardrobe Arisan Januari 2023</t>
  </si>
  <si>
    <t>BGTD23010300149</t>
  </si>
  <si>
    <t>VQ23010500001</t>
  </si>
  <si>
    <t>VQD23010900004</t>
  </si>
  <si>
    <t>operasional</t>
  </si>
  <si>
    <t>BGTD23010500023</t>
  </si>
  <si>
    <t>VQD23010900001</t>
  </si>
  <si>
    <t>BGTD23010500026</t>
  </si>
  <si>
    <t>VQD23010600054</t>
  </si>
  <si>
    <t>BGTD23010500027</t>
  </si>
  <si>
    <t>VQD23010900011</t>
  </si>
  <si>
    <t>BGTD23010500015</t>
  </si>
  <si>
    <t>VQD23010900013</t>
  </si>
  <si>
    <t>BGTD23010500010</t>
  </si>
  <si>
    <t>FIXER</t>
  </si>
  <si>
    <t>VQD23010600053</t>
  </si>
  <si>
    <t>BGTD23010500029</t>
  </si>
  <si>
    <t>VQD23010900006</t>
  </si>
  <si>
    <t>BGTD23010500022</t>
  </si>
  <si>
    <t>VQD23010900005</t>
  </si>
  <si>
    <t>VQD23010900018</t>
  </si>
  <si>
    <t>BGTD23010500002</t>
  </si>
  <si>
    <t>KAPAL</t>
  </si>
  <si>
    <t>VQD23010900019</t>
  </si>
  <si>
    <t>VQD23010600052</t>
  </si>
  <si>
    <t>BGTD23010500030</t>
  </si>
  <si>
    <t>VQD23010900003</t>
  </si>
  <si>
    <t>BGTD23010500024</t>
  </si>
  <si>
    <t>VQD23010900014</t>
  </si>
  <si>
    <t>BGTD23010500009</t>
  </si>
  <si>
    <t>VQD23010900008</t>
  </si>
  <si>
    <t>BGTD23010500018</t>
  </si>
  <si>
    <t>VQD23010900010</t>
  </si>
  <si>
    <t>BGTD23010500016</t>
  </si>
  <si>
    <t>VQD23010900016</t>
  </si>
  <si>
    <t>BGTD23010500006</t>
  </si>
  <si>
    <t>VQD23010900012</t>
  </si>
  <si>
    <t>BGTD23010500011</t>
  </si>
  <si>
    <t>PORTER</t>
  </si>
  <si>
    <t>VQD23010900017</t>
  </si>
  <si>
    <t>BGTD23010500004</t>
  </si>
  <si>
    <t>VQD23010900015</t>
  </si>
  <si>
    <t>BGTD23010500007</t>
  </si>
  <si>
    <t>VQD23010900007</t>
  </si>
  <si>
    <t>BGTD23010500019</t>
  </si>
  <si>
    <t>VQD23010900002</t>
  </si>
  <si>
    <t>BGTD23010500025</t>
  </si>
  <si>
    <t>VQD23010900009</t>
  </si>
  <si>
    <t>BGTD23010500017</t>
  </si>
  <si>
    <t>VQ23010500009</t>
  </si>
  <si>
    <t>VQD23010500032</t>
  </si>
  <si>
    <t>BGTD23010200143</t>
  </si>
  <si>
    <t>VQD23010500028</t>
  </si>
  <si>
    <t>BGTD23010200148</t>
  </si>
  <si>
    <t>VQD23010500027</t>
  </si>
  <si>
    <t>BGTD23010200149</t>
  </si>
  <si>
    <t>VQD23010500033</t>
  </si>
  <si>
    <t>BGTD23010200142</t>
  </si>
  <si>
    <t>VQD23010500026</t>
  </si>
  <si>
    <t>KURIR</t>
  </si>
  <si>
    <t>BGTD23010200151</t>
  </si>
  <si>
    <t>VQD23010500030</t>
  </si>
  <si>
    <t>BGTD23010200144</t>
  </si>
  <si>
    <t>VQD23010500034</t>
  </si>
  <si>
    <t>BGTD23010200133</t>
  </si>
  <si>
    <t>NARASUMBER JABODETABEK</t>
  </si>
  <si>
    <t>VQD23010500029</t>
  </si>
  <si>
    <t>BGTD23010200145</t>
  </si>
  <si>
    <t>VQ23010500010</t>
  </si>
  <si>
    <t>VQD23010500036</t>
  </si>
  <si>
    <t>OPERASIONAL</t>
  </si>
  <si>
    <t>VQ23010900002</t>
  </si>
  <si>
    <t>VQD23010900034</t>
  </si>
  <si>
    <t>TIM AWE</t>
  </si>
  <si>
    <t>BGTD23010300128</t>
  </si>
  <si>
    <t>tadvanceid</t>
  </si>
  <si>
    <t>tadvance_detailid</t>
  </si>
  <si>
    <t>description</t>
  </si>
  <si>
    <t>tbudget_detailid</t>
  </si>
  <si>
    <t>accountid_advance</t>
  </si>
  <si>
    <t>budget_detail</t>
  </si>
  <si>
    <t>total_advance</t>
  </si>
  <si>
    <t>[NULL]</t>
  </si>
  <si>
    <t>SI OTAN 23 JAN DLK JAWA TENGAH
Rt. VENOM</t>
  </si>
  <si>
    <t>SI OTAN 23 JAN DLK JAWA BARAT
VET IN THE WILD</t>
  </si>
  <si>
    <t>SI OTAN 23 JAN DLK JAWA TENGAH
Rt.VENOM</t>
  </si>
  <si>
    <t>SI OTAN 23 JAN
sewa rumah riza lebak banten 
7 malam @ 700.000 utk 7 org</t>
  </si>
  <si>
    <t>SI OTAN 23 JAN DLK JAWA TENGAH 
Rt. VENOM</t>
  </si>
  <si>
    <t>JEJAK SI GUNDUL 23 JAN 
PONTIANAK - MALAYSIA</t>
  </si>
  <si>
    <t>JEJAK SI GUNDUL 23 JAN
PONTIANAK - MALAYSIA
GAGAL MENJADI TKI</t>
  </si>
  <si>
    <t>tbudgetid</t>
  </si>
  <si>
    <t>BGT23010200002</t>
  </si>
  <si>
    <t>BGT23010200001</t>
  </si>
  <si>
    <t>BGT23010200020</t>
  </si>
  <si>
    <t>BGT23010200014</t>
  </si>
  <si>
    <t>BGT23010200041</t>
  </si>
  <si>
    <t>BGT23010200023</t>
  </si>
  <si>
    <t>BGT23010200012</t>
  </si>
  <si>
    <t>BGT23010200015</t>
  </si>
  <si>
    <t>BGT23010200033</t>
  </si>
  <si>
    <t>BGT23010200129</t>
  </si>
  <si>
    <t>BGT23010200025</t>
  </si>
  <si>
    <t>BGT23010200007</t>
  </si>
  <si>
    <t>BGT23010200064</t>
  </si>
  <si>
    <t>BGT23010200126</t>
  </si>
  <si>
    <t>BGT22122800001</t>
  </si>
  <si>
    <t>BGT23010400005</t>
  </si>
  <si>
    <t>BGT23010300016</t>
  </si>
  <si>
    <t>BGT23010500001</t>
  </si>
  <si>
    <t>BGT23010200013</t>
  </si>
  <si>
    <t>BGT23010200118</t>
  </si>
  <si>
    <t>vendorid</t>
  </si>
  <si>
    <t>PV23010600005</t>
  </si>
  <si>
    <t>PV23011100007</t>
  </si>
  <si>
    <t>PV23011600018</t>
  </si>
  <si>
    <t>PV23010500019</t>
  </si>
  <si>
    <t>PV23011200023</t>
  </si>
  <si>
    <t>PV23010900017</t>
  </si>
  <si>
    <t>PV23011000004</t>
  </si>
  <si>
    <t>PV23011100015</t>
  </si>
  <si>
    <t>PV23011200016</t>
  </si>
  <si>
    <t>PV23011300016</t>
  </si>
  <si>
    <t>PV23011300018</t>
  </si>
  <si>
    <t>PV23011600011</t>
  </si>
  <si>
    <t>PV23011700015</t>
  </si>
  <si>
    <t>PV23011700016</t>
  </si>
  <si>
    <t>PV23011900029</t>
  </si>
  <si>
    <t>PV23010500028</t>
  </si>
  <si>
    <t>PV23011000005</t>
  </si>
  <si>
    <t>PV23011700011</t>
  </si>
  <si>
    <t>PV23011700012</t>
  </si>
  <si>
    <t>PV23011800005</t>
  </si>
  <si>
    <t>PV23011900030</t>
  </si>
  <si>
    <t>PV23011900031</t>
  </si>
  <si>
    <t>PV23012700001</t>
  </si>
  <si>
    <t>PV23012700002</t>
  </si>
  <si>
    <t>total adv</t>
  </si>
  <si>
    <t>total adv-pv cair</t>
  </si>
  <si>
    <t>control pv cair</t>
  </si>
  <si>
    <t>selisih</t>
  </si>
  <si>
    <t>total pv cair</t>
  </si>
  <si>
    <t>PV23010500022</t>
  </si>
  <si>
    <t>PV23010500023</t>
  </si>
  <si>
    <t>PV23010500024</t>
  </si>
  <si>
    <t>PV23010500025</t>
  </si>
  <si>
    <t>PV23010500026</t>
  </si>
  <si>
    <t>PV23010500027</t>
  </si>
  <si>
    <t>PV23011200017</t>
  </si>
  <si>
    <t>PV23011200018</t>
  </si>
  <si>
    <t>PV23011200019</t>
  </si>
  <si>
    <t>PV23011200020</t>
  </si>
  <si>
    <t>PV23012400016</t>
  </si>
  <si>
    <t>PV23010500029</t>
  </si>
  <si>
    <t>PV23010500033</t>
  </si>
  <si>
    <t>PV23010900012</t>
  </si>
  <si>
    <t>PV23010900013</t>
  </si>
  <si>
    <t>PV23011600015</t>
  </si>
  <si>
    <t>PV23011600016</t>
  </si>
  <si>
    <t>PV23011600023</t>
  </si>
  <si>
    <t>PV23012000014</t>
  </si>
  <si>
    <t>PV23012000015</t>
  </si>
  <si>
    <t>control</t>
  </si>
  <si>
    <t>PV23010900025</t>
  </si>
  <si>
    <t>PV23010900026</t>
  </si>
  <si>
    <t>PV23011100016</t>
  </si>
  <si>
    <t>PV23011200025</t>
  </si>
  <si>
    <t>PV23011300019</t>
  </si>
  <si>
    <t>PV23011600009</t>
  </si>
  <si>
    <t>PV23011800007</t>
  </si>
  <si>
    <t>PV23012500016</t>
  </si>
  <si>
    <t>PV23012500017</t>
  </si>
  <si>
    <t>PV23012700028</t>
  </si>
  <si>
    <t>PV23010500012</t>
  </si>
  <si>
    <t>PV23010500013</t>
  </si>
  <si>
    <t>PV23010500014</t>
  </si>
  <si>
    <t>PV23010500015</t>
  </si>
  <si>
    <t>PV23010500016</t>
  </si>
  <si>
    <t>PV23010500018</t>
  </si>
  <si>
    <t>PV23010500035</t>
  </si>
  <si>
    <t>PV23010600020</t>
  </si>
  <si>
    <t>PV23010600021</t>
  </si>
  <si>
    <t>PV23011200021</t>
  </si>
  <si>
    <t>PV23011200022</t>
  </si>
  <si>
    <t>PV23011700017</t>
  </si>
  <si>
    <t>PV23011900032</t>
  </si>
  <si>
    <t>PV23011900033</t>
  </si>
  <si>
    <t>PV23011900034</t>
  </si>
  <si>
    <t>PV23011900035</t>
  </si>
  <si>
    <t>PV23012000012</t>
  </si>
  <si>
    <t>PV23012000013</t>
  </si>
  <si>
    <t>PV23012500011</t>
  </si>
  <si>
    <t>PV23012500012</t>
  </si>
  <si>
    <t>PV23012600036</t>
  </si>
  <si>
    <t>PV23012600037</t>
  </si>
  <si>
    <t>PV23012700003</t>
  </si>
  <si>
    <t>PV23012700004</t>
  </si>
  <si>
    <t>PV23012700005</t>
  </si>
  <si>
    <t>PV23012000041</t>
  </si>
  <si>
    <t>PV23012400026</t>
  </si>
  <si>
    <t>PV23012400038</t>
  </si>
  <si>
    <t>PV23010900014</t>
  </si>
  <si>
    <t>PV23010900015</t>
  </si>
  <si>
    <t>PV23011000006</t>
  </si>
  <si>
    <t>PV23011100009</t>
  </si>
  <si>
    <t>PV23012000016</t>
  </si>
  <si>
    <t>PV23012000017</t>
  </si>
  <si>
    <t>PV23012700006</t>
  </si>
  <si>
    <t>PV23010500031</t>
  </si>
  <si>
    <t>PV23010500032</t>
  </si>
  <si>
    <t>PV23010600012</t>
  </si>
  <si>
    <t>PV23010600013</t>
  </si>
  <si>
    <t>PV23010900024</t>
  </si>
  <si>
    <t>PV23011200026</t>
  </si>
  <si>
    <t>PV23011300026</t>
  </si>
  <si>
    <t>PV23011300027</t>
  </si>
  <si>
    <t>PV23011600012</t>
  </si>
  <si>
    <t>PV23011600013</t>
  </si>
  <si>
    <t>PV23011700005</t>
  </si>
  <si>
    <t>PV23011700006</t>
  </si>
  <si>
    <t>PV23011900041</t>
  </si>
  <si>
    <t>PV23012000019</t>
  </si>
  <si>
    <t>PV23012500018</t>
  </si>
  <si>
    <t>PV23012700007</t>
  </si>
  <si>
    <t>PV23012700029</t>
  </si>
  <si>
    <t>PV23012700030</t>
  </si>
  <si>
    <t>PV23010600011</t>
  </si>
  <si>
    <t>PV23011300028</t>
  </si>
  <si>
    <t>PV23011600033</t>
  </si>
  <si>
    <t>PV23011700010</t>
  </si>
  <si>
    <t>PV23012000022</t>
  </si>
  <si>
    <t>PV23010900009</t>
  </si>
  <si>
    <t>PV23010900011</t>
  </si>
  <si>
    <t>PV23011000008</t>
  </si>
  <si>
    <t>PV23011200027</t>
  </si>
  <si>
    <t>PV23011200028</t>
  </si>
  <si>
    <t>PV23011800010</t>
  </si>
  <si>
    <t>PV23012400028</t>
  </si>
  <si>
    <t>PV23012400029</t>
  </si>
  <si>
    <t>PV23012700035</t>
  </si>
  <si>
    <t>PV23011000009</t>
  </si>
  <si>
    <t>PV23011100006</t>
  </si>
  <si>
    <t>PV23011900043</t>
  </si>
  <si>
    <t>PV23010600006</t>
  </si>
  <si>
    <t>PV23010600007</t>
  </si>
  <si>
    <t>PV23010600008</t>
  </si>
  <si>
    <t>PV23011600014</t>
  </si>
  <si>
    <t>PV23011700004</t>
  </si>
  <si>
    <t>PV23011900046</t>
  </si>
  <si>
    <t>PV23011100008</t>
  </si>
  <si>
    <t>PV23011100013</t>
  </si>
  <si>
    <t>PV23011100014</t>
  </si>
  <si>
    <t>PV23011200033</t>
  </si>
  <si>
    <t>PV23011900047</t>
  </si>
  <si>
    <t>PV23010600009</t>
  </si>
  <si>
    <t>PV23010600010</t>
  </si>
  <si>
    <t>PV23011100012</t>
  </si>
  <si>
    <t>PV23011200035</t>
  </si>
  <si>
    <t>PV23011300032</t>
  </si>
  <si>
    <t>PV23011600028</t>
  </si>
  <si>
    <t>PV23011700013</t>
  </si>
  <si>
    <t>PV23011800022</t>
  </si>
  <si>
    <t>PV23012000027</t>
  </si>
  <si>
    <t>PV23012500020</t>
  </si>
  <si>
    <t>PV23012700012</t>
  </si>
  <si>
    <t>PV23012700013</t>
  </si>
  <si>
    <t>PV23010600015</t>
  </si>
  <si>
    <t>PV23010600016</t>
  </si>
  <si>
    <t>PV23010900016</t>
  </si>
  <si>
    <t>PV23011000011</t>
  </si>
  <si>
    <t>PV23011200036</t>
  </si>
  <si>
    <t>PV23011600020</t>
  </si>
  <si>
    <t>PV23011600021</t>
  </si>
  <si>
    <t>PV23011700002</t>
  </si>
  <si>
    <t>PV23011900048</t>
  </si>
  <si>
    <t>PV23012000028</t>
  </si>
  <si>
    <t>PV23012000030</t>
  </si>
  <si>
    <t>PV23012400030</t>
  </si>
  <si>
    <t>PV23012500021</t>
  </si>
  <si>
    <t>PV23012700014</t>
  </si>
  <si>
    <t>PV23010900020</t>
  </si>
  <si>
    <t>PV23010900021</t>
  </si>
  <si>
    <t>PV23010900022</t>
  </si>
  <si>
    <t>PV23011100017</t>
  </si>
  <si>
    <t>PV23011100018</t>
  </si>
  <si>
    <t>PV23011100019</t>
  </si>
  <si>
    <t>PV23011300033</t>
  </si>
  <si>
    <t>PV23011800012</t>
  </si>
  <si>
    <t>PV23011800013</t>
  </si>
  <si>
    <t>PV23011900049</t>
  </si>
  <si>
    <t>PV23011900050</t>
  </si>
  <si>
    <t>PV23012000032</t>
  </si>
  <si>
    <t>PV23010900006</t>
  </si>
  <si>
    <t>PV23011900040</t>
  </si>
  <si>
    <t>PV23010600018</t>
  </si>
  <si>
    <t>PV23010900008</t>
  </si>
  <si>
    <t>PV23011200037</t>
  </si>
  <si>
    <t>PV23011300034</t>
  </si>
  <si>
    <t>PV23011100004</t>
  </si>
  <si>
    <t>PV23011700007</t>
  </si>
  <si>
    <t>PV23011800015</t>
  </si>
  <si>
    <t>enah</t>
  </si>
  <si>
    <t>VOICE OVER</t>
  </si>
  <si>
    <t>Budget Detail</t>
  </si>
  <si>
    <t xml:space="preserve">Total Advance </t>
  </si>
  <si>
    <t>TOTAL VQ</t>
  </si>
  <si>
    <t>ADVANCE YG DICAIRKAN</t>
  </si>
  <si>
    <t xml:space="preserve">ADVANCE YG BELUM DICAIRKAN </t>
  </si>
  <si>
    <t>mas guntur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</si>
</sst>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sz val="1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.65"/>
      <color rgb="FF505D69"/>
      <name val="Arial"/>
      <family val="2"/>
    </font>
    <font>
      <b/>
      <sz val="9.65"/>
      <color rgb="FF505D69"/>
      <name val="Arial"/>
      <family val="2"/>
    </font>
    <font>
      <sz val="9.5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EFF2F7"/>
      </left>
      <right style="medium">
        <color rgb="FFEFF2F7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/>
    <xf numFmtId="164" fontId="2" fillId="0" borderId="0" applyFont="0" applyFill="0" applyBorder="0" applyAlignment="0" applyProtection="0"/>
  </cellStyleXfs>
  <cellXfs count="90">
    <xf numFmtId="0" fontId="0" fillId="0" borderId="0" xfId="0"/>
    <xf numFmtId="3" fontId="0" fillId="0" borderId="0" xfId="0" applyNumberFormat="1"/>
    <xf numFmtId="0" fontId="1" fillId="2" borderId="1" xfId="1"/>
    <xf numFmtId="3" fontId="1" fillId="2" borderId="1" xfId="1" applyNumberFormat="1"/>
    <xf numFmtId="0" fontId="4" fillId="3" borderId="2" xfId="3" applyFont="1" applyFill="1" applyBorder="1" applyAlignment="1" applyProtection="1">
      <alignment horizontal="center" vertical="top"/>
    </xf>
    <xf numFmtId="165" fontId="5" fillId="4" borderId="3" xfId="2" applyNumberFormat="1" applyFont="1" applyFill="1" applyBorder="1" applyAlignment="1">
      <alignment vertical="center"/>
    </xf>
    <xf numFmtId="165" fontId="0" fillId="0" borderId="0" xfId="0" applyNumberFormat="1"/>
    <xf numFmtId="165" fontId="0" fillId="0" borderId="0" xfId="2" applyNumberFormat="1" applyFont="1"/>
    <xf numFmtId="0" fontId="1" fillId="5" borderId="1" xfId="1" applyFill="1"/>
    <xf numFmtId="0" fontId="0" fillId="5" borderId="0" xfId="0" applyFill="1"/>
    <xf numFmtId="3" fontId="1" fillId="5" borderId="1" xfId="1" applyNumberFormat="1" applyFill="1"/>
    <xf numFmtId="3" fontId="0" fillId="5" borderId="0" xfId="0" applyNumberFormat="1" applyFill="1"/>
    <xf numFmtId="0" fontId="8" fillId="3" borderId="3" xfId="0" applyFont="1" applyFill="1" applyBorder="1" applyAlignment="1">
      <alignment horizontal="center"/>
    </xf>
    <xf numFmtId="0" fontId="0" fillId="0" borderId="3" xfId="0" applyBorder="1"/>
    <xf numFmtId="3" fontId="8" fillId="3" borderId="3" xfId="0" applyNumberFormat="1" applyFont="1" applyFill="1" applyBorder="1" applyAlignment="1">
      <alignment horizontal="right"/>
    </xf>
    <xf numFmtId="43" fontId="8" fillId="3" borderId="3" xfId="2" applyFont="1" applyFill="1" applyBorder="1" applyAlignment="1">
      <alignment horizontal="center"/>
    </xf>
    <xf numFmtId="165" fontId="0" fillId="0" borderId="3" xfId="2" applyNumberFormat="1" applyFont="1" applyBorder="1"/>
    <xf numFmtId="165" fontId="8" fillId="3" borderId="3" xfId="2" applyNumberFormat="1" applyFont="1" applyFill="1" applyBorder="1" applyAlignment="1">
      <alignment horizontal="right"/>
    </xf>
    <xf numFmtId="165" fontId="8" fillId="3" borderId="3" xfId="2" applyNumberFormat="1" applyFont="1" applyFill="1" applyBorder="1" applyAlignment="1">
      <alignment horizontal="center"/>
    </xf>
    <xf numFmtId="165" fontId="0" fillId="0" borderId="0" xfId="2" applyNumberFormat="1" applyFont="1" applyAlignment="1"/>
    <xf numFmtId="165" fontId="8" fillId="0" borderId="3" xfId="2" applyNumberFormat="1" applyFont="1" applyBorder="1" applyAlignment="1">
      <alignment horizontal="center"/>
    </xf>
    <xf numFmtId="165" fontId="0" fillId="0" borderId="3" xfId="2" applyNumberFormat="1" applyFont="1" applyBorder="1" applyAlignment="1"/>
    <xf numFmtId="165" fontId="8" fillId="0" borderId="3" xfId="2" applyNumberFormat="1" applyFont="1" applyBorder="1" applyAlignment="1">
      <alignment horizontal="right"/>
    </xf>
    <xf numFmtId="165" fontId="8" fillId="3" borderId="4" xfId="2" applyNumberFormat="1" applyFont="1" applyFill="1" applyBorder="1" applyAlignment="1">
      <alignment horizontal="center"/>
    </xf>
    <xf numFmtId="0" fontId="1" fillId="2" borderId="5" xfId="1" applyBorder="1"/>
    <xf numFmtId="3" fontId="1" fillId="2" borderId="5" xfId="1" applyNumberFormat="1" applyBorder="1"/>
    <xf numFmtId="43" fontId="8" fillId="0" borderId="10" xfId="2" applyFont="1" applyBorder="1" applyAlignment="1">
      <alignment horizontal="right"/>
    </xf>
    <xf numFmtId="43" fontId="8" fillId="3" borderId="10" xfId="2" applyFont="1" applyFill="1" applyBorder="1" applyAlignment="1">
      <alignment horizontal="right"/>
    </xf>
    <xf numFmtId="43" fontId="8" fillId="0" borderId="3" xfId="2" applyFont="1" applyBorder="1" applyAlignment="1">
      <alignment horizontal="center"/>
    </xf>
    <xf numFmtId="43" fontId="0" fillId="0" borderId="3" xfId="2" applyFont="1" applyBorder="1" applyAlignment="1"/>
    <xf numFmtId="0" fontId="1" fillId="2" borderId="1" xfId="1" applyAlignment="1"/>
    <xf numFmtId="3" fontId="1" fillId="2" borderId="1" xfId="1" applyNumberFormat="1" applyAlignment="1"/>
    <xf numFmtId="43" fontId="0" fillId="0" borderId="0" xfId="0" applyNumberFormat="1"/>
    <xf numFmtId="43" fontId="0" fillId="0" borderId="0" xfId="2" applyFont="1" applyAlignment="1"/>
    <xf numFmtId="0" fontId="1" fillId="5" borderId="1" xfId="1" applyFill="1" applyAlignment="1">
      <alignment wrapText="1"/>
    </xf>
    <xf numFmtId="0" fontId="1" fillId="2" borderId="3" xfId="1" applyBorder="1"/>
    <xf numFmtId="3" fontId="1" fillId="2" borderId="3" xfId="1" applyNumberFormat="1" applyBorder="1"/>
    <xf numFmtId="3" fontId="0" fillId="0" borderId="3" xfId="0" applyNumberFormat="1" applyBorder="1"/>
    <xf numFmtId="0" fontId="8" fillId="0" borderId="3" xfId="0" applyFont="1" applyBorder="1" applyAlignment="1">
      <alignment horizontal="center"/>
    </xf>
    <xf numFmtId="3" fontId="8" fillId="0" borderId="3" xfId="0" applyNumberFormat="1" applyFont="1" applyBorder="1" applyAlignment="1">
      <alignment horizontal="right"/>
    </xf>
    <xf numFmtId="0" fontId="0" fillId="6" borderId="3" xfId="0" applyFill="1" applyBorder="1"/>
    <xf numFmtId="43" fontId="0" fillId="6" borderId="3" xfId="2" applyFont="1" applyFill="1" applyBorder="1" applyAlignment="1"/>
    <xf numFmtId="0" fontId="1" fillId="2" borderId="3" xfId="1" applyBorder="1" applyAlignment="1"/>
    <xf numFmtId="165" fontId="8" fillId="0" borderId="3" xfId="2" applyNumberFormat="1" applyFont="1" applyFill="1" applyBorder="1" applyAlignment="1">
      <alignment horizontal="center"/>
    </xf>
    <xf numFmtId="165" fontId="0" fillId="0" borderId="3" xfId="2" applyNumberFormat="1" applyFont="1" applyFill="1" applyBorder="1"/>
    <xf numFmtId="3" fontId="1" fillId="2" borderId="3" xfId="1" applyNumberFormat="1" applyBorder="1" applyAlignment="1"/>
    <xf numFmtId="165" fontId="0" fillId="6" borderId="3" xfId="2" applyNumberFormat="1" applyFont="1" applyFill="1" applyBorder="1"/>
    <xf numFmtId="0" fontId="7" fillId="3" borderId="3" xfId="0" applyFont="1" applyFill="1" applyBorder="1" applyAlignment="1">
      <alignment horizontal="center"/>
    </xf>
    <xf numFmtId="165" fontId="0" fillId="6" borderId="3" xfId="2" applyNumberFormat="1" applyFont="1" applyFill="1" applyBorder="1" applyAlignment="1"/>
    <xf numFmtId="0" fontId="0" fillId="0" borderId="3" xfId="0" applyBorder="1" applyAlignment="1">
      <alignment horizontal="center"/>
    </xf>
    <xf numFmtId="0" fontId="9" fillId="0" borderId="3" xfId="0" applyFont="1" applyBorder="1" applyAlignment="1">
      <alignment horizontal="center" vertical="top" wrapText="1"/>
    </xf>
    <xf numFmtId="164" fontId="10" fillId="0" borderId="3" xfId="5" applyFont="1" applyBorder="1" applyAlignment="1">
      <alignment horizontal="right" vertical="top" wrapText="1"/>
    </xf>
    <xf numFmtId="164" fontId="11" fillId="0" borderId="3" xfId="5" applyFont="1" applyBorder="1"/>
    <xf numFmtId="164" fontId="11" fillId="0" borderId="3" xfId="0" applyNumberFormat="1" applyFont="1" applyBorder="1"/>
    <xf numFmtId="164" fontId="0" fillId="0" borderId="3" xfId="0" applyNumberFormat="1" applyBorder="1"/>
    <xf numFmtId="0" fontId="9" fillId="7" borderId="3" xfId="0" applyFont="1" applyFill="1" applyBorder="1" applyAlignment="1">
      <alignment horizontal="center" vertical="top" wrapText="1"/>
    </xf>
    <xf numFmtId="164" fontId="0" fillId="7" borderId="3" xfId="0" applyNumberFormat="1" applyFill="1" applyBorder="1"/>
    <xf numFmtId="165" fontId="0" fillId="7" borderId="3" xfId="2" applyNumberFormat="1" applyFont="1" applyFill="1" applyBorder="1"/>
    <xf numFmtId="0" fontId="9" fillId="8" borderId="3" xfId="0" applyFont="1" applyFill="1" applyBorder="1" applyAlignment="1">
      <alignment horizontal="center" vertical="top" wrapText="1"/>
    </xf>
    <xf numFmtId="164" fontId="0" fillId="8" borderId="3" xfId="0" applyNumberFormat="1" applyFill="1" applyBorder="1"/>
    <xf numFmtId="165" fontId="1" fillId="2" borderId="3" xfId="1" applyNumberFormat="1" applyBorder="1"/>
    <xf numFmtId="165" fontId="0" fillId="0" borderId="3" xfId="0" applyNumberFormat="1" applyBorder="1"/>
    <xf numFmtId="165" fontId="8" fillId="3" borderId="3" xfId="0" applyNumberFormat="1" applyFont="1" applyFill="1" applyBorder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165" fontId="0" fillId="6" borderId="3" xfId="0" applyNumberFormat="1" applyFill="1" applyBorder="1"/>
    <xf numFmtId="165" fontId="8" fillId="3" borderId="3" xfId="0" applyNumberFormat="1" applyFont="1" applyFill="1" applyBorder="1" applyAlignment="1">
      <alignment horizontal="right"/>
    </xf>
    <xf numFmtId="165" fontId="8" fillId="0" borderId="3" xfId="0" applyNumberFormat="1" applyFont="1" applyBorder="1" applyAlignment="1">
      <alignment horizontal="right"/>
    </xf>
    <xf numFmtId="165" fontId="1" fillId="2" borderId="11" xfId="1" applyNumberFormat="1" applyBorder="1"/>
    <xf numFmtId="165" fontId="1" fillId="2" borderId="12" xfId="1" applyNumberFormat="1" applyBorder="1"/>
    <xf numFmtId="165" fontId="0" fillId="9" borderId="3" xfId="0" applyNumberFormat="1" applyFill="1" applyBorder="1"/>
    <xf numFmtId="0" fontId="0" fillId="8" borderId="3" xfId="0" applyFill="1" applyBorder="1"/>
    <xf numFmtId="165" fontId="8" fillId="8" borderId="3" xfId="2" applyNumberFormat="1" applyFont="1" applyFill="1" applyBorder="1" applyAlignment="1">
      <alignment horizontal="center"/>
    </xf>
    <xf numFmtId="164" fontId="0" fillId="8" borderId="3" xfId="2" applyNumberFormat="1" applyFont="1" applyFill="1" applyBorder="1"/>
    <xf numFmtId="164" fontId="11" fillId="0" borderId="3" xfId="2" applyNumberFormat="1" applyFont="1" applyBorder="1"/>
    <xf numFmtId="164" fontId="11" fillId="8" borderId="3" xfId="2" applyNumberFormat="1" applyFont="1" applyFill="1" applyBorder="1"/>
    <xf numFmtId="165" fontId="0" fillId="0" borderId="11" xfId="0" applyNumberFormat="1" applyBorder="1"/>
    <xf numFmtId="165" fontId="8" fillId="6" borderId="3" xfId="0" applyNumberFormat="1" applyFont="1" applyFill="1" applyBorder="1" applyAlignment="1">
      <alignment horizontal="right"/>
    </xf>
    <xf numFmtId="165" fontId="1" fillId="2" borderId="3" xfId="1" applyNumberFormat="1" applyBorder="1" applyAlignment="1"/>
    <xf numFmtId="165" fontId="0" fillId="4" borderId="3" xfId="0" applyNumberFormat="1" applyFill="1" applyBorder="1"/>
    <xf numFmtId="165" fontId="1" fillId="2" borderId="1" xfId="1" applyNumberFormat="1"/>
    <xf numFmtId="1" fontId="1" fillId="2" borderId="3" xfId="1" applyNumberFormat="1" applyBorder="1"/>
    <xf numFmtId="1" fontId="0" fillId="0" borderId="0" xfId="0" applyNumberFormat="1"/>
    <xf numFmtId="1" fontId="1" fillId="2" borderId="1" xfId="1" applyNumberFormat="1"/>
    <xf numFmtId="1" fontId="1" fillId="2" borderId="3" xfId="1" applyNumberFormat="1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6">
    <cellStyle name="Check Cell" xfId="1" builtinId="23"/>
    <cellStyle name="Comma" xfId="2" builtinId="3"/>
    <cellStyle name="Comma [0]" xfId="5" builtinId="6"/>
    <cellStyle name="Hyperlink" xfId="3" builtinId="8"/>
    <cellStyle name="Normal" xfId="0" builtinId="0"/>
    <cellStyle name="Normal 3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usernames" Target="revisions/userNames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7" Type="http://schemas.openxmlformats.org/officeDocument/2006/relationships/revisionLog" Target="revisionLog6.xml"/><Relationship Id="rId2" Type="http://schemas.openxmlformats.org/officeDocument/2006/relationships/revisionLog" Target="revisionLog1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1" Type="http://schemas.openxmlformats.org/officeDocument/2006/relationships/revisionLog" Target="revisionLog10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" Type="http://schemas.openxmlformats.org/officeDocument/2006/relationships/revisionLog" Target="revisionLog4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10" Type="http://schemas.openxmlformats.org/officeDocument/2006/relationships/revisionLog" Target="revisionLog9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4" Type="http://schemas.openxmlformats.org/officeDocument/2006/relationships/revisionLog" Target="revisionLog3.xml"/><Relationship Id="rId9" Type="http://schemas.openxmlformats.org/officeDocument/2006/relationships/revisionLog" Target="revisionLog8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8" Type="http://schemas.openxmlformats.org/officeDocument/2006/relationships/revisionLog" Target="revisionLog7.xml"/><Relationship Id="rId51" Type="http://schemas.openxmlformats.org/officeDocument/2006/relationships/revisionLog" Target="revisionLog51.xml"/><Relationship Id="rId3" Type="http://schemas.openxmlformats.org/officeDocument/2006/relationships/revisionLog" Target="revisionLog2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1" Type="http://schemas.openxmlformats.org/officeDocument/2006/relationships/revisionLog" Target="revisionLog11.xml"/><Relationship Id="rId6" Type="http://schemas.openxmlformats.org/officeDocument/2006/relationships/revisionLog" Target="revisionLog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84E2F53-6047-434E-AFAF-746A63EA283A}" diskRevisions="1" revisionId="471" version="51">
  <header guid="{D46B493E-CE9A-4898-9DA9-A62D783EC28B}" dateTime="2023-01-28T15:09:06" maxSheetId="22" userName="okti.syahrilia" r:id="rId1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CB1D37A-655E-47E9-98CD-BCE8A8230AEF}" dateTime="2023-01-28T15:46:39" maxSheetId="22" userName="okti.syahrilia" r:id="rId2" minRId="1" maxRId="4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B6477BDE-8951-40E1-A48F-ADE02B1545C6}" dateTime="2023-01-28T17:33:13" maxSheetId="22" userName="ovani.almahiri" r:id="rId3" minRId="6" maxRId="10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3720276B-3BDC-4D59-9158-57C84BE8585B}" dateTime="2023-01-28T17:34:00" maxSheetId="22" userName="Aldo Rami Gazidy" r:id="rId4" minRId="12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5A041A1-C9F2-4469-BAC1-E6C452392686}" dateTime="2023-01-28T17:39:32" maxSheetId="22" userName="Surya Adi" r:id="rId5" minRId="14" maxRId="23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59CF1EE-EADD-4411-80C1-354C901725A7}" dateTime="2023-01-28T17:47:46" maxSheetId="22" userName="ovani.almahiri" r:id="rId6" minRId="25" maxRId="44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A8E1CF12-DD62-42AD-ACC1-0BE0DC4A0906}" dateTime="2023-01-28T17:53:47" maxSheetId="22" userName="Aldo Rami Gazidy" r:id="rId7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FAD0DDF-7C2C-4845-B2E7-F347334C5D2E}" dateTime="2023-01-28T17:59:46" maxSheetId="22" userName="Surya Adi" r:id="rId8" minRId="46" maxRId="56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182F917A-C5DD-446A-B39E-15D48B3FB4C0}" dateTime="2023-01-28T18:02:02" maxSheetId="22" userName="Surya Adi" r:id="rId9" minRId="57" maxRId="58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81CB0718-410B-42B7-B32D-FCDE935D952B}" dateTime="2023-01-28T18:03:01" maxSheetId="22" userName="ovani.almahiri" r:id="rId10" minRId="59" maxRId="60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A00C0ECE-78EB-4C8E-9F52-313F880DB18B}" dateTime="2023-01-28T18:06:36" maxSheetId="22" userName="Aldo Rami Gazidy" r:id="rId11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57A62A85-09EF-442C-8AC6-9507E80B7BF9}" dateTime="2023-01-28T18:09:43" maxSheetId="22" userName="Aldo Rami Gazidy" r:id="rId12" minRId="63" maxRId="65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E3E06CC-BA2D-4993-8A79-B2BA063961DF}" dateTime="2023-01-28T18:10:34" maxSheetId="22" userName="Aldo Rami Gazidy" r:id="rId13" minRId="66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C0BC149B-1A16-45AE-90CF-D61BFA4C3B02}" dateTime="2023-01-28T18:14:11" maxSheetId="22" userName="ovani.almahiri" r:id="rId14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294DCD0F-7C5A-430A-93F6-AD7E05840186}" dateTime="2023-01-28T18:16:40" maxSheetId="22" userName="Surya Adi" r:id="rId15" minRId="69" maxRId="92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52A61EDC-7583-4E68-9E92-811F31C2468F}" dateTime="2023-01-28T18:33:10" maxSheetId="22" userName="Nita Heryunitawati" r:id="rId16" minRId="94" maxRId="209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F75807CB-95E3-41F5-B769-46163C541824}" dateTime="2023-01-28T18:34:39" maxSheetId="22" userName="Nita Heryunitawati" r:id="rId17" minRId="211" maxRId="227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55959BE5-DD9B-46E9-A01E-2ED9091AB3A9}" dateTime="2023-01-28T18:34:58" maxSheetId="22" userName="Nita Heryunitawati" r:id="rId18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C992A11C-C555-49B9-8455-8C0B8D59BAA0}" dateTime="2023-01-28T18:38:42" maxSheetId="22" userName="Aldo Rami Gazidy" r:id="rId19" minRId="228" maxRId="232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9EAB3F4E-E54F-42E1-BA25-FBB8A88F927F}" dateTime="2023-01-28T18:39:16" maxSheetId="22" userName="Aldo Rami Gazidy" r:id="rId20" minRId="234" maxRId="239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F56AF807-B362-40C0-A2B9-FB40AC97F288}" dateTime="2023-01-28T18:44:15" maxSheetId="22" userName="Aldo Rami Gazidy" r:id="rId21" minRId="240" maxRId="257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649A238A-363C-4165-8F03-D7657B1C9530}" dateTime="2023-01-28T18:44:25" maxSheetId="22" userName="Aldo Rami Gazidy" r:id="rId22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A6358796-D3F8-4A66-90C6-B549403F6B4B}" dateTime="2023-01-28T18:48:32" maxSheetId="22" userName="Aldo Rami Gazidy" r:id="rId23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2E0897DD-E5F3-42AC-971C-00A8F7A5C9C0}" dateTime="2023-01-28T20:32:54" maxSheetId="22" userName="Nita Heryunitawati" r:id="rId24" minRId="259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4C460BEC-7773-478D-94BD-ED6521F7AD42}" dateTime="2023-01-28T20:34:32" maxSheetId="22" userName="Nita Heryunitawati" r:id="rId25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56F9B862-DAAB-4FDE-AB1F-18AA3C9EF91C}" dateTime="2023-01-29T10:34:13" maxSheetId="22" userName="Aldo Rami Gazidy" r:id="rId26" minRId="261" maxRId="264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F932D029-40BE-408A-8C15-A7445F817BD2}" dateTime="2023-01-29T10:44:34" maxSheetId="22" userName="Aldo Rami Gazidy" r:id="rId27" minRId="266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A2D1A556-AB06-4E37-B66C-72776E15A353}" dateTime="2023-01-29T11:10:02" maxSheetId="22" userName="Romi Ansah" r:id="rId28" minRId="267" maxRId="271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8488E236-E72B-4F4A-98AD-C91BD7C5E0A3}" dateTime="2023-01-29T11:17:31" maxSheetId="22" userName="Romi Ansah" r:id="rId29" minRId="273" maxRId="296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04222FC0-15F7-4D85-A6F8-81D53DBA3181}" dateTime="2023-01-29T11:20:18" maxSheetId="22" userName="Romi Ansah" r:id="rId30" minRId="297" maxRId="303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CBAFA7E3-C1AD-4022-83C4-4CA1D22A622D}" dateTime="2023-01-29T11:29:34" maxSheetId="22" userName="Romi Ansah" r:id="rId31" minRId="304" maxRId="314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632058DD-F8B0-481E-A99C-43CA9C876369}" dateTime="2023-01-29T11:46:07" maxSheetId="22" userName="Romi Ansah" r:id="rId32" minRId="315" maxRId="320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3613898-0E99-48AB-8608-E235574A44E9}" dateTime="2023-01-29T11:57:43" maxSheetId="22" userName="Romi Ansah" r:id="rId33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8E3AADF8-9BFF-4BAE-86A8-6F9A71498089}" dateTime="2023-01-29T12:08:43" maxSheetId="22" userName="Romi Ansah" r:id="rId34" minRId="321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3F08397-4091-42C0-9323-681F2838DC2A}" dateTime="2023-01-29T12:28:15" maxSheetId="22" userName="Romi Ansah" r:id="rId35" minRId="323" maxRId="342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FC561636-D6F9-42F5-8117-3507B175AED3}" dateTime="2023-01-29T12:44:20" maxSheetId="22" userName="Romi Ansah" r:id="rId36" minRId="343" maxRId="411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C64275CD-82A6-4078-9E5D-05F8B4DD8584}" dateTime="2023-01-29T12:49:10" maxSheetId="22" userName="Romi Ansah" r:id="rId37" minRId="412" maxRId="414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A7955E61-CD36-4227-B34B-1784A27EDD2C}" dateTime="2023-01-29T12:57:35" maxSheetId="22" userName="Romi Ansah" r:id="rId38" minRId="415" maxRId="438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E961D7EC-E221-46FE-9B22-D8EADBDA882D}" dateTime="2023-01-29T13:18:59" maxSheetId="22" userName="Aldo Rami Gazidy" r:id="rId39" minRId="439" maxRId="440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0"/>
      <sheetId val="21"/>
      <sheetId val="14"/>
      <sheetId val="12"/>
      <sheetId val="5"/>
    </sheetIdMap>
  </header>
  <header guid="{A59454F4-E99D-48CF-9248-6333110D36E1}" dateTime="2023-01-29T13:19:15" maxSheetId="22" userName="Aldo Rami Gazidy" r:id="rId40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0"/>
      <sheetId val="21"/>
      <sheetId val="14"/>
      <sheetId val="12"/>
      <sheetId val="5"/>
    </sheetIdMap>
  </header>
  <header guid="{80422A9B-CDB5-46B4-B01F-38D7AF3326B8}" dateTime="2023-01-29T13:22:42" maxSheetId="22" userName="Aldo Rami Gazidy" r:id="rId41" minRId="443" maxRId="450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0"/>
      <sheetId val="21"/>
      <sheetId val="14"/>
      <sheetId val="12"/>
      <sheetId val="5"/>
    </sheetIdMap>
  </header>
  <header guid="{64C37934-1282-4B57-AB25-9467EE5693D7}" dateTime="2023-01-29T13:22:52" maxSheetId="22" userName="Aldo Rami Gazidy" r:id="rId42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0"/>
      <sheetId val="21"/>
      <sheetId val="14"/>
      <sheetId val="12"/>
      <sheetId val="5"/>
    </sheetIdMap>
  </header>
  <header guid="{1D489FE5-50F8-47CF-96F5-F387AADA782C}" dateTime="2023-01-29T13:29:08" maxSheetId="22" userName="Surya Adi" r:id="rId43" minRId="452" maxRId="459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E64AE0F5-1346-4679-9B2B-6D0EB4A552D6}" dateTime="2023-01-29T13:30:36" maxSheetId="22" userName="Aldo Rami Gazidy" r:id="rId44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1AC656B1-5217-49EA-B5E6-8FD84417A4B6}" dateTime="2023-01-29T13:30:45" maxSheetId="22" userName="Aldo Rami Gazidy" r:id="rId45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6148B642-FACC-45A6-A59C-CCD62CB63232}" dateTime="2023-01-29T13:30:56" maxSheetId="22" userName="Aldo Rami Gazidy" r:id="rId46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4881B8EC-04F6-4F28-A0D0-50BA83188EB9}" dateTime="2023-01-30T06:46:42" maxSheetId="22" userName="eryandi angga pratama" r:id="rId47" minRId="463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5BC7772F-F7C0-4984-BDBA-F0DEF1761FBC}" dateTime="2023-01-30T06:50:37" maxSheetId="22" userName="eryandi angga pratama" r:id="rId48" minRId="465" maxRId="466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6C702FF4-DBD7-4BF4-B5CE-D0AB86CC7385}" dateTime="2023-01-30T06:52:32" maxSheetId="22" userName="eryandi angga pratama" r:id="rId49" minRId="467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B06D9015-17C1-42E1-95A1-665A9F85BFF5}" dateTime="2023-01-30T07:10:50" maxSheetId="22" userName="eryandi angga pratama" r:id="rId50" minRId="468" maxRId="469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284E2F53-6047-434E-AFAF-746A63EA283A}" dateTime="2023-01-30T07:52:08" maxSheetId="22" userName="eryandi angga pratama" r:id="rId51" minRId="470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sId="2" odxf="1" dxf="1">
    <nc r="A26" t="inlineStr">
      <is>
        <t>total adv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B2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C2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D2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E2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F2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G2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" sId="2" odxf="1" dxf="1">
    <nc r="A27" t="inlineStr">
      <is>
        <t>control pv cair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B2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C2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D2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E2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F2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G2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3" sId="2" odxf="1" dxf="1">
    <nc r="A28" t="inlineStr">
      <is>
        <t>selisih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B2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C2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D2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E2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F2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G2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4" sId="2" odxf="1">
    <nc r="A3" t="inlineStr">
      <is>
        <t>enah</t>
      </is>
    </nc>
    <odxf/>
  </rcc>
  <rcv guid="{6880B336-4DDE-4525-A35F-B03F186E70C2}" action="delete"/>
  <rdn rId="0" localSheetId="2" customView="1" name="Z_6880B336_4DDE_4525_A35F_B03F186E70C2_.wvu.PrintArea" hidden="1" oldHidden="1">
    <formula>enah!$A$3:$P$28</formula>
  </rdn>
  <rcv guid="{6880B336-4DDE-4525-A35F-B03F186E70C2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J16:M16">
    <dxf>
      <fill>
        <patternFill>
          <bgColor theme="9" tint="0.59999389629810485"/>
        </patternFill>
      </fill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/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7" numFmtId="34">
    <nc r="K16">
      <v>5000000</v>
    </nc>
  </rcc>
  <rcc rId="64" sId="7" numFmtId="34">
    <nc r="L16">
      <v>4200000</v>
    </nc>
  </rcc>
  <rcc rId="65" sId="7" numFmtId="34">
    <nc r="M16">
      <v>2000000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7">
    <oc r="O17">
      <f>C17-N17</f>
    </oc>
    <nc r="O17">
      <f>I17-N17</f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8" customView="1" name="Z_113F5A9E_2D68_4C33_8BCE_86FDF83113D7_.wvu.Cols" hidden="1" oldHidden="1">
    <oldFormula>fyp!$J:$AH</oldFormula>
  </rdn>
  <rcv guid="{113F5A9E-2D68-4C33-8BCE-86FDF83113D7}" action="delete"/>
  <rdn rId="0" localSheetId="2" customView="1" name="Z_113F5A9E_2D68_4C33_8BCE_86FDF83113D7_.wvu.PrintArea" hidden="1" oldHidden="1">
    <formula>enah!$A$3:$P$28</formula>
    <oldFormula>enah!$A$3:$P$28</oldFormula>
  </rdn>
  <rcv guid="{113F5A9E-2D68-4C33-8BCE-86FDF83113D7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9">
    <nc r="J5">
      <v>500000</v>
    </nc>
  </rcc>
  <rcc rId="70" sId="9">
    <nc r="K5">
      <v>500000</v>
    </nc>
  </rcc>
  <rcc rId="71" sId="9">
    <nc r="L4">
      <v>150000</v>
    </nc>
  </rcc>
  <rcc rId="72" sId="13">
    <nc r="K9">
      <v>1500000</v>
    </nc>
  </rcc>
  <rcc rId="73" sId="13">
    <nc r="L9">
      <v>1500000</v>
    </nc>
  </rcc>
  <rcc rId="74" sId="13">
    <nc r="N9">
      <v>1500000</v>
    </nc>
  </rcc>
  <rcc rId="75" sId="13">
    <nc r="O9">
      <v>500000</v>
    </nc>
  </rcc>
  <rcc rId="76" sId="13">
    <nc r="J5">
      <f>1200000/3</f>
    </nc>
  </rcc>
  <rcc rId="77" sId="13" xfDxf="1" dxf="1">
    <nc r="M5">
      <v>400000</v>
    </nc>
    <ndxf>
      <fill>
        <patternFill patternType="solid">
          <bgColor theme="3" tint="0.799981688894314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78" sId="13" xfDxf="1" dxf="1">
    <nc r="P5">
      <v>400000</v>
    </nc>
    <ndxf>
      <fill>
        <patternFill patternType="solid">
          <bgColor theme="3" tint="0.799981688894314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79" sId="13">
    <nc r="Q9">
      <v>1500000</v>
    </nc>
  </rcc>
  <rcc rId="80" sId="13">
    <nc r="R9">
      <v>250000</v>
    </nc>
  </rcc>
  <rcc rId="81" sId="13">
    <nc r="J6">
      <f>3600000/3</f>
    </nc>
  </rcc>
  <rcc rId="82" sId="13" xfDxf="1" dxf="1">
    <nc r="M6">
      <v>1200000</v>
    </nc>
    <ndxf>
      <fill>
        <patternFill patternType="solid">
          <bgColor theme="3" tint="0.799981688894314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3" sId="13" xfDxf="1" dxf="1">
    <nc r="P6">
      <v>1200000</v>
    </nc>
    <ndxf>
      <fill>
        <patternFill patternType="solid">
          <bgColor theme="3" tint="0.799981688894314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4" sId="13">
    <nc r="J7">
      <f>700000/2</f>
    </nc>
  </rcc>
  <rcc rId="85" sId="13" xfDxf="1" dxf="1">
    <nc r="M7">
      <v>350000</v>
    </nc>
    <ndxf>
      <fill>
        <patternFill patternType="solid">
          <bgColor theme="3" tint="0.799981688894314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6" sId="13">
    <nc r="J8">
      <v>800000</v>
    </nc>
  </rcc>
  <rcc rId="87" sId="13" xfDxf="1" dxf="1">
    <nc r="M8">
      <v>800000</v>
    </nc>
    <ndxf>
      <fill>
        <patternFill patternType="solid">
          <bgColor theme="3" tint="0.799981688894314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3" xfDxf="1" sqref="P8" start="0" length="0">
    <dxf>
      <fill>
        <patternFill patternType="solid">
          <bgColor theme="3" tint="0.799981688894314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88" sId="13">
    <nc r="J10">
      <v>4000000</v>
    </nc>
  </rcc>
  <rcc rId="89" sId="13">
    <nc r="J11">
      <v>750000</v>
    </nc>
  </rcc>
  <rcc rId="90" sId="13">
    <nc r="M11">
      <v>450000</v>
    </nc>
  </rcc>
  <rcc rId="91" sId="13">
    <nc r="M10">
      <v>4300000</v>
    </nc>
  </rcc>
  <rcc rId="92" sId="13">
    <nc r="P10">
      <v>400000</v>
    </nc>
  </rcc>
  <rcv guid="{ED46E13A-94FA-4E4C-857D-89FB75DD4E5B}" action="delete"/>
  <rdn rId="0" localSheetId="2" customView="1" name="Z_ED46E13A_94FA_4E4C_857D_89FB75DD4E5B_.wvu.PrintArea" hidden="1" oldHidden="1">
    <formula>enah!$A$3:$P$28</formula>
    <oldFormula>enah!$A$3:$P$28</oldFormula>
  </rdn>
  <rcv guid="{ED46E13A-94FA-4E4C-857D-89FB75DD4E5B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21" odxf="1" dxf="1">
    <nc r="H10" t="inlineStr">
      <is>
        <t>NARASUMBER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95" sId="21" odxf="1" dxf="1">
    <nc r="H11" t="inlineStr">
      <is>
        <t>VOICE OVER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96" sId="21" odxf="1" dxf="1">
    <nc r="H12" t="inlineStr">
      <is>
        <t>FIXER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97" sId="21" odxf="1" dxf="1">
    <nc r="H13" t="inlineStr">
      <is>
        <t>PORTER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98" sId="21" odxf="1" dxf="1">
    <nc r="H14" t="inlineStr">
      <is>
        <t>CADANGAN PERJALANAN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99" sId="21" odxf="1" dxf="1">
    <nc r="H15" t="inlineStr">
      <is>
        <t>OTHER TRANSPORT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0" sId="21" odxf="1" dxf="1">
    <nc r="H16" t="inlineStr">
      <is>
        <t>TOL &amp; PARKIR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1" sId="21" odxf="1" dxf="1">
    <nc r="H17" t="inlineStr">
      <is>
        <t>JAMUAN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2" sId="21" odxf="1" dxf="1">
    <nc r="H18" t="inlineStr">
      <is>
        <t>AGTK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3" sId="21" odxf="1" dxf="1">
    <nc r="H19" t="inlineStr">
      <is>
        <t>MEALS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4" sId="21" odxf="1" dxf="1">
    <nc r="H20" t="inlineStr">
      <is>
        <t>VITAMIN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5" sId="21" odxf="1" dxf="1">
    <nc r="H21" t="inlineStr">
      <is>
        <t>ATK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6" sId="21" odxf="1" dxf="1">
    <nc r="H22" t="inlineStr">
      <is>
        <t>BATERAI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7" sId="21" odxf="1" dxf="1">
    <nc r="H23" t="inlineStr">
      <is>
        <t>PERIJINAN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8" sId="21" odxf="1" dxf="1">
    <nc r="H24" t="inlineStr">
      <is>
        <t>TALENT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9" sId="21" odxf="1" dxf="1">
    <nc r="H25" t="inlineStr">
      <is>
        <t>PROPERTY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0" sId="21" odxf="1" s="1" dxf="1" numFmtId="34">
    <nc r="I10">
      <v>2000000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1" sId="21" odxf="1" s="1" dxf="1" numFmtId="34">
    <nc r="I11">
      <v>1280000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2" sId="21" odxf="1" s="1" dxf="1" numFmtId="34">
    <nc r="I12">
      <v>2000000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3" sId="21" odxf="1" s="1" dxf="1" numFmtId="34">
    <nc r="I13">
      <v>1200000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4" sId="21" odxf="1" s="1" dxf="1" numFmtId="34">
    <nc r="I14">
      <v>1800000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5" sId="21" odxf="1" s="1" dxf="1" numFmtId="34">
    <nc r="I15">
      <v>1200000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6" sId="21" odxf="1" s="1" dxf="1" numFmtId="34">
    <nc r="I16">
      <v>500000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7" sId="21" odxf="1" s="1" dxf="1" numFmtId="34">
    <nc r="I17">
      <v>1600000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8" sId="21" odxf="1" s="1" dxf="1" numFmtId="34">
    <nc r="I18">
      <v>1440000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9" sId="21" odxf="1" s="1" dxf="1" numFmtId="34">
    <nc r="I19">
      <v>4060000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20" sId="21" odxf="1" s="1" dxf="1" numFmtId="34">
    <nc r="I20">
      <v>1296000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21" sId="21" odxf="1" s="1" dxf="1" numFmtId="34">
    <nc r="I21">
      <v>400000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22" sId="21" odxf="1" s="1" dxf="1" numFmtId="34">
    <nc r="I22">
      <v>400000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23" sId="21" odxf="1" s="1" dxf="1" numFmtId="34">
    <nc r="I23">
      <v>2000000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24" sId="21" odxf="1" s="1" dxf="1" numFmtId="34">
    <nc r="I24">
      <v>15480000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25" sId="21" odxf="1" s="1" dxf="1" numFmtId="34">
    <nc r="I25">
      <v>4800000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26" sId="21" odxf="1" s="1" dxf="1" numFmtId="34">
    <nc r="J10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27" sId="21" odxf="1" s="1" dxf="1" numFmtId="34">
    <nc r="J11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28" sId="21" odxf="1" s="1" dxf="1" numFmtId="34">
    <nc r="J12">
      <v>600000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29" sId="21" odxf="1" s="1" dxf="1" numFmtId="34">
    <nc r="J13">
      <v>300000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0" sId="21" odxf="1" s="1" dxf="1" numFmtId="34">
    <nc r="J14">
      <v>400000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1" sId="21" odxf="1" s="1" dxf="1" numFmtId="34">
    <nc r="J15">
      <v>300000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2" sId="21" odxf="1" s="1" dxf="1" numFmtId="34">
    <nc r="J16">
      <v>100000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3" sId="21" odxf="1" s="1" dxf="1" numFmtId="34">
    <nc r="J17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4" sId="21" odxf="1" s="1" dxf="1" numFmtId="34">
    <nc r="J18">
      <v>440000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5" sId="21" odxf="1" s="1" dxf="1" numFmtId="34">
    <nc r="J19">
      <v>1100000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6" sId="21" odxf="1" s="1" dxf="1" numFmtId="34">
    <nc r="J20">
      <v>296000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7" sId="21" odxf="1" s="1" dxf="1" numFmtId="34">
    <nc r="J21">
      <v>100000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8" sId="21" odxf="1" s="1" dxf="1" numFmtId="34">
    <nc r="J22">
      <v>100000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9" sId="21" odxf="1" s="1" dxf="1" numFmtId="34">
    <nc r="J23">
      <v>600000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0" sId="21" odxf="1" s="1" dxf="1" numFmtId="34">
    <nc r="J24">
      <v>2864000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1" sId="21" odxf="1" s="1" dxf="1" numFmtId="34">
    <nc r="J25">
      <v>1800000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2" sId="21" odxf="1" s="1" dxf="1" numFmtId="34">
    <nc r="K10">
      <v>750000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3" sId="21" odxf="1" s="1" dxf="1" numFmtId="34">
    <nc r="K11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4" sId="21" odxf="1" s="1" dxf="1" numFmtId="34">
    <nc r="K12">
      <v>750000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5" sId="21" odxf="1" s="1" dxf="1" numFmtId="34">
    <nc r="K13">
      <v>450000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6" sId="21" odxf="1" s="1" dxf="1" numFmtId="34">
    <nc r="K14">
      <v>700000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7" sId="21" odxf="1" s="1" dxf="1" numFmtId="34">
    <nc r="K15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8" sId="21" odxf="1" s="1" dxf="1" numFmtId="34">
    <nc r="K16">
      <v>200000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9" sId="21" odxf="1" s="1" dxf="1" numFmtId="34">
    <nc r="K17">
      <v>550000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0" sId="21" odxf="1" s="1" dxf="1" numFmtId="34">
    <nc r="K18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1" sId="21" odxf="1" s="1" dxf="1" numFmtId="34">
    <nc r="K19">
      <v>1530000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2" sId="21" odxf="1" s="1" dxf="1" numFmtId="34">
    <nc r="K20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3" sId="21" odxf="1" s="1" dxf="1" numFmtId="34">
    <nc r="K21">
      <v>150000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4" sId="21" odxf="1" s="1" dxf="1" numFmtId="34">
    <nc r="K22">
      <v>150000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5" sId="21" odxf="1" s="1" dxf="1" numFmtId="34">
    <nc r="K23">
      <v>750000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6" sId="21" odxf="1" s="1" dxf="1" numFmtId="34">
    <nc r="K24">
      <v>6020000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7" sId="21" odxf="1" s="1" dxf="1" numFmtId="34">
    <nc r="K25">
      <v>1500000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8" sId="21" odxf="1" s="1" dxf="1" numFmtId="34">
    <nc r="L10">
      <v>750000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9" sId="21" odxf="1" s="1" dxf="1" numFmtId="34">
    <nc r="L11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0" sId="21" odxf="1" s="1" dxf="1" numFmtId="34">
    <nc r="L12">
      <v>750000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1" sId="21" odxf="1" s="1" dxf="1" numFmtId="34">
    <nc r="L13">
      <v>450000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2" sId="21" odxf="1" s="1" dxf="1" numFmtId="34">
    <nc r="L14">
      <v>700000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3" sId="21" odxf="1" s="1" dxf="1" numFmtId="34">
    <nc r="L15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4" sId="21" odxf="1" s="1" dxf="1" numFmtId="34">
    <nc r="L16">
      <v>200000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5" sId="21" odxf="1" s="1" dxf="1" numFmtId="34">
    <nc r="L17">
      <v>550000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6" sId="21" odxf="1" s="1" dxf="1" numFmtId="34">
    <nc r="L18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7" sId="21" odxf="1" s="1" dxf="1" numFmtId="34">
    <nc r="L19">
      <v>1530000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8" sId="21" odxf="1" s="1" dxf="1" numFmtId="34">
    <nc r="L20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9" sId="21" odxf="1" s="1" dxf="1" numFmtId="34">
    <nc r="L21">
      <v>150000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70" sId="21" odxf="1" s="1" dxf="1" numFmtId="34">
    <nc r="L22">
      <v>150000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71" sId="21" odxf="1" s="1" dxf="1" numFmtId="34">
    <nc r="L23">
      <v>750000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72" sId="21" odxf="1" s="1" dxf="1" numFmtId="34">
    <nc r="L24">
      <v>6020000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73" sId="21" odxf="1" s="1" dxf="1" numFmtId="34">
    <nc r="L25">
      <v>1500000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fmt sheetId="21" s="1" sqref="N10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1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2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3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4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5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6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7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8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9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20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21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22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23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24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25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cc rId="174" sId="21">
    <nc r="H9" t="inlineStr">
      <is>
        <t>Budget Detail</t>
      </is>
    </nc>
  </rcc>
  <rcc rId="175" sId="21">
    <nc r="I9" t="inlineStr">
      <is>
        <t xml:space="preserve">Total Advance </t>
      </is>
    </nc>
  </rcc>
  <rcc rId="176" sId="21" odxf="1" dxf="1">
    <nc r="J9" t="inlineStr">
      <is>
        <t>PV23011100004</t>
      </is>
    </nc>
    <odxf>
      <font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/>
      <fill>
        <patternFill patternType="solid">
          <bgColor rgb="FFFFFFFF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7" sId="21" odxf="1" dxf="1">
    <nc r="K9" t="inlineStr">
      <is>
        <t>PV23011700007</t>
      </is>
    </nc>
    <odxf>
      <font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/>
      <fill>
        <patternFill patternType="solid">
          <bgColor rgb="FFFFFFFF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8" sId="21" odxf="1" dxf="1">
    <nc r="L9" t="inlineStr">
      <is>
        <t>PV23011800015</t>
      </is>
    </nc>
    <odxf>
      <font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/>
      <fill>
        <patternFill patternType="solid">
          <bgColor rgb="FFFFFFFF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9" sId="21" odxf="1" dxf="1">
    <nc r="M9" t="inlineStr">
      <is>
        <t>total pv cair</t>
      </is>
    </nc>
    <odxf>
      <font/>
      <alignment horizontal="general" vertical="bottom" readingOrder="0"/>
      <border outline="0">
        <left/>
        <right/>
        <top/>
        <bottom/>
      </border>
    </odxf>
    <ndxf>
      <font/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0" sId="21" odxf="1" dxf="1">
    <nc r="N9" t="inlineStr">
      <is>
        <t>control</t>
      </is>
    </nc>
    <odxf>
      <font/>
      <alignment horizontal="general" vertical="bottom" readingOrder="0"/>
      <border outline="0">
        <left/>
        <right/>
        <top/>
        <bottom/>
      </border>
    </odxf>
    <ndxf>
      <font/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H9" start="0" length="0">
    <dxf>
      <border>
        <left style="thin">
          <color indexed="64"/>
        </left>
      </border>
    </dxf>
  </rfmt>
  <rfmt sheetId="21" sqref="H9:I9" start="0" length="0">
    <dxf>
      <border>
        <top style="thin">
          <color indexed="64"/>
        </top>
      </border>
    </dxf>
  </rfmt>
  <rfmt sheetId="21" sqref="H9:I9" start="0" length="0">
    <dxf>
      <border>
        <bottom style="thin">
          <color indexed="64"/>
        </bottom>
      </border>
    </dxf>
  </rfmt>
  <rfmt sheetId="21" sqref="H9:I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rc rId="181" sId="21" eol="1" ref="A26:XFD26" action="insertRow"/>
  <rfmt sheetId="21" sqref="H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5"/>
        <color rgb="FF505D69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medium">
          <color rgb="FFEFF2F7"/>
        </left>
        <right style="medium">
          <color rgb="FFEFF2F7"/>
        </right>
        <top/>
        <bottom/>
      </border>
    </dxf>
  </rfmt>
  <rcc rId="182" sId="21" odxf="1" dxf="1">
    <nc r="I26">
      <f>SUM(I10:I25)</f>
    </nc>
    <odxf>
      <numFmt numFmtId="0" formatCode="General"/>
    </odxf>
    <ndxf>
      <numFmt numFmtId="33" formatCode="_-* #,##0_-;\-* #,##0_-;_-* &quot;-&quot;_-;_-@_-"/>
    </ndxf>
  </rcc>
  <rcc rId="183" sId="21">
    <nc r="H26" t="inlineStr">
      <is>
        <t>TOTAL VQ</t>
      </is>
    </nc>
  </rcc>
  <rrc rId="184" sId="21" eol="1" ref="A27:XFD27" action="insertRow"/>
  <rcc rId="185" sId="21">
    <nc r="H27" t="inlineStr">
      <is>
        <t>ADVANCE YG DICAIRKAN</t>
      </is>
    </nc>
  </rcc>
  <rfmt sheetId="21" sqref="H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5"/>
        <color rgb="FF505D69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rgb="FFEFF2F7"/>
        </left>
        <right style="medium">
          <color rgb="FFEFF2F7"/>
        </right>
        <top/>
        <bottom/>
      </border>
    </dxf>
  </rfmt>
  <rcc rId="186" sId="21">
    <nc r="J27">
      <f>SUM(J10:J25)</f>
    </nc>
  </rcc>
  <rcc rId="187" sId="21">
    <nc r="K27">
      <f>SUM(K10:K25)</f>
    </nc>
  </rcc>
  <rcc rId="188" sId="21">
    <nc r="L27">
      <f>SUM(L10:L25)</f>
    </nc>
  </rcc>
  <rcc rId="189" sId="21">
    <nc r="N27">
      <f>SUM(N10:N25)</f>
    </nc>
  </rcc>
  <rcc rId="190" sId="21">
    <nc r="N10">
      <f>SUM(J10:L10)</f>
    </nc>
  </rcc>
  <rcc rId="191" sId="21">
    <nc r="N11">
      <f>SUM(J11:L11)</f>
    </nc>
  </rcc>
  <rcc rId="192" sId="21">
    <nc r="N12">
      <f>SUM(J12:L12)</f>
    </nc>
  </rcc>
  <rcc rId="193" sId="21">
    <nc r="N13">
      <f>SUM(J13:L13)</f>
    </nc>
  </rcc>
  <rcc rId="194" sId="21">
    <nc r="N14">
      <f>SUM(J14:L14)</f>
    </nc>
  </rcc>
  <rcc rId="195" sId="21">
    <nc r="N15">
      <f>SUM(J15:L15)</f>
    </nc>
  </rcc>
  <rcc rId="196" sId="21">
    <nc r="N16">
      <f>SUM(J16:L16)</f>
    </nc>
  </rcc>
  <rcc rId="197" sId="21">
    <nc r="N17">
      <f>SUM(J17:L17)</f>
    </nc>
  </rcc>
  <rcc rId="198" sId="21">
    <nc r="N18">
      <f>SUM(J18:L18)</f>
    </nc>
  </rcc>
  <rcc rId="199" sId="21">
    <nc r="N19">
      <f>SUM(J19:L19)</f>
    </nc>
  </rcc>
  <rcc rId="200" sId="21">
    <nc r="N20">
      <f>SUM(J20:L20)</f>
    </nc>
  </rcc>
  <rcc rId="201" sId="21">
    <nc r="N21">
      <f>SUM(J21:L21)</f>
    </nc>
  </rcc>
  <rcc rId="202" sId="21">
    <nc r="N22">
      <f>SUM(J22:L22)</f>
    </nc>
  </rcc>
  <rcc rId="203" sId="21">
    <nc r="N23">
      <f>SUM(J23:L23)</f>
    </nc>
  </rcc>
  <rcc rId="204" sId="21">
    <nc r="N24">
      <f>SUM(J24:L24)</f>
    </nc>
  </rcc>
  <rcc rId="205" sId="21">
    <nc r="N25">
      <f>SUM(J25:L25)</f>
    </nc>
  </rcc>
  <rfmt sheetId="21" sqref="H10:H27" start="0" length="0">
    <dxf>
      <border>
        <left style="thin">
          <color indexed="64"/>
        </left>
      </border>
    </dxf>
  </rfmt>
  <rfmt sheetId="21" sqref="N10:N27" start="0" length="0">
    <dxf>
      <border>
        <right style="thin">
          <color indexed="64"/>
        </right>
      </border>
    </dxf>
  </rfmt>
  <rfmt sheetId="21" sqref="H27:N27" start="0" length="0">
    <dxf>
      <border>
        <bottom style="thin">
          <color indexed="64"/>
        </bottom>
      </border>
    </dxf>
  </rfmt>
  <rfmt sheetId="21" sqref="H10:N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1" sqref="H26:N26">
    <dxf>
      <fill>
        <patternFill patternType="solid">
          <bgColor rgb="FF92D050"/>
        </patternFill>
      </fill>
    </dxf>
  </rfmt>
  <rcc rId="206" sId="21">
    <nc r="I27">
      <v>40000000</v>
    </nc>
  </rcc>
  <rfmt sheetId="21" sqref="I27">
    <dxf>
      <numFmt numFmtId="33" formatCode="_-* #,##0_-;\-* #,##0_-;_-* &quot;-&quot;_-;_-@_-"/>
    </dxf>
  </rfmt>
  <rrc rId="207" sId="21" eol="1" ref="A28:XFD28" action="insertRow"/>
  <rcc rId="208" sId="21">
    <nc r="H28" t="inlineStr">
      <is>
        <t xml:space="preserve">ADVANCE YG BELUM DICAIRKAN </t>
      </is>
    </nc>
  </rcc>
  <rfmt sheetId="21" sqref="H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5"/>
        <color rgb="FF505D69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rfmt>
  <rcc rId="209" sId="21" odxf="1" dxf="1">
    <nc r="I28">
      <f>SUM(I26-I27)</f>
    </nc>
    <odxf>
      <numFmt numFmtId="0" formatCode="General"/>
    </odxf>
    <ndxf>
      <numFmt numFmtId="33" formatCode="_-* #,##0_-;\-* #,##0_-;_-* &quot;-&quot;_-;_-@_-"/>
    </ndxf>
  </rcc>
  <rfmt sheetId="21" sqref="N28" start="0" length="0">
    <dxf>
      <border>
        <right style="thin">
          <color indexed="64"/>
        </right>
      </border>
    </dxf>
  </rfmt>
  <rfmt sheetId="21" sqref="H28:N28" start="0" length="0">
    <dxf>
      <border>
        <bottom style="thin">
          <color indexed="64"/>
        </bottom>
      </border>
    </dxf>
  </rfmt>
  <rfmt sheetId="21" sqref="H28:N28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fmt sheetId="21" sqref="H28:N28">
    <dxf>
      <fill>
        <patternFill patternType="solid">
          <bgColor theme="9" tint="0.39997558519241921"/>
        </patternFill>
      </fill>
    </dxf>
  </rfmt>
  <rfmt sheetId="21" sqref="H26:N26">
    <dxf>
      <fill>
        <patternFill>
          <bgColor theme="9" tint="0.39997558519241921"/>
        </patternFill>
      </fill>
    </dxf>
  </rfmt>
  <rfmt sheetId="21" sqref="H26:N26">
    <dxf>
      <fill>
        <patternFill>
          <bgColor theme="8" tint="0.59999389629810485"/>
        </patternFill>
      </fill>
    </dxf>
  </rfmt>
  <rdn rId="0" localSheetId="2" customView="1" name="Z_C9F1297D_C101_46AC_A90F_3FEF25CC5F27_.wvu.PrintArea" hidden="1" oldHidden="1">
    <formula>enah!$A$3:$P$28</formula>
  </rdn>
  <rcv guid="{C9F1297D-C101-46AC-A90F-3FEF25CC5F27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" sId="21">
    <nc r="M10">
      <f>SUM(J10+K10+L10)</f>
    </nc>
  </rcc>
  <rcc rId="212" sId="21">
    <nc r="M11">
      <f>SUM(J11+K11+L11)</f>
    </nc>
  </rcc>
  <rcc rId="213" sId="21">
    <nc r="M12">
      <f>SUM(J12+K12+L12)</f>
    </nc>
  </rcc>
  <rcc rId="214" sId="21">
    <nc r="M13">
      <f>SUM(J13+K13+L13)</f>
    </nc>
  </rcc>
  <rcc rId="215" sId="21">
    <nc r="M14">
      <f>SUM(J14+K14+L14)</f>
    </nc>
  </rcc>
  <rcc rId="216" sId="21">
    <nc r="M15">
      <f>SUM(J15+K15+L15)</f>
    </nc>
  </rcc>
  <rcc rId="217" sId="21">
    <nc r="M16">
      <f>SUM(J16+K16+L16)</f>
    </nc>
  </rcc>
  <rcc rId="218" sId="21">
    <nc r="M17">
      <f>SUM(J17+K17+L17)</f>
    </nc>
  </rcc>
  <rcc rId="219" sId="21">
    <nc r="M18">
      <f>SUM(J18+K18+L18)</f>
    </nc>
  </rcc>
  <rcc rId="220" sId="21">
    <nc r="M19">
      <f>SUM(J19+K19+L19)</f>
    </nc>
  </rcc>
  <rcc rId="221" sId="21">
    <nc r="M20">
      <f>SUM(J20+K20+L20)</f>
    </nc>
  </rcc>
  <rcc rId="222" sId="21">
    <nc r="M21">
      <f>SUM(J21+K21+L21)</f>
    </nc>
  </rcc>
  <rcc rId="223" sId="21">
    <nc r="M22">
      <f>SUM(J22+K22+L22)</f>
    </nc>
  </rcc>
  <rcc rId="224" sId="21">
    <nc r="M23">
      <f>SUM(J23+K23+L23)</f>
    </nc>
  </rcc>
  <rcc rId="225" sId="21">
    <nc r="M24">
      <f>SUM(J24+K24+L24)</f>
    </nc>
  </rcc>
  <rcc rId="226" sId="21">
    <nc r="M25">
      <f>SUM(J25+K25+L25)</f>
    </nc>
  </rcc>
  <rcc rId="227" sId="21">
    <nc r="M27">
      <f>SUM(M10:M25)</f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1" sqref="H9:N9">
    <dxf>
      <fill>
        <patternFill>
          <bgColor theme="8" tint="0.59999389629810485"/>
        </patternFill>
      </fill>
    </dxf>
  </rfmt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" sId="21" odxf="1" s="1" dxf="1">
    <nc r="J26">
      <f>SUM(J10:J25)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numFmt numFmtId="164" formatCode="_-* #,##0_-;\-* #,##0_-;_-* &quot;-&quot;_-;_-@_-"/>
    </ndxf>
  </rcc>
  <rcc rId="229" sId="21" odxf="1" s="1" dxf="1">
    <nc r="K26">
      <f>SUM(K10:K25)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numFmt numFmtId="164" formatCode="_-* #,##0_-;\-* #,##0_-;_-* &quot;-&quot;_-;_-@_-"/>
    </ndxf>
  </rcc>
  <rcc rId="230" sId="21" odxf="1" s="1" dxf="1">
    <nc r="L26">
      <f>SUM(L10:L25)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numFmt numFmtId="164" formatCode="_-* #,##0_-;\-* #,##0_-;_-* &quot;-&quot;_-;_-@_-"/>
    </ndxf>
  </rcc>
  <rcc rId="231" sId="21" odxf="1" s="1" dxf="1">
    <nc r="M26">
      <f>SUM(M10:M25)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numFmt numFmtId="164" formatCode="_-* #,##0_-;\-* #,##0_-;_-* &quot;-&quot;_-;_-@_-"/>
    </ndxf>
  </rcc>
  <rcc rId="232" sId="21" odxf="1" s="1" dxf="1">
    <nc r="N26">
      <f>SUM(N10:N25)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numFmt numFmtId="164" formatCode="_-* #,##0_-;\-* #,##0_-;_-* &quot;-&quot;_-;_-@_-"/>
    </ndxf>
  </rcc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8">
    <nc r="N4">
      <v>1000000</v>
    </nc>
  </rcc>
  <rcc rId="7" sId="8">
    <nc r="O4">
      <v>6000000</v>
    </nc>
  </rcc>
  <rcc rId="8" sId="8">
    <nc r="Q4">
      <v>2500000</v>
    </nc>
  </rcc>
  <rcc rId="9" sId="8">
    <nc r="R4">
      <v>1000000</v>
    </nc>
  </rcc>
  <rcc rId="10" sId="8">
    <nc r="P4">
      <v>5000000</v>
    </nc>
  </rcc>
  <rdn rId="0" localSheetId="2" customView="1" name="Z_113F5A9E_2D68_4C33_8BCE_86FDF83113D7_.wvu.PrintArea" hidden="1" oldHidden="1">
    <formula>enah!$A$3:$P$28</formula>
  </rdn>
  <rcv guid="{113F5A9E-2D68-4C33-8BCE-86FDF83113D7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" sId="21">
    <oc r="I28">
      <f>SUM(I26-I27)</f>
    </oc>
    <nc r="I28">
      <f>SUM(I26-I27)</f>
    </nc>
  </rcc>
  <rcc rId="235" sId="21">
    <nc r="J28">
      <f>J26-J27</f>
    </nc>
  </rcc>
  <rcc rId="236" sId="21">
    <nc r="K28">
      <f>K26-K27</f>
    </nc>
  </rcc>
  <rcc rId="237" sId="21">
    <nc r="L28">
      <f>L26-L27</f>
    </nc>
  </rcc>
  <rcc rId="238" sId="21">
    <nc r="M28">
      <f>M26-M27</f>
    </nc>
  </rcc>
  <rcc rId="239" sId="21">
    <nc r="N28">
      <f>N26-N27</f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" sId="21">
    <oc r="N10">
      <f>SUM(J10:L10)</f>
    </oc>
    <nc r="N10">
      <f>I10-M10</f>
    </nc>
  </rcc>
  <rcc rId="241" sId="21">
    <oc r="N12">
      <f>SUM(J12:L12)</f>
    </oc>
    <nc r="N12">
      <f>I12-M12</f>
    </nc>
  </rcc>
  <rcc rId="242" sId="21">
    <oc r="N13">
      <f>SUM(J13:L13)</f>
    </oc>
    <nc r="N13">
      <f>I13-M13</f>
    </nc>
  </rcc>
  <rcc rId="243" sId="21">
    <oc r="N14">
      <f>SUM(J14:L14)</f>
    </oc>
    <nc r="N14">
      <f>I14-M14</f>
    </nc>
  </rcc>
  <rcc rId="244" sId="21">
    <oc r="N15">
      <f>SUM(J15:L15)</f>
    </oc>
    <nc r="N15">
      <f>I15-M15</f>
    </nc>
  </rcc>
  <rcc rId="245" sId="21">
    <oc r="N16">
      <f>SUM(J16:L16)</f>
    </oc>
    <nc r="N16">
      <f>I16-M16</f>
    </nc>
  </rcc>
  <rcc rId="246" sId="21">
    <oc r="N17">
      <f>SUM(J17:L17)</f>
    </oc>
    <nc r="N17">
      <f>I17-M17</f>
    </nc>
  </rcc>
  <rcc rId="247" sId="21">
    <oc r="N18">
      <f>SUM(J18:L18)</f>
    </oc>
    <nc r="N18">
      <f>I18-M18</f>
    </nc>
  </rcc>
  <rcc rId="248" sId="21">
    <oc r="N19">
      <f>SUM(J19:L19)</f>
    </oc>
    <nc r="N19">
      <f>I19-M19</f>
    </nc>
  </rcc>
  <rcc rId="249" sId="21">
    <oc r="N20">
      <f>SUM(J20:L20)</f>
    </oc>
    <nc r="N20">
      <f>I20-M20</f>
    </nc>
  </rcc>
  <rcc rId="250" sId="21">
    <oc r="N21">
      <f>SUM(J21:L21)</f>
    </oc>
    <nc r="N21">
      <f>I21-M21</f>
    </nc>
  </rcc>
  <rcc rId="251" sId="21">
    <oc r="N22">
      <f>SUM(J22:L22)</f>
    </oc>
    <nc r="N22">
      <f>I22-M22</f>
    </nc>
  </rcc>
  <rcc rId="252" sId="21">
    <oc r="N23">
      <f>SUM(J23:L23)</f>
    </oc>
    <nc r="N23">
      <f>I23-M23</f>
    </nc>
  </rcc>
  <rcc rId="253" sId="21">
    <oc r="N24">
      <f>SUM(J24:L24)</f>
    </oc>
    <nc r="N24">
      <f>I24-M24</f>
    </nc>
  </rcc>
  <rcc rId="254" sId="21">
    <oc r="N25">
      <f>SUM(J25:L25)</f>
    </oc>
    <nc r="N25">
      <f>I25-M25</f>
    </nc>
  </rcc>
  <rcc rId="255" sId="21" odxf="1" dxf="1">
    <oc r="N26">
      <f>SUM(N10:N25)</f>
    </oc>
    <nc r="N26">
      <f>I26-M26</f>
    </nc>
    <odxf>
      <font>
        <sz val="11"/>
        <color theme="1"/>
        <name val="Calibri"/>
        <family val="2"/>
        <scheme val="minor"/>
      </font>
      <fill>
        <patternFill patternType="solid">
          <bgColor theme="8" tint="0.59999389629810485"/>
        </patternFill>
      </fill>
    </odxf>
    <ndxf>
      <font>
        <sz val="9.5"/>
        <color theme="1"/>
        <name val="Arial"/>
        <family val="2"/>
        <scheme val="none"/>
      </font>
      <fill>
        <patternFill patternType="none">
          <bgColor indexed="65"/>
        </patternFill>
      </fill>
    </ndxf>
  </rcc>
  <rcc rId="256" sId="21" odxf="1" s="1" dxf="1">
    <oc r="N27">
      <f>SUM(N10:N25)</f>
    </oc>
    <nc r="N27">
      <f>I27-M27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9.5"/>
        <color theme="1"/>
        <name val="Arial"/>
        <family val="2"/>
        <scheme val="none"/>
      </font>
      <numFmt numFmtId="164" formatCode="_-* #,##0_-;\-* #,##0_-;_-* &quot;-&quot;_-;_-@_-"/>
    </ndxf>
  </rcc>
  <rcc rId="257" sId="21">
    <oc r="N28">
      <f>N26-N27</f>
    </oc>
    <nc r="N28">
      <f>N26-N27</f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1" sqref="N26">
    <dxf>
      <fill>
        <patternFill patternType="solid">
          <bgColor theme="8" tint="0.59999389629810485"/>
        </patternFill>
      </fill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1:XFD1048576">
    <dxf>
      <numFmt numFmtId="35" formatCode="_(* #,##0.00_);_(* \(#,##0.00\);_(* &quot;-&quot;??_);_(@_)"/>
    </dxf>
  </rfmt>
  <rfmt sheetId="9" sqref="A1:XFD1048576">
    <dxf>
      <numFmt numFmtId="166" formatCode="_(* #,##0.0_);_(* \(#,##0.0\);_(* &quot;-&quot;??_);_(@_)"/>
    </dxf>
  </rfmt>
  <rfmt sheetId="9" sqref="A1:XFD1048576">
    <dxf>
      <numFmt numFmtId="165" formatCode="_(* #,##0_);_(* \(#,##0\);_(* &quot;-&quot;??_);_(@_)"/>
    </dxf>
  </rfmt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" sId="21" xfDxf="1" dxf="1">
    <nc r="B9" t="inlineStr">
      <is>
        <t>VQ23010900002</t>
      </is>
    </nc>
  </rcc>
  <rfmt sheetId="21" sqref="B9">
    <dxf>
      <fill>
        <patternFill patternType="solid">
          <bgColor theme="8" tint="0.59999389629810485"/>
        </patternFill>
      </fill>
    </dxf>
  </rfmt>
  <rfmt sheetId="21" sqref="B9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1" sqref="B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9F1297D-C101-46AC-A90F-3FEF25CC5F27}" action="delete"/>
  <rdn rId="0" localSheetId="2" customView="1" name="Z_C9F1297D_C101_46AC_A90F_3FEF25CC5F27_.wvu.PrintArea" hidden="1" oldHidden="1">
    <formula>enah!$A$3:$P$28</formula>
    <oldFormula>enah!$A$3:$P$28</oldFormula>
  </rdn>
  <rcv guid="{C9F1297D-C101-46AC-A90F-3FEF25CC5F27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1:XFD1048576">
    <dxf>
      <numFmt numFmtId="35" formatCode="_(* #,##0.00_);_(* \(#,##0.00\);_(* &quot;-&quot;??_);_(@_)"/>
    </dxf>
  </rfmt>
  <rfmt sheetId="6" sqref="A1:XFD1048576">
    <dxf>
      <numFmt numFmtId="166" formatCode="_(* #,##0.0_);_(* \(#,##0.0\);_(* &quot;-&quot;??_);_(@_)"/>
    </dxf>
  </rfmt>
  <rfmt sheetId="6" sqref="A1:XFD1048576">
    <dxf>
      <numFmt numFmtId="165" formatCode="_(* #,##0_);_(* \(#,##0\);_(* &quot;-&quot;??_);_(@_)"/>
    </dxf>
  </rfmt>
  <rcc rId="261" sId="6" numFmtId="34">
    <nc r="J5">
      <v>0</v>
    </nc>
  </rcc>
  <rcc rId="262" sId="6" numFmtId="34">
    <nc r="J7">
      <v>0</v>
    </nc>
  </rcc>
  <rcc rId="263" sId="6" numFmtId="34">
    <nc r="J9">
      <v>0</v>
    </nc>
  </rcc>
  <rcc rId="264" sId="11">
    <oc r="AB8">
      <f>SUM(U8:AA8)</f>
    </oc>
    <nc r="AB8">
      <f>SUM(J8:AA8)</f>
    </nc>
  </rcc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" sId="12">
    <oc r="O9">
      <f>SUM(J9:N9)</f>
    </oc>
    <nc r="O9">
      <f>SUM(J9:N9)</f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" sId="6" numFmtId="34">
    <nc r="J10">
      <v>250000</v>
    </nc>
  </rcc>
  <rcc rId="268" sId="6" numFmtId="34">
    <nc r="M10">
      <v>250000</v>
    </nc>
  </rcc>
  <rcc rId="269" sId="6" numFmtId="34">
    <nc r="O10">
      <v>250000</v>
    </nc>
  </rcc>
  <rcc rId="270" sId="6" numFmtId="34">
    <nc r="R10">
      <v>250000</v>
    </nc>
  </rcc>
  <rcc rId="271" sId="6" numFmtId="34">
    <nc r="P12">
      <v>500000</v>
    </nc>
  </rcc>
  <rdn rId="0" localSheetId="2" customView="1" name="Z_ECF72AE7_C5A2_4B64_8F4D_6758CB07E305_.wvu.PrintArea" hidden="1" oldHidden="1">
    <formula>enah!$A$3:$P$28</formula>
  </rdn>
  <rcv guid="{ECF72AE7-C5A2-4B64-8F4D-6758CB07E305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" sId="6" numFmtId="34">
    <nc r="K8">
      <v>25000</v>
    </nc>
  </rcc>
  <rcc rId="274" sId="6" numFmtId="34">
    <nc r="L8">
      <v>25000</v>
    </nc>
  </rcc>
  <rcc rId="275" sId="6" numFmtId="34">
    <nc r="N8">
      <v>25000</v>
    </nc>
  </rcc>
  <rcc rId="276" sId="6" numFmtId="34">
    <nc r="Q8">
      <v>25000</v>
    </nc>
  </rcc>
  <rcc rId="277" sId="6" numFmtId="34">
    <nc r="K5">
      <v>100000</v>
    </nc>
  </rcc>
  <rcc rId="278" sId="6" numFmtId="34">
    <nc r="K6">
      <v>100000</v>
    </nc>
  </rcc>
  <rcc rId="279" sId="6" numFmtId="34">
    <nc r="K7">
      <v>300000</v>
    </nc>
  </rcc>
  <rcc rId="280" sId="6" numFmtId="34">
    <nc r="K9">
      <v>250000</v>
    </nc>
  </rcc>
  <rcc rId="281" sId="6" numFmtId="34">
    <nc r="K11">
      <v>25000</v>
    </nc>
  </rcc>
  <rcc rId="282" sId="6" numFmtId="34">
    <nc r="N5">
      <v>100000</v>
    </nc>
  </rcc>
  <rcc rId="283" sId="6" numFmtId="34">
    <nc r="N6">
      <v>100000</v>
    </nc>
  </rcc>
  <rcc rId="284" sId="6" numFmtId="34">
    <nc r="N7">
      <v>300000</v>
    </nc>
  </rcc>
  <rcc rId="285" sId="6" numFmtId="34">
    <nc r="N9">
      <v>250000</v>
    </nc>
  </rcc>
  <rcc rId="286" sId="6" numFmtId="34">
    <nc r="N11">
      <v>25000</v>
    </nc>
  </rcc>
  <rcc rId="287" sId="6" numFmtId="34">
    <nc r="L5">
      <v>100000</v>
    </nc>
  </rcc>
  <rcc rId="288" sId="6" numFmtId="34">
    <nc r="L6">
      <v>100000</v>
    </nc>
  </rcc>
  <rcc rId="289" sId="6" numFmtId="34">
    <nc r="L7">
      <v>300000</v>
    </nc>
  </rcc>
  <rcc rId="290" sId="6" numFmtId="34">
    <nc r="L9">
      <v>250000</v>
    </nc>
  </rcc>
  <rcc rId="291" sId="6" numFmtId="34">
    <nc r="L11">
      <v>25000</v>
    </nc>
  </rcc>
  <rcc rId="292" sId="6" numFmtId="34">
    <nc r="Q5">
      <v>100000</v>
    </nc>
  </rcc>
  <rcc rId="293" sId="6" numFmtId="34">
    <nc r="Q6">
      <v>100000</v>
    </nc>
  </rcc>
  <rcc rId="294" sId="6" numFmtId="34">
    <nc r="Q7">
      <v>300000</v>
    </nc>
  </rcc>
  <rcc rId="295" sId="6" numFmtId="34">
    <nc r="Q9">
      <v>250000</v>
    </nc>
  </rcc>
  <rcc rId="296" sId="6" numFmtId="34">
    <nc r="Q11">
      <v>25000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A1:XFD1048576">
    <dxf>
      <numFmt numFmtId="35" formatCode="_(* #,##0.00_);_(* \(#,##0.00\);_(* &quot;-&quot;??_);_(@_)"/>
    </dxf>
  </rfmt>
  <rfmt sheetId="7" sqref="A1:XFD1048576">
    <dxf>
      <numFmt numFmtId="165" formatCode="_(* #,##0.0_);_(* \(#,##0.0\);_(* &quot;-&quot;??_);_(@_)"/>
    </dxf>
  </rfmt>
  <rfmt sheetId="7" sqref="A1:XFD1048576">
    <dxf>
      <numFmt numFmtId="164" formatCode="_(* #,##0_);_(* \(#,##0\);_(* &quot;-&quot;??_);_(@_)"/>
    </dxf>
  </rfmt>
  <rcc rId="12" sId="7">
    <nc r="J5">
      <f>$I$5/10</f>
    </nc>
  </rcc>
  <rdn rId="0" localSheetId="2" customView="1" name="Z_A01D44F9_3608_429C_BE76_956311B3E4C7_.wvu.PrintArea" hidden="1" oldHidden="1">
    <formula>enah!$A$3:$P$28</formula>
  </rdn>
  <rcv guid="{A01D44F9-3608-429C-BE76-956311B3E4C7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" sId="10">
    <nc r="J6">
      <v>6000000</v>
    </nc>
  </rcc>
  <rcc rId="298" sId="10">
    <nc r="L6">
      <v>6000000</v>
    </nc>
  </rcc>
  <rcc rId="299" sId="10">
    <nc r="N6">
      <v>6000000</v>
    </nc>
  </rcc>
  <rcc rId="300" sId="10">
    <nc r="K7">
      <v>1000000</v>
    </nc>
  </rcc>
  <rcc rId="301" sId="10">
    <nc r="M7">
      <v>1000000</v>
    </nc>
  </rcc>
  <rcc rId="302" sId="10">
    <nc r="O7">
      <v>1000000</v>
    </nc>
  </rcc>
  <rcc rId="303" sId="10">
    <nc r="P7">
      <v>300000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" sId="11">
    <nc r="J5">
      <v>2300000</v>
    </nc>
  </rcc>
  <rcc rId="305" sId="11">
    <nc r="K6">
      <v>1000000</v>
    </nc>
  </rcc>
  <rcc rId="306" sId="11">
    <nc r="L5">
      <v>4000000</v>
    </nc>
  </rcc>
  <rcc rId="307" sId="11">
    <nc r="M6">
      <v>1000000</v>
    </nc>
  </rcc>
  <rcc rId="308" sId="11">
    <nc r="N5">
      <v>700000</v>
    </nc>
  </rcc>
  <rcc rId="309" sId="11">
    <nc r="O5">
      <v>1500000</v>
    </nc>
  </rcc>
  <rcc rId="310" sId="11">
    <nc r="P4">
      <v>6000000</v>
    </nc>
  </rcc>
  <rcc rId="311" sId="11">
    <nc r="Q5">
      <v>4000000</v>
    </nc>
  </rcc>
  <rcc rId="312" sId="11">
    <nc r="R6">
      <v>1000000</v>
    </nc>
  </rcc>
  <rcc rId="313" sId="11">
    <nc r="S4">
      <v>2000000</v>
    </nc>
  </rcc>
  <rcc rId="314" sId="11">
    <nc r="T6">
      <v>1000000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" sId="11">
    <nc r="U6">
      <v>500000</v>
    </nc>
  </rcc>
  <rcc rId="316" sId="11">
    <nc r="V5">
      <v>4000000</v>
    </nc>
  </rcc>
  <rcc rId="317" sId="11">
    <nc r="W4">
      <v>5000000</v>
    </nc>
  </rcc>
  <rcc rId="318" sId="11">
    <nc r="X4">
      <v>3000000</v>
    </nc>
  </rcc>
  <rcc rId="319" sId="11">
    <nc r="Z5">
      <v>4000000</v>
    </nc>
  </rcc>
  <rcc rId="320" sId="11">
    <nc r="AA6">
      <v>1000000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Y3">
    <dxf>
      <fill>
        <patternFill patternType="solid">
          <bgColor rgb="FFFF0000"/>
        </patternFill>
      </fill>
    </dxf>
  </rfmt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Y3">
    <dxf>
      <fill>
        <patternFill>
          <bgColor theme="0"/>
        </patternFill>
      </fill>
    </dxf>
  </rfmt>
  <rcc rId="321" sId="11">
    <nc r="Y6">
      <v>1500000</v>
    </nc>
  </rcc>
  <rcv guid="{ECF72AE7-C5A2-4B64-8F4D-6758CB07E305}" action="delete"/>
  <rdn rId="0" localSheetId="2" customView="1" name="Z_ECF72AE7_C5A2_4B64_8F4D_6758CB07E305_.wvu.PrintArea" hidden="1" oldHidden="1">
    <formula>enah!$A$3:$P$28</formula>
    <oldFormula>enah!$A$3:$P$28</oldFormula>
  </rdn>
  <rcv guid="{ECF72AE7-C5A2-4B64-8F4D-6758CB07E305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" sId="16">
    <nc r="K16">
      <v>2000000</v>
    </nc>
  </rcc>
  <rcc rId="324" sId="16">
    <nc r="L16">
      <v>2000000</v>
    </nc>
  </rcc>
  <rcc rId="325" sId="16">
    <nc r="M16">
      <v>2000000</v>
    </nc>
  </rcc>
  <rcc rId="326" sId="16">
    <nc r="J16">
      <v>1000000</v>
    </nc>
  </rcc>
  <rcc rId="327" sId="16">
    <nc r="J15">
      <v>500000</v>
    </nc>
  </rcc>
  <rcc rId="328" sId="16">
    <nc r="K15">
      <v>750000</v>
    </nc>
  </rcc>
  <rcc rId="329" sId="16">
    <nc r="L15">
      <v>750000</v>
    </nc>
  </rcc>
  <rcc rId="330" sId="16">
    <nc r="M15">
      <v>750000</v>
    </nc>
  </rcc>
  <rcc rId="331" sId="16">
    <nc r="J17">
      <v>1600000</v>
    </nc>
  </rcc>
  <rcc rId="332" sId="16">
    <nc r="K17">
      <v>3200000</v>
    </nc>
  </rcc>
  <rcc rId="333" sId="16">
    <nc r="L17">
      <v>3200000</v>
    </nc>
  </rcc>
  <rcc rId="334" sId="16">
    <nc r="M17">
      <v>3200000</v>
    </nc>
  </rcc>
  <rcc rId="335" sId="16">
    <nc r="J12">
      <v>3200000</v>
    </nc>
  </rcc>
  <rcc rId="336" sId="16">
    <nc r="K12">
      <v>2400000</v>
    </nc>
  </rcc>
  <rcc rId="337" sId="16">
    <nc r="L12">
      <v>2400000</v>
    </nc>
  </rcc>
  <rcc rId="338" sId="16">
    <nc r="M12">
      <v>2400000</v>
    </nc>
  </rcc>
  <rcc rId="339" sId="16">
    <nc r="J8">
      <v>1400000</v>
    </nc>
  </rcc>
  <rcc rId="340" sId="16">
    <nc r="K8">
      <v>2800000</v>
    </nc>
  </rcc>
  <rcc rId="341" sId="16">
    <nc r="L8">
      <v>2800000</v>
    </nc>
  </rcc>
  <rcc rId="342" sId="16">
    <nc r="M8">
      <v>2800000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" sId="16">
    <nc r="K20">
      <v>500000</v>
    </nc>
  </rcc>
  <rcc rId="344" sId="16">
    <nc r="L20">
      <v>500000</v>
    </nc>
  </rcc>
  <rcc rId="345" sId="16">
    <nc r="M20">
      <v>500000</v>
    </nc>
  </rcc>
  <rcc rId="346" sId="16">
    <nc r="K14">
      <v>1500000</v>
    </nc>
  </rcc>
  <rcc rId="347" sId="16">
    <nc r="L14">
      <v>1500000</v>
    </nc>
  </rcc>
  <rcc rId="348" sId="16">
    <nc r="M14">
      <v>1500000</v>
    </nc>
  </rcc>
  <rcc rId="349" sId="16">
    <nc r="K6">
      <v>200000</v>
    </nc>
  </rcc>
  <rcc rId="350" sId="16">
    <nc r="L6">
      <v>200000</v>
    </nc>
  </rcc>
  <rcc rId="351" sId="16">
    <nc r="M6">
      <v>200000</v>
    </nc>
  </rcc>
  <rcc rId="352" sId="16">
    <nc r="K13">
      <v>200000</v>
    </nc>
  </rcc>
  <rcc rId="353" sId="16">
    <nc r="L13">
      <v>200000</v>
    </nc>
  </rcc>
  <rcc rId="354" sId="16">
    <nc r="M13">
      <v>200000</v>
    </nc>
  </rcc>
  <rcc rId="355" sId="16">
    <nc r="K18">
      <v>500000</v>
    </nc>
  </rcc>
  <rcc rId="356" sId="16">
    <nc r="L18">
      <v>500000</v>
    </nc>
  </rcc>
  <rcc rId="357" sId="16">
    <nc r="M18">
      <v>500000</v>
    </nc>
  </rcc>
  <rcc rId="358" sId="16">
    <nc r="K9">
      <v>1600000</v>
    </nc>
  </rcc>
  <rcc rId="359" sId="16">
    <nc r="L9">
      <v>1600000</v>
    </nc>
  </rcc>
  <rcc rId="360" sId="16">
    <nc r="M9">
      <v>1600000</v>
    </nc>
  </rcc>
  <rcc rId="361" sId="16">
    <nc r="K3">
      <v>640000</v>
    </nc>
  </rcc>
  <rcc rId="362" sId="16">
    <nc r="L3">
      <v>640000</v>
    </nc>
  </rcc>
  <rcc rId="363" sId="16">
    <nc r="M3">
      <v>640000</v>
    </nc>
  </rcc>
  <rcc rId="364" sId="16">
    <nc r="M11">
      <v>2800000</v>
    </nc>
  </rcc>
  <rcc rId="365" sId="16">
    <nc r="L11">
      <v>2520000</v>
    </nc>
  </rcc>
  <rcc rId="366" sId="16">
    <nc r="K11">
      <v>2520000</v>
    </nc>
  </rcc>
  <rcc rId="367" sId="16">
    <nc r="K19">
      <v>75000</v>
    </nc>
  </rcc>
  <rcc rId="368" sId="16">
    <nc r="L19">
      <v>75000</v>
    </nc>
  </rcc>
  <rcc rId="369" sId="16">
    <nc r="M19">
      <v>75000</v>
    </nc>
  </rcc>
  <rcc rId="370" sId="16">
    <nc r="K4">
      <v>75000</v>
    </nc>
  </rcc>
  <rcc rId="371" sId="16">
    <nc r="L4">
      <v>75000</v>
    </nc>
  </rcc>
  <rcc rId="372" sId="16">
    <nc r="M4">
      <v>75000</v>
    </nc>
  </rcc>
  <rcc rId="373" sId="16">
    <nc r="K5">
      <v>75000</v>
    </nc>
  </rcc>
  <rcc rId="374" sId="16">
    <nc r="L5">
      <v>75000</v>
    </nc>
  </rcc>
  <rcc rId="375" sId="16">
    <nc r="M5">
      <v>75000</v>
    </nc>
  </rcc>
  <rcc rId="376" sId="16">
    <nc r="J7">
      <v>25000</v>
    </nc>
  </rcc>
  <rcc rId="377" sId="16">
    <nc r="K7">
      <v>25000</v>
    </nc>
  </rcc>
  <rcc rId="378" sId="16">
    <nc r="L7">
      <v>25000</v>
    </nc>
  </rcc>
  <rcc rId="379" sId="16">
    <nc r="M7">
      <v>25000</v>
    </nc>
  </rcc>
  <rcc rId="380" sId="16">
    <nc r="M10">
      <v>25000</v>
    </nc>
  </rcc>
  <rcc rId="381" sId="16">
    <nc r="L10">
      <v>25000</v>
    </nc>
  </rcc>
  <rcc rId="382" sId="16">
    <nc r="K10">
      <v>25000</v>
    </nc>
  </rcc>
  <rcc rId="383" sId="16">
    <nc r="J10">
      <v>25000</v>
    </nc>
  </rcc>
  <rcc rId="384" sId="16">
    <nc r="N3">
      <v>50000</v>
    </nc>
  </rcc>
  <rcc rId="385" sId="16">
    <nc r="N4">
      <v>25000</v>
    </nc>
  </rcc>
  <rcc rId="386" sId="16">
    <nc r="N5">
      <v>25000</v>
    </nc>
  </rcc>
  <rcc rId="387" sId="16">
    <nc r="N9">
      <v>100000</v>
    </nc>
  </rcc>
  <rcc rId="388" sId="16">
    <nc r="N11">
      <v>300000</v>
    </nc>
  </rcc>
  <rcc rId="389" sId="16">
    <nc r="N12">
      <v>200000</v>
    </nc>
  </rcc>
  <rcc rId="390" sId="16">
    <nc r="N13">
      <v>50000</v>
    </nc>
  </rcc>
  <rcc rId="391" sId="16">
    <nc r="N18">
      <v>50000</v>
    </nc>
  </rcc>
  <rcc rId="392" sId="16">
    <nc r="N19">
      <v>25000</v>
    </nc>
  </rcc>
  <rcc rId="393" sId="16">
    <nc r="N15">
      <v>200000</v>
    </nc>
  </rcc>
  <rcc rId="394" sId="16">
    <nc r="N17">
      <v>200000</v>
    </nc>
  </rcc>
  <rcc rId="395" sId="16">
    <nc r="N16">
      <v>150000</v>
    </nc>
  </rcc>
  <rcc rId="396" sId="16">
    <nc r="N8">
      <v>150000</v>
    </nc>
  </rcc>
  <rcc rId="397" sId="16">
    <nc r="N6">
      <v>55000</v>
    </nc>
  </rcc>
  <rcc rId="398" sId="16">
    <nc r="J3">
      <v>270000</v>
    </nc>
  </rcc>
  <rcc rId="399" sId="16">
    <nc r="J4">
      <v>25000</v>
    </nc>
  </rcc>
  <rcc rId="400" sId="16">
    <nc r="J5">
      <v>25000</v>
    </nc>
  </rcc>
  <rcc rId="401" sId="16">
    <nc r="J6">
      <v>345000</v>
    </nc>
  </rcc>
  <rcc rId="402" sId="16">
    <oc r="J8">
      <v>1400000</v>
    </oc>
    <nc r="J8">
      <v>1250000</v>
    </nc>
  </rcc>
  <rcc rId="403" sId="16">
    <nc r="J9">
      <v>700000</v>
    </nc>
  </rcc>
  <rcc rId="404" sId="16">
    <nc r="J11">
      <v>960000</v>
    </nc>
  </rcc>
  <rcc rId="405" sId="16">
    <oc r="J12">
      <v>3200000</v>
    </oc>
    <nc r="J12">
      <v>3000000</v>
    </nc>
  </rcc>
  <rcc rId="406" sId="16">
    <nc r="J13">
      <v>350000</v>
    </nc>
  </rcc>
  <rcc rId="407" sId="16">
    <oc r="J15">
      <v>500000</v>
    </oc>
    <nc r="J15">
      <v>300000</v>
    </nc>
  </rcc>
  <rcc rId="408" sId="16">
    <oc r="J16">
      <v>1000000</v>
    </oc>
    <nc r="J16">
      <v>850000</v>
    </nc>
  </rcc>
  <rcc rId="409" sId="16">
    <oc r="J17">
      <v>1600000</v>
    </oc>
    <nc r="J17">
      <v>1400000</v>
    </nc>
  </rcc>
  <rcc rId="410" sId="16">
    <nc r="J18">
      <v>450000</v>
    </nc>
  </rcc>
  <rcc rId="411" sId="16">
    <nc r="J19">
      <v>25000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" sId="11">
    <oc r="AB7">
      <f>SUM(U7:AA7)</f>
    </oc>
    <nc r="AB7">
      <f>SUM(J7:AA7)</f>
    </nc>
  </rcc>
  <rcc rId="413" sId="11">
    <oc r="AB5">
      <f>SUM(U5:AA5)</f>
    </oc>
    <nc r="AB5">
      <f>SUM(J5:AA5)</f>
    </nc>
  </rcc>
  <rcc rId="414" sId="11">
    <oc r="AB6">
      <f>SUM(U6:AA6)</f>
    </oc>
    <nc r="AB6">
      <f>SUM(J6:AA6)</f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" sId="18">
    <nc r="K9">
      <v>1000000</v>
    </nc>
  </rcc>
  <rcc rId="416" sId="18">
    <nc r="J8">
      <v>2000000</v>
    </nc>
  </rcc>
  <rcc rId="417" sId="18">
    <nc r="L5">
      <v>6000000</v>
    </nc>
  </rcc>
  <rcc rId="418" sId="18">
    <nc r="L6">
      <v>10000000</v>
    </nc>
  </rcc>
  <rcc rId="419" sId="18">
    <nc r="L7">
      <v>14000000</v>
    </nc>
  </rcc>
  <rcc rId="420" sId="18">
    <nc r="M5">
      <v>6000000</v>
    </nc>
  </rcc>
  <rcc rId="421" sId="18">
    <nc r="M6">
      <v>10000000</v>
    </nc>
  </rcc>
  <rcc rId="422" sId="18">
    <nc r="M7">
      <v>14000000</v>
    </nc>
  </rcc>
  <rcc rId="423" sId="18">
    <nc r="N9">
      <v>1000000</v>
    </nc>
  </rcc>
  <rcc rId="424" sId="18">
    <nc r="O8">
      <v>2000000</v>
    </nc>
  </rcc>
  <rcc rId="425" sId="18">
    <nc r="P9">
      <v>1000000</v>
    </nc>
  </rcc>
  <rcc rId="426" sId="18">
    <nc r="Q5">
      <v>5700000</v>
    </nc>
  </rcc>
  <rcc rId="427" sId="18">
    <nc r="Q6">
      <v>9500000</v>
    </nc>
  </rcc>
  <rcc rId="428" sId="18">
    <nc r="Q7">
      <v>13300000</v>
    </nc>
  </rcc>
  <rcc rId="429" sId="18">
    <nc r="R5">
      <v>6000000</v>
    </nc>
  </rcc>
  <rcc rId="430" sId="18">
    <nc r="R6">
      <v>10000000</v>
    </nc>
  </rcc>
  <rcc rId="431" sId="18">
    <nc r="R7">
      <v>14000000</v>
    </nc>
  </rcc>
  <rcc rId="432" sId="18">
    <nc r="S8">
      <v>2000000</v>
    </nc>
  </rcc>
  <rcc rId="433" sId="18">
    <nc r="T9">
      <v>1000000</v>
    </nc>
  </rcc>
  <rcc rId="434" sId="18">
    <nc r="U8">
      <v>2000000</v>
    </nc>
  </rcc>
  <rcc rId="435" sId="18">
    <nc r="V5">
      <v>6000000</v>
    </nc>
  </rcc>
  <rcc rId="436" sId="18">
    <nc r="V6">
      <v>10000000</v>
    </nc>
  </rcc>
  <rcc rId="437" sId="18">
    <nc r="V7">
      <v>14000000</v>
    </nc>
  </rcc>
  <rcc rId="438" sId="18">
    <nc r="W9">
      <v>1500000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" sId="12">
    <nc r="A2" t="inlineStr">
      <is>
        <t>mas guntur</t>
      </is>
    </nc>
  </rcc>
  <rcc rId="440" sId="14">
    <nc r="A1" t="inlineStr">
      <is>
        <t>mas guntur</t>
      </is>
    </nc>
  </rcc>
  <rfmt sheetId="18" sqref="A1:XFD1048576">
    <dxf>
      <numFmt numFmtId="35" formatCode="_(* #,##0.00_);_(* \(#,##0.00\);_(* &quot;-&quot;??_);_(@_)"/>
    </dxf>
  </rfmt>
  <rfmt sheetId="18" sqref="A1:XFD1048576">
    <dxf>
      <numFmt numFmtId="166" formatCode="_(* #,##0.000_);_(* \(#,##0.000\);_(* &quot;-&quot;??_);_(@_)"/>
    </dxf>
  </rfmt>
  <rfmt sheetId="18" sqref="A1:XFD1048576">
    <dxf>
      <numFmt numFmtId="35" formatCode="_(* #,##0.00_);_(* \(#,##0.00\);_(* &quot;-&quot;??_);_(@_)"/>
    </dxf>
  </rfmt>
  <rfmt sheetId="18" sqref="A1:XFD1048576">
    <dxf>
      <numFmt numFmtId="167" formatCode="_(* #,##0.0_);_(* \(#,##0.0\);_(* &quot;-&quot;??_);_(@_)"/>
    </dxf>
  </rfmt>
  <rfmt sheetId="18" sqref="A1:XFD1048576">
    <dxf>
      <numFmt numFmtId="165" formatCode="_(* #,##0_);_(* \(#,##0\);_(* &quot;-&quot;??_);_(@_)"/>
    </dxf>
  </rfmt>
  <rfmt sheetId="16" sqref="A1:XFD1048576">
    <dxf>
      <numFmt numFmtId="35" formatCode="_(* #,##0.00_);_(* \(#,##0.00\);_(* &quot;-&quot;??_);_(@_)"/>
    </dxf>
  </rfmt>
  <rfmt sheetId="16" sqref="A1:XFD1048576">
    <dxf>
      <numFmt numFmtId="167" formatCode="_(* #,##0.0_);_(* \(#,##0.0\);_(* &quot;-&quot;??_);_(@_)"/>
    </dxf>
  </rfmt>
  <rfmt sheetId="16" sqref="A1:XFD1048576">
    <dxf>
      <numFmt numFmtId="165" formatCode="_(* #,##0_);_(* \(#,##0\);_(* &quot;-&quot;??_);_(@_)"/>
    </dxf>
  </rfmt>
  <rfmt sheetId="13" sqref="A1:XFD1048576">
    <dxf>
      <numFmt numFmtId="35" formatCode="_(* #,##0.00_);_(* \(#,##0.00\);_(* &quot;-&quot;??_);_(@_)"/>
    </dxf>
  </rfmt>
  <rfmt sheetId="13" sqref="A1:XFD1048576">
    <dxf>
      <numFmt numFmtId="167" formatCode="_(* #,##0.0_);_(* \(#,##0.0\);_(* &quot;-&quot;??_);_(@_)"/>
    </dxf>
  </rfmt>
  <rfmt sheetId="13" sqref="A1:XFD1048576">
    <dxf>
      <numFmt numFmtId="165" formatCode="_(* #,##0_);_(* \(#,##0\);_(* &quot;-&quot;??_);_(@_)"/>
    </dxf>
  </rfmt>
  <rfmt sheetId="11" sqref="A1:XFD1048576">
    <dxf>
      <numFmt numFmtId="35" formatCode="_(* #,##0.00_);_(* \(#,##0.00\);_(* &quot;-&quot;??_);_(@_)"/>
    </dxf>
  </rfmt>
  <rfmt sheetId="11" sqref="A1:XFD1048576">
    <dxf>
      <numFmt numFmtId="167" formatCode="_(* #,##0.0_);_(* \(#,##0.0\);_(* &quot;-&quot;??_);_(@_)"/>
    </dxf>
  </rfmt>
  <rfmt sheetId="11" sqref="A1:XFD1048576">
    <dxf>
      <numFmt numFmtId="165" formatCode="_(* #,##0_);_(* \(#,##0\);_(* &quot;-&quot;??_);_(@_)"/>
    </dxf>
  </rfmt>
  <rfmt sheetId="10" sqref="A1:XFD1048576">
    <dxf>
      <numFmt numFmtId="35" formatCode="_(* #,##0.00_);_(* \(#,##0.00\);_(* &quot;-&quot;??_);_(@_)"/>
    </dxf>
  </rfmt>
  <rfmt sheetId="10" sqref="A1:XFD1048576">
    <dxf>
      <numFmt numFmtId="167" formatCode="_(* #,##0.0_);_(* \(#,##0.0\);_(* &quot;-&quot;??_);_(@_)"/>
    </dxf>
  </rfmt>
  <rfmt sheetId="10" sqref="A1:XFD1048576">
    <dxf>
      <numFmt numFmtId="165" formatCode="_(* #,##0_);_(* \(#,##0\);_(* &quot;-&quot;??_);_(@_)"/>
    </dxf>
  </rfmt>
  <rfmt sheetId="8" sqref="A1:XFD1048576">
    <dxf>
      <numFmt numFmtId="35" formatCode="_(* #,##0.00_);_(* \(#,##0.00\);_(* &quot;-&quot;??_);_(@_)"/>
    </dxf>
  </rfmt>
  <rfmt sheetId="8" sqref="A1:XFD1048576">
    <dxf>
      <numFmt numFmtId="167" formatCode="_(* #,##0.0_);_(* \(#,##0.0\);_(* &quot;-&quot;??_);_(@_)"/>
    </dxf>
  </rfmt>
  <rfmt sheetId="8" sqref="A1:XFD1048576">
    <dxf>
      <numFmt numFmtId="165" formatCode="_(* #,##0_);_(* \(#,##0\);_(* &quot;-&quot;??_);_(@_)"/>
    </dxf>
  </rfmt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7">
    <oc r="J5">
      <f>$I$5/10</f>
    </oc>
    <nc r="J5"/>
  </rcc>
  <rcc rId="15" sId="7" numFmtId="34">
    <nc r="K8">
      <v>4500000</v>
    </nc>
  </rcc>
  <rcc rId="16" sId="7" numFmtId="34">
    <nc r="L8">
      <v>1000000</v>
    </nc>
  </rcc>
  <rcc rId="17" sId="7" numFmtId="34">
    <nc r="N8">
      <v>2500000</v>
    </nc>
  </rcc>
  <rcc rId="18" sId="7" numFmtId="34">
    <nc r="O8">
      <v>2500000</v>
    </nc>
  </rcc>
  <rcc rId="19" sId="7" numFmtId="34">
    <nc r="P8">
      <v>1000000</v>
    </nc>
  </rcc>
  <rcc rId="20" sId="7" numFmtId="34">
    <nc r="Q8">
      <v>0</v>
    </nc>
  </rcc>
  <rcc rId="21" sId="7">
    <oc r="T9">
      <f>SUM(J9:S9)</f>
    </oc>
    <nc r="T9">
      <f>SUM(J9:S9)</f>
    </nc>
  </rcc>
  <rcc rId="22" sId="7">
    <oc r="S11">
      <f>S10-S9</f>
    </oc>
    <nc r="S11">
      <f>S10-S9</f>
    </nc>
  </rcc>
  <rcc rId="23" sId="7">
    <oc r="S9">
      <f>J9+K9+L9+M9+N9+O9+P9+Q9+R9</f>
    </oc>
    <nc r="S9">
      <f>SUM(S1:S8)</f>
    </nc>
  </rcc>
  <rdn rId="0" localSheetId="2" customView="1" name="Z_ED46E13A_94FA_4E4C_857D_89FB75DD4E5B_.wvu.PrintArea" hidden="1" oldHidden="1">
    <formula>enah!$A$3:$P$28</formula>
  </rdn>
  <rcv guid="{ED46E13A-94FA-4E4C-857D-89FB75DD4E5B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" sId="20">
    <oc r="F10" t="inlineStr">
      <is>
        <t>[NULL]</t>
      </is>
    </oc>
    <nc r="F10">
      <v>1250401</v>
    </nc>
  </rcc>
  <rcc rId="444" sId="20">
    <oc r="F11" t="inlineStr">
      <is>
        <t>[NULL]</t>
      </is>
    </oc>
    <nc r="F11">
      <v>1250401</v>
    </nc>
  </rcc>
  <rcc rId="445" sId="20">
    <oc r="F8" t="inlineStr">
      <is>
        <t>[NULL]</t>
      </is>
    </oc>
    <nc r="F8">
      <v>1250401</v>
    </nc>
  </rcc>
  <rcc rId="446" sId="20">
    <oc r="F6" t="inlineStr">
      <is>
        <t>[NULL]</t>
      </is>
    </oc>
    <nc r="F6">
      <v>1250401</v>
    </nc>
  </rcc>
  <rcc rId="447" sId="20">
    <oc r="F5" t="inlineStr">
      <is>
        <t>[NULL]</t>
      </is>
    </oc>
    <nc r="F5">
      <v>1250401</v>
    </nc>
  </rcc>
  <rcc rId="448" sId="20">
    <oc r="F4" t="inlineStr">
      <is>
        <t>[NULL]</t>
      </is>
    </oc>
    <nc r="F4">
      <v>1250401</v>
    </nc>
  </rcc>
  <rfmt sheetId="6" sqref="F1:F1048576">
    <dxf>
      <numFmt numFmtId="2" formatCode="0.00"/>
    </dxf>
  </rfmt>
  <rfmt sheetId="6" sqref="F1:F1048576">
    <dxf>
      <numFmt numFmtId="168" formatCode="0.0"/>
    </dxf>
  </rfmt>
  <rfmt sheetId="6" sqref="F1:F1048576">
    <dxf>
      <numFmt numFmtId="1" formatCode="0"/>
    </dxf>
  </rfmt>
  <rfmt sheetId="7" sqref="F1:F1048576">
    <dxf>
      <numFmt numFmtId="2" formatCode="0.00"/>
    </dxf>
  </rfmt>
  <rfmt sheetId="7" sqref="F1:F1048576">
    <dxf>
      <numFmt numFmtId="168" formatCode="0.0"/>
    </dxf>
  </rfmt>
  <rfmt sheetId="7" sqref="F1:F1048576">
    <dxf>
      <numFmt numFmtId="1" formatCode="0"/>
    </dxf>
  </rfmt>
  <rfmt sheetId="8" sqref="F1:F1048576">
    <dxf>
      <numFmt numFmtId="2" formatCode="0.00"/>
    </dxf>
  </rfmt>
  <rfmt sheetId="8" sqref="F1:F1048576">
    <dxf>
      <numFmt numFmtId="168" formatCode="0.0"/>
    </dxf>
  </rfmt>
  <rfmt sheetId="8" sqref="F1:F1048576">
    <dxf>
      <numFmt numFmtId="1" formatCode="0"/>
    </dxf>
  </rfmt>
  <rfmt sheetId="9" sqref="F1:F1048576">
    <dxf>
      <numFmt numFmtId="2" formatCode="0.00"/>
    </dxf>
  </rfmt>
  <rfmt sheetId="9" sqref="F1:F1048576">
    <dxf>
      <numFmt numFmtId="168" formatCode="0.0"/>
    </dxf>
  </rfmt>
  <rfmt sheetId="9" sqref="F1:F1048576">
    <dxf>
      <numFmt numFmtId="1" formatCode="0"/>
    </dxf>
  </rfmt>
  <rfmt sheetId="10" sqref="F1:F1048576">
    <dxf>
      <numFmt numFmtId="2" formatCode="0.00"/>
    </dxf>
  </rfmt>
  <rfmt sheetId="10" sqref="F1:F1048576">
    <dxf>
      <numFmt numFmtId="168" formatCode="0.0"/>
    </dxf>
  </rfmt>
  <rfmt sheetId="10" sqref="F1:F1048576">
    <dxf>
      <numFmt numFmtId="1" formatCode="0"/>
    </dxf>
  </rfmt>
  <rfmt sheetId="11" sqref="F1:F1048576">
    <dxf>
      <numFmt numFmtId="2" formatCode="0.00"/>
    </dxf>
  </rfmt>
  <rfmt sheetId="11" sqref="F1:F1048576">
    <dxf>
      <numFmt numFmtId="168" formatCode="0.0"/>
    </dxf>
  </rfmt>
  <rfmt sheetId="11" sqref="F1:F1048576">
    <dxf>
      <numFmt numFmtId="1" formatCode="0"/>
    </dxf>
  </rfmt>
  <rfmt sheetId="13" sqref="F1:F1048576">
    <dxf>
      <numFmt numFmtId="2" formatCode="0.00"/>
    </dxf>
  </rfmt>
  <rfmt sheetId="13" sqref="F1:F1048576">
    <dxf>
      <numFmt numFmtId="168" formatCode="0.0"/>
    </dxf>
  </rfmt>
  <rfmt sheetId="13" sqref="F1:F1048576">
    <dxf>
      <numFmt numFmtId="1" formatCode="0"/>
    </dxf>
  </rfmt>
  <rfmt sheetId="16" sqref="F1:F1048576">
    <dxf>
      <numFmt numFmtId="2" formatCode="0.00"/>
    </dxf>
  </rfmt>
  <rfmt sheetId="16" sqref="F1:F1048576">
    <dxf>
      <numFmt numFmtId="168" formatCode="0.0"/>
    </dxf>
  </rfmt>
  <rfmt sheetId="16" sqref="F1:F1048576">
    <dxf>
      <numFmt numFmtId="1" formatCode="0"/>
    </dxf>
  </rfmt>
  <rcc rId="449" sId="17">
    <oc r="F5" t="inlineStr">
      <is>
        <t>[NULL]</t>
      </is>
    </oc>
    <nc r="F5">
      <v>1250402</v>
    </nc>
  </rcc>
  <rfmt sheetId="18" sqref="F1:F1048576">
    <dxf>
      <numFmt numFmtId="2" formatCode="0.00"/>
    </dxf>
  </rfmt>
  <rfmt sheetId="18" sqref="F1:F1048576">
    <dxf>
      <numFmt numFmtId="168" formatCode="0.0"/>
    </dxf>
  </rfmt>
  <rfmt sheetId="18" sqref="F1:F1048576">
    <dxf>
      <numFmt numFmtId="1" formatCode="0"/>
    </dxf>
  </rfmt>
  <rcc rId="450" sId="19">
    <oc r="F6" t="inlineStr">
      <is>
        <t>[NULL]</t>
      </is>
    </oc>
    <nc r="F6">
      <v>1250402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" sId="20" numFmtId="34">
    <nc r="J10">
      <v>5000000</v>
    </nc>
  </rcc>
  <rcc rId="453" sId="20" numFmtId="34">
    <nc r="K4">
      <v>100000</v>
    </nc>
  </rcc>
  <rcc rId="454" sId="20" numFmtId="34">
    <nc r="K5">
      <v>100000</v>
    </nc>
  </rcc>
  <rcc rId="455" sId="20" numFmtId="34">
    <nc r="K6">
      <v>100000</v>
    </nc>
  </rcc>
  <rcc rId="456" sId="20" numFmtId="34">
    <nc r="K7">
      <v>400000</v>
    </nc>
  </rcc>
  <rcc rId="457" sId="20" numFmtId="34">
    <nc r="K8">
      <v>100000</v>
    </nc>
  </rcc>
  <rcc rId="458" sId="20" numFmtId="34">
    <nc r="K11">
      <v>300000</v>
    </nc>
  </rcc>
  <rcc rId="459" sId="20" numFmtId="34">
    <nc r="K9">
      <v>1640000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0" sqref="I1:M1048576">
    <dxf>
      <numFmt numFmtId="35" formatCode="_(* #,##0.00_);_(* \(#,##0.00\);_(* &quot;-&quot;??_);_(@_)"/>
    </dxf>
  </rfmt>
  <rfmt sheetId="20" sqref="I1:M1048576">
    <dxf>
      <numFmt numFmtId="166" formatCode="_(* #,##0.0_);_(* \(#,##0.0\);_(* &quot;-&quot;??_);_(@_)"/>
    </dxf>
  </rfmt>
  <rfmt sheetId="20" sqref="I1:M1048576">
    <dxf>
      <numFmt numFmtId="165" formatCode="_(* #,##0_);_(* \(#,##0\);_(* &quot;-&quot;??_);_(@_)"/>
    </dxf>
  </rfmt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8">
    <oc r="AC3" t="inlineStr">
      <is>
        <t>PV23012500012</t>
      </is>
    </oc>
    <nc r="AC3" t="inlineStr">
      <is>
        <t>_PV23012500012</t>
      </is>
    </nc>
  </rcc>
  <rdn rId="0" localSheetId="2" customView="1" name="Z_E5E349B8_A990_496C_BEC5_A753ACE9F818_.wvu.PrintArea" hidden="1" oldHidden="1">
    <formula>enah!$A$3:$P$28</formula>
  </rdn>
  <rcv guid="{E5E349B8-A990-496C-BEC5-A753ACE9F818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" sId="8">
    <oc r="J3" t="inlineStr">
      <is>
        <t>PV23010500012</t>
      </is>
    </oc>
    <nc r="J3" t="inlineStr">
      <is>
        <t>_PV23010500012</t>
      </is>
    </nc>
  </rcc>
  <rcc rId="466" sId="8">
    <oc r="AC3" t="inlineStr">
      <is>
        <t>_PV23012500012</t>
      </is>
    </oc>
    <nc r="AC3" t="inlineStr">
      <is>
        <t>PV23012500012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" sId="8">
    <oc r="L3" t="inlineStr">
      <is>
        <t>PV23010500014</t>
      </is>
    </oc>
    <nc r="L3" t="inlineStr">
      <is>
        <t>_PV23010500014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8">
    <nc r="X4">
      <v>15000000</v>
    </nc>
  </rcc>
  <rcc rId="26" sId="8">
    <nc r="Y4">
      <v>10000000</v>
    </nc>
  </rcc>
  <rcc rId="27" sId="8">
    <nc r="Z4">
      <v>4500000</v>
    </nc>
  </rcc>
  <rcc rId="28" sId="8">
    <nc r="AA4">
      <v>1500000</v>
    </nc>
  </rcc>
  <rcc rId="29" sId="8">
    <nc r="U4">
      <v>160000</v>
    </nc>
  </rcc>
  <rcc rId="30" sId="8">
    <nc r="AB4">
      <v>5000000</v>
    </nc>
  </rcc>
  <rcc rId="31" sId="8">
    <nc r="AC4">
      <v>2000000</v>
    </nc>
  </rcc>
  <rcc rId="32" sId="8">
    <nc r="L5">
      <v>3000000</v>
    </nc>
  </rcc>
  <rcc rId="33" sId="8">
    <nc r="J6">
      <v>4000000</v>
    </nc>
  </rcc>
  <rcc rId="34" sId="8">
    <nc r="S7">
      <v>5000000</v>
    </nc>
  </rcc>
  <rcc rId="35" sId="8">
    <nc r="V8">
      <v>5000000</v>
    </nc>
  </rcc>
  <rcc rId="36" sId="8">
    <nc r="T12">
      <v>6250000</v>
    </nc>
  </rcc>
  <rcc rId="37" sId="8">
    <nc r="K11">
      <v>5000000</v>
    </nc>
  </rcc>
  <rcc rId="38" sId="8">
    <nc r="M13">
      <v>4500000</v>
    </nc>
  </rcc>
  <rcc rId="39" sId="8">
    <nc r="W15">
      <v>6250000</v>
    </nc>
  </rcc>
  <rcc rId="40" sId="8">
    <nc r="AD9">
      <v>3000000</v>
    </nc>
  </rcc>
  <rcc rId="41" sId="8">
    <nc r="AE14">
      <v>3750000</v>
    </nc>
  </rcc>
  <rcc rId="42" sId="8">
    <nc r="AF4">
      <v>2500000</v>
    </nc>
  </rcc>
  <rcc rId="43" sId="8">
    <nc r="AG4">
      <v>1000000</v>
    </nc>
  </rcc>
  <rcc rId="44" sId="8">
    <nc r="AH4">
      <v>1000000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" sId="8">
    <oc r="J3" t="inlineStr">
      <is>
        <t>_PV23010500012</t>
      </is>
    </oc>
    <nc r="J3" t="inlineStr">
      <is>
        <t>PV23010500012</t>
      </is>
    </nc>
  </rcc>
  <rcc rId="469" sId="8">
    <oc r="L3" t="inlineStr">
      <is>
        <t>_PV23010500014</t>
      </is>
    </oc>
    <nc r="L3" t="inlineStr">
      <is>
        <t>PV23010500014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" sId="13">
    <oc r="F11" t="inlineStr">
      <is>
        <t>[NULL]</t>
      </is>
    </oc>
    <nc r="F11"/>
  </rcc>
  <rcv guid="{E5E349B8-A990-496C-BEC5-A753ACE9F818}" action="delete"/>
  <rdn rId="0" localSheetId="2" customView="1" name="Z_E5E349B8_A990_496C_BEC5_A753ACE9F818_.wvu.PrintArea" hidden="1" oldHidden="1">
    <formula>enah!$A$3:$P$28</formula>
    <oldFormula>enah!$A$3:$P$28</oldFormula>
  </rdn>
  <rcv guid="{E5E349B8-A990-496C-BEC5-A753ACE9F818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AJ13">
    <dxf>
      <fill>
        <patternFill patternType="solid">
          <bgColor theme="9" tint="0.59999389629810485"/>
        </patternFill>
      </fill>
    </dxf>
  </rfmt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7" numFmtId="34">
    <nc r="M5">
      <v>1500000</v>
    </nc>
  </rcc>
  <rcc rId="47" sId="7" numFmtId="34">
    <nc r="M6">
      <v>1500000</v>
    </nc>
  </rcc>
  <rcc rId="48" sId="7" numFmtId="34">
    <nc r="R7">
      <v>1500000</v>
    </nc>
  </rcc>
  <rcc rId="49" sId="7" numFmtId="34">
    <nc r="S7">
      <v>500000</v>
    </nc>
  </rcc>
  <rcc rId="50" sId="7" numFmtId="34">
    <nc r="S6">
      <v>2000000</v>
    </nc>
  </rcc>
  <rcc rId="51" sId="7" numFmtId="34">
    <nc r="S5">
      <v>2000000</v>
    </nc>
  </rcc>
  <rcc rId="52" sId="7" numFmtId="34">
    <nc r="J5">
      <v>0</v>
    </nc>
  </rcc>
  <rcc rId="53" sId="7" numFmtId="34">
    <nc r="J6">
      <v>500000</v>
    </nc>
  </rcc>
  <rcc rId="54" sId="7" numFmtId="34">
    <nc r="Q5">
      <v>0</v>
    </nc>
  </rcc>
  <rcc rId="55" sId="7" numFmtId="34">
    <oc r="Q8">
      <v>0</v>
    </oc>
    <nc r="Q8">
      <v>500000</v>
    </nc>
  </rcc>
  <rcc rId="56" sId="7" numFmtId="34">
    <nc r="Q6">
      <v>500000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" sId="7" numFmtId="34">
    <nc r="J16">
      <v>5000000</v>
    </nc>
  </rcc>
  <rcc rId="58" sId="7">
    <oc r="O17">
      <f>C17-N17</f>
    </oc>
    <nc r="O17">
      <f>C17-N17</f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" sId="8">
    <oc r="M13">
      <v>4500000</v>
    </oc>
    <nc r="M13"/>
  </rcc>
  <rcc rId="60" sId="8">
    <nc r="M4">
      <v>4500000</v>
    </nc>
  </rcc>
  <rcv guid="{113F5A9E-2D68-4C33-8BCE-86FDF83113D7}" action="delete"/>
  <rdn rId="0" localSheetId="2" customView="1" name="Z_113F5A9E_2D68_4C33_8BCE_86FDF83113D7_.wvu.PrintArea" hidden="1" oldHidden="1">
    <formula>enah!$A$3:$P$28</formula>
    <oldFormula>enah!$A$3:$P$28</oldFormula>
  </rdn>
  <rdn rId="0" localSheetId="8" customView="1" name="Z_113F5A9E_2D68_4C33_8BCE_86FDF83113D7_.wvu.Cols" hidden="1" oldHidden="1">
    <formula>fyp!$J:$AH</formula>
  </rdn>
  <rcv guid="{113F5A9E-2D68-4C33-8BCE-86FDF83113D7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C0BC149B-1A16-45AE-90CF-D61BFA4C3B02}" name="ovani.almahiri" id="-1633016529" dateTime="2023-01-28T17:04:27"/>
  <userInfo guid="{A7955E61-CD36-4227-B34B-1784A27EDD2C}" name="Romi Ansah" id="-119277148" dateTime="2023-01-29T10:46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urplus.trans7.co.id/paymentvoucher/PV23011200023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hyperlink" Target="https://surplus.trans7.co.id/paymentvoucher/PV23010600005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s://surplus.trans7.co.id/paymentvoucher/PV23011100007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s://surplus.trans7.co.id/paymentvoucher/PV2301160001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s://surplus.trans7.co.id/paymentvoucher/PV23010500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opLeftCell="A189" workbookViewId="0">
      <selection activeCell="D211" sqref="D211"/>
    </sheetView>
  </sheetViews>
  <sheetFormatPr defaultRowHeight="16.5" thickTop="1" thickBottom="1" x14ac:dyDescent="0.3"/>
  <cols>
    <col min="1" max="1" width="14.85546875" style="2" bestFit="1" customWidth="1"/>
    <col min="2" max="2" width="17" style="2" bestFit="1" customWidth="1"/>
    <col min="3" max="3" width="55.5703125" style="2" bestFit="1" customWidth="1"/>
    <col min="4" max="4" width="16.85546875" style="2" bestFit="1" customWidth="1"/>
    <col min="5" max="6" width="18.140625" style="2" bestFit="1" customWidth="1"/>
    <col min="7" max="7" width="26.85546875" style="2" bestFit="1" customWidth="1"/>
    <col min="8" max="8" width="26.85546875" bestFit="1" customWidth="1"/>
    <col min="9" max="9" width="13.5703125" bestFit="1" customWidth="1"/>
  </cols>
  <sheetData>
    <row r="1" spans="1:9" thickTop="1" thickBot="1" x14ac:dyDescent="0.3">
      <c r="A1" s="8" t="s">
        <v>528</v>
      </c>
      <c r="B1" s="8" t="s">
        <v>529</v>
      </c>
      <c r="C1" s="8" t="s">
        <v>530</v>
      </c>
      <c r="D1" s="8" t="s">
        <v>543</v>
      </c>
      <c r="E1" s="8" t="s">
        <v>531</v>
      </c>
      <c r="F1" s="8" t="s">
        <v>532</v>
      </c>
      <c r="G1" s="8" t="s">
        <v>564</v>
      </c>
      <c r="H1" s="9" t="s">
        <v>533</v>
      </c>
      <c r="I1" s="9" t="s">
        <v>534</v>
      </c>
    </row>
    <row r="2" spans="1:9" thickTop="1" thickBot="1" x14ac:dyDescent="0.3">
      <c r="A2" s="8" t="s">
        <v>0</v>
      </c>
      <c r="B2" s="8" t="s">
        <v>1</v>
      </c>
      <c r="C2" s="8" t="s">
        <v>2</v>
      </c>
      <c r="D2" s="8" t="s">
        <v>544</v>
      </c>
      <c r="E2" s="8" t="s">
        <v>3</v>
      </c>
      <c r="F2" s="8">
        <v>1250402</v>
      </c>
      <c r="G2" s="10">
        <v>13316</v>
      </c>
      <c r="H2" s="11" t="s">
        <v>4</v>
      </c>
      <c r="I2" s="11">
        <v>3000000</v>
      </c>
    </row>
    <row r="3" spans="1:9" thickTop="1" thickBot="1" x14ac:dyDescent="0.3">
      <c r="A3" s="8" t="s">
        <v>0</v>
      </c>
      <c r="B3" s="8" t="s">
        <v>5</v>
      </c>
      <c r="C3" s="8" t="s">
        <v>6</v>
      </c>
      <c r="D3" s="8" t="s">
        <v>544</v>
      </c>
      <c r="E3" s="8" t="s">
        <v>3</v>
      </c>
      <c r="F3" s="8">
        <v>1250402</v>
      </c>
      <c r="G3" s="10">
        <v>13316</v>
      </c>
      <c r="H3" s="11" t="s">
        <v>4</v>
      </c>
      <c r="I3" s="11">
        <v>3000000</v>
      </c>
    </row>
    <row r="4" spans="1:9" thickTop="1" thickBot="1" x14ac:dyDescent="0.3">
      <c r="A4" s="8" t="s">
        <v>0</v>
      </c>
      <c r="B4" s="8" t="s">
        <v>7</v>
      </c>
      <c r="C4" s="8" t="s">
        <v>8</v>
      </c>
      <c r="D4" s="8" t="s">
        <v>544</v>
      </c>
      <c r="E4" s="8" t="s">
        <v>3</v>
      </c>
      <c r="F4" s="8">
        <v>1250402</v>
      </c>
      <c r="G4" s="10">
        <v>13316</v>
      </c>
      <c r="H4" s="11" t="s">
        <v>4</v>
      </c>
      <c r="I4" s="11">
        <v>3000000</v>
      </c>
    </row>
    <row r="5" spans="1:9" thickTop="1" thickBot="1" x14ac:dyDescent="0.3">
      <c r="A5" s="8" t="s">
        <v>0</v>
      </c>
      <c r="B5" s="8" t="s">
        <v>9</v>
      </c>
      <c r="C5" s="8" t="s">
        <v>10</v>
      </c>
      <c r="D5" s="8" t="s">
        <v>544</v>
      </c>
      <c r="E5" s="8" t="s">
        <v>3</v>
      </c>
      <c r="F5" s="8">
        <v>1250402</v>
      </c>
      <c r="G5" s="10">
        <v>13316</v>
      </c>
      <c r="H5" s="11" t="s">
        <v>4</v>
      </c>
      <c r="I5" s="11">
        <v>3000000</v>
      </c>
    </row>
    <row r="6" spans="1:9" thickTop="1" thickBot="1" x14ac:dyDescent="0.3">
      <c r="A6" s="8" t="s">
        <v>0</v>
      </c>
      <c r="B6" s="8" t="s">
        <v>11</v>
      </c>
      <c r="C6" s="8" t="s">
        <v>12</v>
      </c>
      <c r="D6" s="8" t="s">
        <v>544</v>
      </c>
      <c r="E6" s="8" t="s">
        <v>3</v>
      </c>
      <c r="F6" s="8">
        <v>1250402</v>
      </c>
      <c r="G6" s="10">
        <v>13316</v>
      </c>
      <c r="H6" s="11" t="s">
        <v>4</v>
      </c>
      <c r="I6" s="11">
        <v>3000000</v>
      </c>
    </row>
    <row r="7" spans="1:9" thickTop="1" thickBot="1" x14ac:dyDescent="0.3">
      <c r="A7" s="8" t="s">
        <v>0</v>
      </c>
      <c r="B7" s="8" t="s">
        <v>13</v>
      </c>
      <c r="C7" s="8" t="s">
        <v>14</v>
      </c>
      <c r="D7" s="8" t="s">
        <v>544</v>
      </c>
      <c r="E7" s="8" t="s">
        <v>3</v>
      </c>
      <c r="F7" s="8">
        <v>1250402</v>
      </c>
      <c r="G7" s="10">
        <v>13316</v>
      </c>
      <c r="H7" s="11" t="s">
        <v>4</v>
      </c>
      <c r="I7" s="11">
        <v>3000000</v>
      </c>
    </row>
    <row r="8" spans="1:9" thickTop="1" thickBot="1" x14ac:dyDescent="0.3">
      <c r="A8" s="8" t="s">
        <v>0</v>
      </c>
      <c r="B8" s="8" t="s">
        <v>15</v>
      </c>
      <c r="C8" s="8" t="s">
        <v>16</v>
      </c>
      <c r="D8" s="8" t="s">
        <v>544</v>
      </c>
      <c r="E8" s="8" t="s">
        <v>3</v>
      </c>
      <c r="F8" s="8">
        <v>1250402</v>
      </c>
      <c r="G8" s="10">
        <v>13316</v>
      </c>
      <c r="H8" s="11" t="s">
        <v>4</v>
      </c>
      <c r="I8" s="11">
        <v>3000000</v>
      </c>
    </row>
    <row r="9" spans="1:9" thickTop="1" thickBot="1" x14ac:dyDescent="0.3">
      <c r="A9" s="8" t="s">
        <v>0</v>
      </c>
      <c r="B9" s="8" t="s">
        <v>17</v>
      </c>
      <c r="C9" s="8" t="s">
        <v>18</v>
      </c>
      <c r="D9" s="8" t="s">
        <v>544</v>
      </c>
      <c r="E9" s="8" t="s">
        <v>3</v>
      </c>
      <c r="F9" s="8">
        <v>1250402</v>
      </c>
      <c r="G9" s="10">
        <v>13316</v>
      </c>
      <c r="H9" s="11" t="s">
        <v>4</v>
      </c>
      <c r="I9" s="11">
        <v>3000000</v>
      </c>
    </row>
    <row r="10" spans="1:9" thickTop="1" thickBot="1" x14ac:dyDescent="0.3">
      <c r="A10" s="8" t="s">
        <v>0</v>
      </c>
      <c r="B10" s="8" t="s">
        <v>19</v>
      </c>
      <c r="C10" s="8" t="s">
        <v>20</v>
      </c>
      <c r="D10" s="8" t="s">
        <v>544</v>
      </c>
      <c r="E10" s="8" t="s">
        <v>3</v>
      </c>
      <c r="F10" s="8">
        <v>1250402</v>
      </c>
      <c r="G10" s="10">
        <v>13316</v>
      </c>
      <c r="H10" s="11" t="s">
        <v>4</v>
      </c>
      <c r="I10" s="11">
        <v>3000000</v>
      </c>
    </row>
    <row r="11" spans="1:9" thickTop="1" thickBot="1" x14ac:dyDescent="0.3">
      <c r="A11" s="8" t="s">
        <v>0</v>
      </c>
      <c r="B11" s="8" t="s">
        <v>21</v>
      </c>
      <c r="C11" s="8" t="s">
        <v>22</v>
      </c>
      <c r="D11" s="8" t="s">
        <v>544</v>
      </c>
      <c r="E11" s="8" t="s">
        <v>3</v>
      </c>
      <c r="F11" s="8">
        <v>1250402</v>
      </c>
      <c r="G11" s="10">
        <v>13316</v>
      </c>
      <c r="H11" s="11" t="s">
        <v>4</v>
      </c>
      <c r="I11" s="11">
        <v>3000000</v>
      </c>
    </row>
    <row r="12" spans="1:9" thickTop="1" thickBot="1" x14ac:dyDescent="0.3">
      <c r="A12" s="8" t="s">
        <v>23</v>
      </c>
      <c r="B12" s="8" t="s">
        <v>24</v>
      </c>
      <c r="C12" s="8" t="s">
        <v>25</v>
      </c>
      <c r="D12" s="8" t="s">
        <v>545</v>
      </c>
      <c r="E12" s="8" t="s">
        <v>26</v>
      </c>
      <c r="F12" s="8">
        <v>1250402</v>
      </c>
      <c r="G12" s="10">
        <v>13316</v>
      </c>
      <c r="H12" s="11" t="s">
        <v>27</v>
      </c>
      <c r="I12" s="11">
        <v>1800000</v>
      </c>
    </row>
    <row r="13" spans="1:9" thickTop="1" thickBot="1" x14ac:dyDescent="0.3">
      <c r="A13" s="8" t="s">
        <v>23</v>
      </c>
      <c r="B13" s="8" t="s">
        <v>28</v>
      </c>
      <c r="C13" s="8" t="s">
        <v>25</v>
      </c>
      <c r="D13" s="8" t="s">
        <v>545</v>
      </c>
      <c r="E13" s="8" t="s">
        <v>29</v>
      </c>
      <c r="F13" s="8" t="s">
        <v>535</v>
      </c>
      <c r="G13" s="10">
        <v>13316</v>
      </c>
      <c r="H13" s="11" t="s">
        <v>30</v>
      </c>
      <c r="I13" s="11">
        <v>102776</v>
      </c>
    </row>
    <row r="14" spans="1:9" thickTop="1" thickBot="1" x14ac:dyDescent="0.3">
      <c r="A14" s="8" t="s">
        <v>23</v>
      </c>
      <c r="B14" s="8" t="s">
        <v>31</v>
      </c>
      <c r="C14" s="8" t="s">
        <v>25</v>
      </c>
      <c r="D14" s="8" t="s">
        <v>545</v>
      </c>
      <c r="E14" s="8" t="s">
        <v>32</v>
      </c>
      <c r="F14" s="8">
        <v>1250402</v>
      </c>
      <c r="G14" s="10">
        <v>13316</v>
      </c>
      <c r="H14" s="11" t="s">
        <v>33</v>
      </c>
      <c r="I14" s="11">
        <v>100000</v>
      </c>
    </row>
    <row r="15" spans="1:9" thickTop="1" thickBot="1" x14ac:dyDescent="0.3">
      <c r="A15" s="8" t="s">
        <v>23</v>
      </c>
      <c r="B15" s="8" t="s">
        <v>34</v>
      </c>
      <c r="C15" s="8" t="s">
        <v>25</v>
      </c>
      <c r="D15" s="8" t="s">
        <v>545</v>
      </c>
      <c r="E15" s="8" t="s">
        <v>32</v>
      </c>
      <c r="F15" s="8">
        <v>1250402</v>
      </c>
      <c r="G15" s="10">
        <v>13316</v>
      </c>
      <c r="H15" s="9" t="s">
        <v>33</v>
      </c>
      <c r="I15" s="9">
        <v>0</v>
      </c>
    </row>
    <row r="16" spans="1:9" thickTop="1" thickBot="1" x14ac:dyDescent="0.3">
      <c r="A16" s="8" t="s">
        <v>23</v>
      </c>
      <c r="B16" s="8" t="s">
        <v>35</v>
      </c>
      <c r="C16" s="8" t="s">
        <v>36</v>
      </c>
      <c r="D16" s="8" t="s">
        <v>545</v>
      </c>
      <c r="E16" s="8" t="s">
        <v>37</v>
      </c>
      <c r="F16" s="8">
        <v>1250402</v>
      </c>
      <c r="G16" s="10">
        <v>13316</v>
      </c>
      <c r="H16" s="11" t="s">
        <v>38</v>
      </c>
      <c r="I16" s="11">
        <v>200000</v>
      </c>
    </row>
    <row r="17" spans="1:9" thickTop="1" thickBot="1" x14ac:dyDescent="0.3">
      <c r="A17" s="8" t="s">
        <v>23</v>
      </c>
      <c r="B17" s="8" t="s">
        <v>39</v>
      </c>
      <c r="C17" s="8" t="s">
        <v>25</v>
      </c>
      <c r="D17" s="8" t="s">
        <v>545</v>
      </c>
      <c r="E17" s="8" t="s">
        <v>37</v>
      </c>
      <c r="F17" s="8">
        <v>1250402</v>
      </c>
      <c r="G17" s="10">
        <v>13316</v>
      </c>
      <c r="H17" s="9" t="s">
        <v>38</v>
      </c>
      <c r="I17" s="9">
        <v>0</v>
      </c>
    </row>
    <row r="18" spans="1:9" thickTop="1" thickBot="1" x14ac:dyDescent="0.3">
      <c r="A18" s="8" t="s">
        <v>23</v>
      </c>
      <c r="B18" s="8" t="s">
        <v>40</v>
      </c>
      <c r="C18" s="8" t="s">
        <v>25</v>
      </c>
      <c r="D18" s="8" t="s">
        <v>545</v>
      </c>
      <c r="E18" s="8" t="s">
        <v>41</v>
      </c>
      <c r="F18" s="8">
        <v>1250402</v>
      </c>
      <c r="G18" s="10">
        <v>13316</v>
      </c>
      <c r="H18" s="9" t="s">
        <v>42</v>
      </c>
      <c r="I18" s="9">
        <v>0</v>
      </c>
    </row>
    <row r="19" spans="1:9" thickTop="1" thickBot="1" x14ac:dyDescent="0.3">
      <c r="A19" s="8" t="s">
        <v>23</v>
      </c>
      <c r="B19" s="8" t="s">
        <v>43</v>
      </c>
      <c r="C19" s="8" t="s">
        <v>25</v>
      </c>
      <c r="D19" s="8" t="s">
        <v>545</v>
      </c>
      <c r="E19" s="8" t="s">
        <v>41</v>
      </c>
      <c r="F19" s="8">
        <v>1250402</v>
      </c>
      <c r="G19" s="10">
        <v>13316</v>
      </c>
      <c r="H19" s="9" t="s">
        <v>42</v>
      </c>
      <c r="I19" s="9">
        <v>0</v>
      </c>
    </row>
    <row r="20" spans="1:9" thickTop="1" thickBot="1" x14ac:dyDescent="0.3">
      <c r="A20" s="8" t="s">
        <v>23</v>
      </c>
      <c r="B20" s="8" t="s">
        <v>44</v>
      </c>
      <c r="C20" s="8" t="s">
        <v>25</v>
      </c>
      <c r="D20" s="8" t="s">
        <v>545</v>
      </c>
      <c r="E20" s="8" t="s">
        <v>45</v>
      </c>
      <c r="F20" s="8">
        <v>1250402</v>
      </c>
      <c r="G20" s="10">
        <v>13316</v>
      </c>
      <c r="H20" s="11" t="s">
        <v>46</v>
      </c>
      <c r="I20" s="11">
        <v>1036000</v>
      </c>
    </row>
    <row r="21" spans="1:9" thickTop="1" thickBot="1" x14ac:dyDescent="0.3">
      <c r="A21" s="8" t="s">
        <v>23</v>
      </c>
      <c r="B21" s="8" t="s">
        <v>47</v>
      </c>
      <c r="C21" s="8" t="s">
        <v>25</v>
      </c>
      <c r="D21" s="8" t="s">
        <v>545</v>
      </c>
      <c r="E21" s="8" t="s">
        <v>45</v>
      </c>
      <c r="F21" s="8">
        <v>1250402</v>
      </c>
      <c r="G21" s="10">
        <v>13316</v>
      </c>
      <c r="H21" s="9" t="s">
        <v>46</v>
      </c>
      <c r="I21" s="9">
        <v>0</v>
      </c>
    </row>
    <row r="22" spans="1:9" thickTop="1" thickBot="1" x14ac:dyDescent="0.3">
      <c r="A22" s="8" t="s">
        <v>23</v>
      </c>
      <c r="B22" s="8" t="s">
        <v>48</v>
      </c>
      <c r="C22" s="8" t="s">
        <v>49</v>
      </c>
      <c r="D22" s="8" t="s">
        <v>545</v>
      </c>
      <c r="E22" s="8" t="s">
        <v>50</v>
      </c>
      <c r="F22" s="8">
        <v>1250402</v>
      </c>
      <c r="G22" s="10">
        <v>13316</v>
      </c>
      <c r="H22" s="9" t="s">
        <v>51</v>
      </c>
      <c r="I22" s="9">
        <v>0</v>
      </c>
    </row>
    <row r="23" spans="1:9" thickTop="1" thickBot="1" x14ac:dyDescent="0.3">
      <c r="A23" s="8" t="s">
        <v>23</v>
      </c>
      <c r="B23" s="8" t="s">
        <v>52</v>
      </c>
      <c r="C23" s="8" t="s">
        <v>25</v>
      </c>
      <c r="D23" s="8" t="s">
        <v>545</v>
      </c>
      <c r="E23" s="8" t="s">
        <v>53</v>
      </c>
      <c r="F23" s="8">
        <v>1250402</v>
      </c>
      <c r="G23" s="10">
        <v>13316</v>
      </c>
      <c r="H23" s="11" t="s">
        <v>54</v>
      </c>
      <c r="I23" s="11">
        <v>10000000</v>
      </c>
    </row>
    <row r="24" spans="1:9" thickTop="1" thickBot="1" x14ac:dyDescent="0.3">
      <c r="A24" s="8" t="s">
        <v>23</v>
      </c>
      <c r="B24" s="8" t="s">
        <v>55</v>
      </c>
      <c r="C24" s="8" t="s">
        <v>36</v>
      </c>
      <c r="D24" s="8" t="s">
        <v>545</v>
      </c>
      <c r="E24" s="8" t="s">
        <v>53</v>
      </c>
      <c r="F24" s="8">
        <v>1250402</v>
      </c>
      <c r="G24" s="10">
        <v>13316</v>
      </c>
      <c r="H24" s="9" t="s">
        <v>54</v>
      </c>
      <c r="I24" s="9">
        <v>0</v>
      </c>
    </row>
    <row r="25" spans="1:9" thickTop="1" thickBot="1" x14ac:dyDescent="0.3">
      <c r="A25" s="8" t="s">
        <v>23</v>
      </c>
      <c r="B25" s="8" t="s">
        <v>56</v>
      </c>
      <c r="C25" s="8" t="s">
        <v>36</v>
      </c>
      <c r="D25" s="8" t="s">
        <v>545</v>
      </c>
      <c r="E25" s="8" t="s">
        <v>57</v>
      </c>
      <c r="F25" s="8">
        <v>1250402</v>
      </c>
      <c r="G25" s="10">
        <v>13316</v>
      </c>
      <c r="H25" s="11" t="s">
        <v>58</v>
      </c>
      <c r="I25" s="11">
        <v>1000000</v>
      </c>
    </row>
    <row r="26" spans="1:9" thickTop="1" thickBot="1" x14ac:dyDescent="0.3">
      <c r="A26" s="8" t="s">
        <v>23</v>
      </c>
      <c r="B26" s="8" t="s">
        <v>59</v>
      </c>
      <c r="C26" s="8" t="s">
        <v>25</v>
      </c>
      <c r="D26" s="8" t="s">
        <v>545</v>
      </c>
      <c r="E26" s="8" t="s">
        <v>57</v>
      </c>
      <c r="F26" s="8">
        <v>1250402</v>
      </c>
      <c r="G26" s="10">
        <v>13316</v>
      </c>
      <c r="H26" s="9" t="s">
        <v>58</v>
      </c>
      <c r="I26" s="9">
        <v>0</v>
      </c>
    </row>
    <row r="27" spans="1:9" thickTop="1" thickBot="1" x14ac:dyDescent="0.3">
      <c r="A27" s="8" t="s">
        <v>23</v>
      </c>
      <c r="B27" s="8" t="s">
        <v>60</v>
      </c>
      <c r="C27" s="8" t="s">
        <v>36</v>
      </c>
      <c r="D27" s="8" t="s">
        <v>545</v>
      </c>
      <c r="E27" s="8" t="s">
        <v>61</v>
      </c>
      <c r="F27" s="8">
        <v>1250402</v>
      </c>
      <c r="G27" s="10">
        <v>13316</v>
      </c>
      <c r="H27" s="11" t="s">
        <v>62</v>
      </c>
      <c r="I27" s="11">
        <v>2000000</v>
      </c>
    </row>
    <row r="28" spans="1:9" thickTop="1" thickBot="1" x14ac:dyDescent="0.3">
      <c r="A28" s="8" t="s">
        <v>23</v>
      </c>
      <c r="B28" s="8" t="s">
        <v>63</v>
      </c>
      <c r="C28" s="8" t="s">
        <v>25</v>
      </c>
      <c r="D28" s="8" t="s">
        <v>545</v>
      </c>
      <c r="E28" s="8" t="s">
        <v>61</v>
      </c>
      <c r="F28" s="8">
        <v>1250402</v>
      </c>
      <c r="G28" s="10">
        <v>13316</v>
      </c>
      <c r="H28" s="9" t="s">
        <v>62</v>
      </c>
      <c r="I28" s="9">
        <v>0</v>
      </c>
    </row>
    <row r="29" spans="1:9" thickTop="1" thickBot="1" x14ac:dyDescent="0.3">
      <c r="A29" s="8" t="s">
        <v>23</v>
      </c>
      <c r="B29" s="8" t="s">
        <v>64</v>
      </c>
      <c r="C29" s="8" t="s">
        <v>25</v>
      </c>
      <c r="D29" s="8" t="s">
        <v>545</v>
      </c>
      <c r="E29" s="8" t="s">
        <v>65</v>
      </c>
      <c r="F29" s="8">
        <v>1250402</v>
      </c>
      <c r="G29" s="10">
        <v>13316</v>
      </c>
      <c r="H29" s="9" t="s">
        <v>4</v>
      </c>
      <c r="I29" s="9">
        <v>0</v>
      </c>
    </row>
    <row r="30" spans="1:9" thickTop="1" thickBot="1" x14ac:dyDescent="0.3">
      <c r="A30" s="8" t="s">
        <v>23</v>
      </c>
      <c r="B30" s="8" t="s">
        <v>66</v>
      </c>
      <c r="C30" s="8" t="s">
        <v>36</v>
      </c>
      <c r="D30" s="8" t="s">
        <v>545</v>
      </c>
      <c r="E30" s="8" t="s">
        <v>65</v>
      </c>
      <c r="F30" s="8">
        <v>1250402</v>
      </c>
      <c r="G30" s="10">
        <v>13316</v>
      </c>
      <c r="H30" s="9" t="s">
        <v>4</v>
      </c>
      <c r="I30" s="9">
        <v>0</v>
      </c>
    </row>
    <row r="31" spans="1:9" thickTop="1" thickBot="1" x14ac:dyDescent="0.3">
      <c r="A31" s="8" t="s">
        <v>23</v>
      </c>
      <c r="B31" s="8" t="s">
        <v>67</v>
      </c>
      <c r="C31" s="8" t="s">
        <v>25</v>
      </c>
      <c r="D31" s="8" t="s">
        <v>545</v>
      </c>
      <c r="E31" s="8" t="s">
        <v>68</v>
      </c>
      <c r="F31" s="8">
        <v>1250402</v>
      </c>
      <c r="G31" s="10">
        <v>13316</v>
      </c>
      <c r="H31" s="9" t="s">
        <v>69</v>
      </c>
      <c r="I31" s="9">
        <v>0</v>
      </c>
    </row>
    <row r="32" spans="1:9" thickTop="1" thickBot="1" x14ac:dyDescent="0.3">
      <c r="A32" s="8" t="s">
        <v>23</v>
      </c>
      <c r="B32" s="8" t="s">
        <v>70</v>
      </c>
      <c r="C32" s="8" t="s">
        <v>71</v>
      </c>
      <c r="D32" s="8" t="s">
        <v>545</v>
      </c>
      <c r="E32" s="8" t="s">
        <v>68</v>
      </c>
      <c r="F32" s="8">
        <v>1250402</v>
      </c>
      <c r="G32" s="10">
        <v>13316</v>
      </c>
      <c r="H32" s="11" t="s">
        <v>69</v>
      </c>
      <c r="I32" s="11">
        <v>1500000</v>
      </c>
    </row>
    <row r="33" spans="1:9" thickTop="1" thickBot="1" x14ac:dyDescent="0.3">
      <c r="A33" s="8" t="s">
        <v>23</v>
      </c>
      <c r="B33" s="8" t="s">
        <v>72</v>
      </c>
      <c r="C33" s="8" t="s">
        <v>36</v>
      </c>
      <c r="D33" s="8" t="s">
        <v>545</v>
      </c>
      <c r="E33" s="8" t="s">
        <v>73</v>
      </c>
      <c r="F33" s="8">
        <v>1250402</v>
      </c>
      <c r="G33" s="10">
        <v>13316</v>
      </c>
      <c r="H33" s="11" t="s">
        <v>74</v>
      </c>
      <c r="I33" s="11">
        <v>450000</v>
      </c>
    </row>
    <row r="34" spans="1:9" thickTop="1" thickBot="1" x14ac:dyDescent="0.3">
      <c r="A34" s="8" t="s">
        <v>23</v>
      </c>
      <c r="B34" s="8" t="s">
        <v>75</v>
      </c>
      <c r="C34" s="8" t="s">
        <v>25</v>
      </c>
      <c r="D34" s="8" t="s">
        <v>545</v>
      </c>
      <c r="E34" s="8" t="s">
        <v>73</v>
      </c>
      <c r="F34" s="8">
        <v>1250402</v>
      </c>
      <c r="G34" s="10">
        <v>13316</v>
      </c>
      <c r="H34" s="9" t="s">
        <v>74</v>
      </c>
      <c r="I34" s="9">
        <v>0</v>
      </c>
    </row>
    <row r="35" spans="1:9" thickTop="1" thickBot="1" x14ac:dyDescent="0.3">
      <c r="A35" s="8" t="s">
        <v>23</v>
      </c>
      <c r="B35" s="8" t="s">
        <v>76</v>
      </c>
      <c r="C35" s="8" t="s">
        <v>25</v>
      </c>
      <c r="D35" s="8" t="s">
        <v>545</v>
      </c>
      <c r="E35" s="8" t="s">
        <v>77</v>
      </c>
      <c r="F35" s="8">
        <v>1250402</v>
      </c>
      <c r="G35" s="10">
        <v>13316</v>
      </c>
      <c r="H35" s="9" t="s">
        <v>78</v>
      </c>
      <c r="I35" s="9">
        <v>0</v>
      </c>
    </row>
    <row r="36" spans="1:9" thickTop="1" thickBot="1" x14ac:dyDescent="0.3">
      <c r="A36" s="8" t="s">
        <v>23</v>
      </c>
      <c r="B36" s="8" t="s">
        <v>79</v>
      </c>
      <c r="C36" s="8" t="s">
        <v>25</v>
      </c>
      <c r="D36" s="8" t="s">
        <v>545</v>
      </c>
      <c r="E36" s="8" t="s">
        <v>77</v>
      </c>
      <c r="F36" s="8">
        <v>1250402</v>
      </c>
      <c r="G36" s="10">
        <v>13316</v>
      </c>
      <c r="H36" s="11" t="s">
        <v>78</v>
      </c>
      <c r="I36" s="11">
        <v>600000</v>
      </c>
    </row>
    <row r="37" spans="1:9" thickTop="1" thickBot="1" x14ac:dyDescent="0.3">
      <c r="A37" s="8" t="s">
        <v>80</v>
      </c>
      <c r="B37" s="8" t="s">
        <v>81</v>
      </c>
      <c r="C37" s="8" t="s">
        <v>82</v>
      </c>
      <c r="D37" s="8" t="s">
        <v>546</v>
      </c>
      <c r="E37" s="8" t="s">
        <v>83</v>
      </c>
      <c r="F37" s="8">
        <v>1250402</v>
      </c>
      <c r="G37" s="10">
        <v>13316</v>
      </c>
      <c r="H37" s="11" t="s">
        <v>33</v>
      </c>
      <c r="I37" s="11">
        <v>400000</v>
      </c>
    </row>
    <row r="38" spans="1:9" ht="31.5" thickTop="1" thickBot="1" x14ac:dyDescent="0.3">
      <c r="A38" s="8" t="s">
        <v>80</v>
      </c>
      <c r="B38" s="8" t="s">
        <v>84</v>
      </c>
      <c r="C38" s="34" t="s">
        <v>536</v>
      </c>
      <c r="D38" s="8" t="s">
        <v>546</v>
      </c>
      <c r="E38" s="8" t="s">
        <v>85</v>
      </c>
      <c r="F38" s="8">
        <v>1250402</v>
      </c>
      <c r="G38" s="10">
        <v>13316</v>
      </c>
      <c r="H38" s="11" t="s">
        <v>38</v>
      </c>
      <c r="I38" s="11">
        <v>1600000</v>
      </c>
    </row>
    <row r="39" spans="1:9" ht="31.5" thickTop="1" thickBot="1" x14ac:dyDescent="0.3">
      <c r="A39" s="8" t="s">
        <v>80</v>
      </c>
      <c r="B39" s="8" t="s">
        <v>86</v>
      </c>
      <c r="C39" s="34" t="s">
        <v>537</v>
      </c>
      <c r="D39" s="8" t="s">
        <v>546</v>
      </c>
      <c r="E39" s="8" t="s">
        <v>87</v>
      </c>
      <c r="F39" s="8">
        <v>1250402</v>
      </c>
      <c r="G39" s="10">
        <v>13316</v>
      </c>
      <c r="H39" s="11" t="s">
        <v>88</v>
      </c>
      <c r="I39" s="11">
        <v>4892048</v>
      </c>
    </row>
    <row r="40" spans="1:9" ht="31.5" thickTop="1" thickBot="1" x14ac:dyDescent="0.3">
      <c r="A40" s="8" t="s">
        <v>80</v>
      </c>
      <c r="B40" s="8" t="s">
        <v>89</v>
      </c>
      <c r="C40" s="34" t="s">
        <v>538</v>
      </c>
      <c r="D40" s="8" t="s">
        <v>546</v>
      </c>
      <c r="E40" s="8" t="s">
        <v>87</v>
      </c>
      <c r="F40" s="8">
        <v>1250402</v>
      </c>
      <c r="G40" s="10">
        <v>13316</v>
      </c>
      <c r="H40" s="11" t="s">
        <v>88</v>
      </c>
      <c r="I40" s="11">
        <v>2907952</v>
      </c>
    </row>
    <row r="41" spans="1:9" ht="31.5" thickTop="1" thickBot="1" x14ac:dyDescent="0.3">
      <c r="A41" s="8" t="s">
        <v>80</v>
      </c>
      <c r="B41" s="8" t="s">
        <v>90</v>
      </c>
      <c r="C41" s="34" t="s">
        <v>537</v>
      </c>
      <c r="D41" s="8" t="s">
        <v>546</v>
      </c>
      <c r="E41" s="8" t="s">
        <v>91</v>
      </c>
      <c r="F41" s="8">
        <v>1250402</v>
      </c>
      <c r="G41" s="10">
        <v>13316</v>
      </c>
      <c r="H41" s="11" t="s">
        <v>92</v>
      </c>
      <c r="I41" s="11">
        <v>5000000</v>
      </c>
    </row>
    <row r="42" spans="1:9" ht="46.5" thickTop="1" thickBot="1" x14ac:dyDescent="0.3">
      <c r="A42" s="8" t="s">
        <v>80</v>
      </c>
      <c r="B42" s="8" t="s">
        <v>93</v>
      </c>
      <c r="C42" s="34" t="s">
        <v>539</v>
      </c>
      <c r="D42" s="8" t="s">
        <v>546</v>
      </c>
      <c r="E42" s="8" t="s">
        <v>91</v>
      </c>
      <c r="F42" s="8">
        <v>1250402</v>
      </c>
      <c r="G42" s="10">
        <v>13316</v>
      </c>
      <c r="H42" s="11" t="s">
        <v>92</v>
      </c>
      <c r="I42" s="11">
        <v>4900000</v>
      </c>
    </row>
    <row r="43" spans="1:9" thickTop="1" thickBot="1" x14ac:dyDescent="0.3">
      <c r="A43" s="8" t="s">
        <v>80</v>
      </c>
      <c r="B43" s="8" t="s">
        <v>94</v>
      </c>
      <c r="C43" s="8" t="s">
        <v>82</v>
      </c>
      <c r="D43" s="8" t="s">
        <v>546</v>
      </c>
      <c r="E43" s="8" t="s">
        <v>91</v>
      </c>
      <c r="F43" s="8">
        <v>1250402</v>
      </c>
      <c r="G43" s="10">
        <v>13316</v>
      </c>
      <c r="H43" s="11" t="s">
        <v>92</v>
      </c>
      <c r="I43" s="11">
        <v>5000000</v>
      </c>
    </row>
    <row r="44" spans="1:9" thickTop="1" thickBot="1" x14ac:dyDescent="0.3">
      <c r="A44" s="8" t="s">
        <v>80</v>
      </c>
      <c r="B44" s="8" t="s">
        <v>95</v>
      </c>
      <c r="C44" s="8" t="s">
        <v>82</v>
      </c>
      <c r="D44" s="8" t="s">
        <v>546</v>
      </c>
      <c r="E44" s="8" t="s">
        <v>96</v>
      </c>
      <c r="F44" s="8">
        <v>1250402</v>
      </c>
      <c r="G44" s="10">
        <v>13316</v>
      </c>
      <c r="H44" s="11" t="s">
        <v>97</v>
      </c>
      <c r="I44" s="11">
        <v>400000</v>
      </c>
    </row>
    <row r="45" spans="1:9" thickTop="1" thickBot="1" x14ac:dyDescent="0.3">
      <c r="A45" s="8" t="s">
        <v>80</v>
      </c>
      <c r="B45" s="8" t="s">
        <v>98</v>
      </c>
      <c r="C45" s="8" t="s">
        <v>82</v>
      </c>
      <c r="D45" s="8" t="s">
        <v>546</v>
      </c>
      <c r="E45" s="8" t="s">
        <v>99</v>
      </c>
      <c r="F45" s="8">
        <v>1250402</v>
      </c>
      <c r="G45" s="10">
        <v>13316</v>
      </c>
      <c r="H45" s="11" t="s">
        <v>46</v>
      </c>
      <c r="I45" s="11">
        <v>4800000</v>
      </c>
    </row>
    <row r="46" spans="1:9" thickTop="1" thickBot="1" x14ac:dyDescent="0.3">
      <c r="A46" s="8" t="s">
        <v>80</v>
      </c>
      <c r="B46" s="8" t="s">
        <v>100</v>
      </c>
      <c r="C46" s="8" t="s">
        <v>82</v>
      </c>
      <c r="D46" s="8" t="s">
        <v>546</v>
      </c>
      <c r="E46" s="8" t="s">
        <v>101</v>
      </c>
      <c r="F46" s="8">
        <v>1250402</v>
      </c>
      <c r="G46" s="10">
        <v>13316</v>
      </c>
      <c r="H46" s="11" t="s">
        <v>102</v>
      </c>
      <c r="I46" s="11">
        <v>200000</v>
      </c>
    </row>
    <row r="47" spans="1:9" ht="31.5" thickTop="1" thickBot="1" x14ac:dyDescent="0.3">
      <c r="A47" s="8" t="s">
        <v>80</v>
      </c>
      <c r="B47" s="8" t="s">
        <v>103</v>
      </c>
      <c r="C47" s="34" t="s">
        <v>537</v>
      </c>
      <c r="D47" s="8" t="s">
        <v>546</v>
      </c>
      <c r="E47" s="8" t="s">
        <v>104</v>
      </c>
      <c r="F47" s="8">
        <v>1250402</v>
      </c>
      <c r="G47" s="10">
        <v>13316</v>
      </c>
      <c r="H47" s="11" t="s">
        <v>105</v>
      </c>
      <c r="I47" s="11">
        <v>900000</v>
      </c>
    </row>
    <row r="48" spans="1:9" thickTop="1" thickBot="1" x14ac:dyDescent="0.3">
      <c r="A48" s="8" t="s">
        <v>80</v>
      </c>
      <c r="B48" s="8" t="s">
        <v>106</v>
      </c>
      <c r="C48" s="8" t="s">
        <v>82</v>
      </c>
      <c r="D48" s="8" t="s">
        <v>546</v>
      </c>
      <c r="E48" s="8" t="s">
        <v>107</v>
      </c>
      <c r="F48" s="8">
        <v>1250402</v>
      </c>
      <c r="G48" s="10">
        <v>13316</v>
      </c>
      <c r="H48" s="11" t="s">
        <v>58</v>
      </c>
      <c r="I48" s="11">
        <v>3000000</v>
      </c>
    </row>
    <row r="49" spans="1:9" thickTop="1" thickBot="1" x14ac:dyDescent="0.3">
      <c r="A49" s="8" t="s">
        <v>80</v>
      </c>
      <c r="B49" s="8" t="s">
        <v>108</v>
      </c>
      <c r="C49" s="8" t="s">
        <v>82</v>
      </c>
      <c r="D49" s="8" t="s">
        <v>546</v>
      </c>
      <c r="E49" s="8" t="s">
        <v>109</v>
      </c>
      <c r="F49" s="8">
        <v>1250402</v>
      </c>
      <c r="G49" s="10">
        <v>13316</v>
      </c>
      <c r="H49" s="11" t="s">
        <v>62</v>
      </c>
      <c r="I49" s="11">
        <v>14287950</v>
      </c>
    </row>
    <row r="50" spans="1:9" thickTop="1" thickBot="1" x14ac:dyDescent="0.3">
      <c r="A50" s="8" t="s">
        <v>80</v>
      </c>
      <c r="B50" s="8" t="s">
        <v>110</v>
      </c>
      <c r="C50" s="8" t="s">
        <v>111</v>
      </c>
      <c r="D50" s="8" t="s">
        <v>546</v>
      </c>
      <c r="E50" s="8" t="s">
        <v>109</v>
      </c>
      <c r="F50" s="8">
        <v>1250402</v>
      </c>
      <c r="G50" s="10">
        <v>13316</v>
      </c>
      <c r="H50" s="9" t="s">
        <v>62</v>
      </c>
      <c r="I50" s="9">
        <v>0</v>
      </c>
    </row>
    <row r="51" spans="1:9" thickTop="1" thickBot="1" x14ac:dyDescent="0.3">
      <c r="A51" s="8" t="s">
        <v>80</v>
      </c>
      <c r="B51" s="8" t="s">
        <v>112</v>
      </c>
      <c r="C51" s="8" t="s">
        <v>111</v>
      </c>
      <c r="D51" s="8" t="s">
        <v>546</v>
      </c>
      <c r="E51" s="8" t="s">
        <v>113</v>
      </c>
      <c r="F51" s="8">
        <v>1250402</v>
      </c>
      <c r="G51" s="10">
        <v>13316</v>
      </c>
      <c r="H51" s="9" t="s">
        <v>4</v>
      </c>
      <c r="I51" s="9">
        <v>0</v>
      </c>
    </row>
    <row r="52" spans="1:9" ht="31.5" thickTop="1" thickBot="1" x14ac:dyDescent="0.3">
      <c r="A52" s="8" t="s">
        <v>80</v>
      </c>
      <c r="B52" s="8" t="s">
        <v>114</v>
      </c>
      <c r="C52" s="34" t="s">
        <v>537</v>
      </c>
      <c r="D52" s="8" t="s">
        <v>546</v>
      </c>
      <c r="E52" s="8" t="s">
        <v>113</v>
      </c>
      <c r="F52" s="8">
        <v>1250402</v>
      </c>
      <c r="G52" s="10">
        <v>13316</v>
      </c>
      <c r="H52" s="11" t="s">
        <v>4</v>
      </c>
      <c r="I52" s="11">
        <v>12000000</v>
      </c>
    </row>
    <row r="53" spans="1:9" thickTop="1" thickBot="1" x14ac:dyDescent="0.3">
      <c r="A53" s="8" t="s">
        <v>80</v>
      </c>
      <c r="B53" s="8" t="s">
        <v>115</v>
      </c>
      <c r="C53" s="8" t="s">
        <v>82</v>
      </c>
      <c r="D53" s="8" t="s">
        <v>546</v>
      </c>
      <c r="E53" s="8" t="s">
        <v>116</v>
      </c>
      <c r="F53" s="8">
        <v>1250402</v>
      </c>
      <c r="G53" s="10">
        <v>13316</v>
      </c>
      <c r="H53" s="11" t="s">
        <v>117</v>
      </c>
      <c r="I53" s="11">
        <v>6000000</v>
      </c>
    </row>
    <row r="54" spans="1:9" thickTop="1" thickBot="1" x14ac:dyDescent="0.3">
      <c r="A54" s="8" t="s">
        <v>80</v>
      </c>
      <c r="B54" s="8" t="s">
        <v>118</v>
      </c>
      <c r="C54" s="8" t="s">
        <v>119</v>
      </c>
      <c r="D54" s="8" t="s">
        <v>546</v>
      </c>
      <c r="E54" s="8" t="s">
        <v>120</v>
      </c>
      <c r="F54" s="8">
        <v>1250402</v>
      </c>
      <c r="G54" s="10">
        <v>13316</v>
      </c>
      <c r="H54" s="9" t="s">
        <v>69</v>
      </c>
      <c r="I54" s="9">
        <v>0</v>
      </c>
    </row>
    <row r="55" spans="1:9" thickTop="1" thickBot="1" x14ac:dyDescent="0.3">
      <c r="A55" s="8" t="s">
        <v>80</v>
      </c>
      <c r="B55" s="8" t="s">
        <v>121</v>
      </c>
      <c r="C55" s="8" t="s">
        <v>82</v>
      </c>
      <c r="D55" s="8" t="s">
        <v>546</v>
      </c>
      <c r="E55" s="8" t="s">
        <v>120</v>
      </c>
      <c r="F55" s="8">
        <v>1250402</v>
      </c>
      <c r="G55" s="10">
        <v>13316</v>
      </c>
      <c r="H55" s="11" t="s">
        <v>69</v>
      </c>
      <c r="I55" s="11">
        <v>12600000</v>
      </c>
    </row>
    <row r="56" spans="1:9" ht="31.5" thickTop="1" thickBot="1" x14ac:dyDescent="0.3">
      <c r="A56" s="8" t="s">
        <v>80</v>
      </c>
      <c r="B56" s="8" t="s">
        <v>122</v>
      </c>
      <c r="C56" s="34" t="s">
        <v>540</v>
      </c>
      <c r="D56" s="8" t="s">
        <v>546</v>
      </c>
      <c r="E56" s="8" t="s">
        <v>123</v>
      </c>
      <c r="F56" s="8">
        <v>1250402</v>
      </c>
      <c r="G56" s="10">
        <v>13316</v>
      </c>
      <c r="H56" s="11" t="s">
        <v>124</v>
      </c>
      <c r="I56" s="11">
        <v>1150000</v>
      </c>
    </row>
    <row r="57" spans="1:9" s="9" customFormat="1" thickTop="1" thickBot="1" x14ac:dyDescent="0.3">
      <c r="A57" s="8" t="s">
        <v>125</v>
      </c>
      <c r="B57" s="8" t="s">
        <v>126</v>
      </c>
      <c r="C57" s="8" t="s">
        <v>127</v>
      </c>
      <c r="D57" s="8" t="s">
        <v>547</v>
      </c>
      <c r="E57" s="8" t="s">
        <v>128</v>
      </c>
      <c r="F57" s="8">
        <v>1250401</v>
      </c>
      <c r="G57" s="10">
        <v>13316</v>
      </c>
      <c r="H57" s="11" t="s">
        <v>127</v>
      </c>
      <c r="I57" s="11">
        <v>70000000</v>
      </c>
    </row>
    <row r="58" spans="1:9" s="9" customFormat="1" thickTop="1" thickBot="1" x14ac:dyDescent="0.3">
      <c r="A58" s="8" t="s">
        <v>125</v>
      </c>
      <c r="B58" s="8" t="s">
        <v>129</v>
      </c>
      <c r="C58" s="8" t="s">
        <v>130</v>
      </c>
      <c r="D58" s="8" t="s">
        <v>547</v>
      </c>
      <c r="E58" s="8" t="s">
        <v>131</v>
      </c>
      <c r="F58" s="8">
        <v>1250401</v>
      </c>
      <c r="G58" s="10">
        <v>13316</v>
      </c>
      <c r="H58" s="11" t="s">
        <v>4</v>
      </c>
      <c r="I58" s="11">
        <v>3000000</v>
      </c>
    </row>
    <row r="59" spans="1:9" s="9" customFormat="1" thickTop="1" thickBot="1" x14ac:dyDescent="0.3">
      <c r="A59" s="8" t="s">
        <v>125</v>
      </c>
      <c r="B59" s="8" t="s">
        <v>132</v>
      </c>
      <c r="C59" s="8" t="s">
        <v>133</v>
      </c>
      <c r="D59" s="8" t="s">
        <v>547</v>
      </c>
      <c r="E59" s="8" t="s">
        <v>131</v>
      </c>
      <c r="F59" s="8">
        <v>1250401</v>
      </c>
      <c r="G59" s="10">
        <v>13316</v>
      </c>
      <c r="H59" s="11" t="s">
        <v>4</v>
      </c>
      <c r="I59" s="11">
        <v>4000000</v>
      </c>
    </row>
    <row r="60" spans="1:9" s="9" customFormat="1" thickTop="1" thickBot="1" x14ac:dyDescent="0.3">
      <c r="A60" s="8" t="s">
        <v>125</v>
      </c>
      <c r="B60" s="8" t="s">
        <v>134</v>
      </c>
      <c r="C60" s="8" t="s">
        <v>135</v>
      </c>
      <c r="D60" s="8" t="s">
        <v>547</v>
      </c>
      <c r="E60" s="8" t="s">
        <v>131</v>
      </c>
      <c r="F60" s="8">
        <v>1250401</v>
      </c>
      <c r="G60" s="10">
        <v>13316</v>
      </c>
      <c r="H60" s="11" t="s">
        <v>4</v>
      </c>
      <c r="I60" s="11">
        <v>5000000</v>
      </c>
    </row>
    <row r="61" spans="1:9" s="9" customFormat="1" thickTop="1" thickBot="1" x14ac:dyDescent="0.3">
      <c r="A61" s="8" t="s">
        <v>125</v>
      </c>
      <c r="B61" s="8" t="s">
        <v>136</v>
      </c>
      <c r="C61" s="8" t="s">
        <v>137</v>
      </c>
      <c r="D61" s="8" t="s">
        <v>547</v>
      </c>
      <c r="E61" s="8" t="s">
        <v>131</v>
      </c>
      <c r="F61" s="8">
        <v>1250401</v>
      </c>
      <c r="G61" s="10">
        <v>13316</v>
      </c>
      <c r="H61" s="11" t="s">
        <v>4</v>
      </c>
      <c r="I61" s="11">
        <v>5000000</v>
      </c>
    </row>
    <row r="62" spans="1:9" s="9" customFormat="1" thickTop="1" thickBot="1" x14ac:dyDescent="0.3">
      <c r="A62" s="8" t="s">
        <v>125</v>
      </c>
      <c r="B62" s="8" t="s">
        <v>138</v>
      </c>
      <c r="C62" s="8" t="s">
        <v>139</v>
      </c>
      <c r="D62" s="8" t="s">
        <v>547</v>
      </c>
      <c r="E62" s="8" t="s">
        <v>131</v>
      </c>
      <c r="F62" s="8">
        <v>1250401</v>
      </c>
      <c r="G62" s="10">
        <v>13316</v>
      </c>
      <c r="H62" s="11" t="s">
        <v>4</v>
      </c>
      <c r="I62" s="11">
        <v>3000000</v>
      </c>
    </row>
    <row r="63" spans="1:9" s="9" customFormat="1" thickTop="1" thickBot="1" x14ac:dyDescent="0.3">
      <c r="A63" s="8" t="s">
        <v>125</v>
      </c>
      <c r="B63" s="8" t="s">
        <v>140</v>
      </c>
      <c r="C63" s="8" t="s">
        <v>130</v>
      </c>
      <c r="D63" s="8" t="s">
        <v>547</v>
      </c>
      <c r="E63" s="8" t="s">
        <v>131</v>
      </c>
      <c r="F63" s="8">
        <v>1250401</v>
      </c>
      <c r="G63" s="10">
        <v>13316</v>
      </c>
      <c r="H63" s="11" t="s">
        <v>4</v>
      </c>
      <c r="I63" s="11">
        <v>3000000</v>
      </c>
    </row>
    <row r="64" spans="1:9" s="9" customFormat="1" thickTop="1" thickBot="1" x14ac:dyDescent="0.3">
      <c r="A64" s="8" t="s">
        <v>125</v>
      </c>
      <c r="B64" s="8" t="s">
        <v>141</v>
      </c>
      <c r="C64" s="8" t="s">
        <v>142</v>
      </c>
      <c r="D64" s="8" t="s">
        <v>547</v>
      </c>
      <c r="E64" s="8" t="s">
        <v>143</v>
      </c>
      <c r="F64" s="8">
        <v>1250401</v>
      </c>
      <c r="G64" s="10">
        <v>13316</v>
      </c>
      <c r="H64" s="11" t="s">
        <v>144</v>
      </c>
      <c r="I64" s="11">
        <v>5000000</v>
      </c>
    </row>
    <row r="65" spans="1:9" s="9" customFormat="1" thickTop="1" thickBot="1" x14ac:dyDescent="0.3">
      <c r="A65" s="8" t="s">
        <v>125</v>
      </c>
      <c r="B65" s="8" t="s">
        <v>145</v>
      </c>
      <c r="C65" s="8" t="s">
        <v>146</v>
      </c>
      <c r="D65" s="8" t="s">
        <v>547</v>
      </c>
      <c r="E65" s="8" t="s">
        <v>143</v>
      </c>
      <c r="F65" s="8">
        <v>1250401</v>
      </c>
      <c r="G65" s="10">
        <v>13316</v>
      </c>
      <c r="H65" s="11" t="s">
        <v>144</v>
      </c>
      <c r="I65" s="11">
        <v>6250000</v>
      </c>
    </row>
    <row r="66" spans="1:9" s="9" customFormat="1" thickTop="1" thickBot="1" x14ac:dyDescent="0.3">
      <c r="A66" s="8" t="s">
        <v>125</v>
      </c>
      <c r="B66" s="8" t="s">
        <v>147</v>
      </c>
      <c r="C66" s="8" t="s">
        <v>148</v>
      </c>
      <c r="D66" s="8" t="s">
        <v>547</v>
      </c>
      <c r="E66" s="8" t="s">
        <v>143</v>
      </c>
      <c r="F66" s="8">
        <v>1250401</v>
      </c>
      <c r="G66" s="10">
        <v>13316</v>
      </c>
      <c r="H66" s="11" t="s">
        <v>144</v>
      </c>
      <c r="I66" s="11">
        <v>3750000</v>
      </c>
    </row>
    <row r="67" spans="1:9" s="9" customFormat="1" thickTop="1" thickBot="1" x14ac:dyDescent="0.3">
      <c r="A67" s="8" t="s">
        <v>125</v>
      </c>
      <c r="B67" s="8" t="s">
        <v>149</v>
      </c>
      <c r="C67" s="8" t="s">
        <v>150</v>
      </c>
      <c r="D67" s="8" t="s">
        <v>547</v>
      </c>
      <c r="E67" s="8" t="s">
        <v>143</v>
      </c>
      <c r="F67" s="8">
        <v>1250401</v>
      </c>
      <c r="G67" s="10">
        <v>13316</v>
      </c>
      <c r="H67" s="11" t="s">
        <v>144</v>
      </c>
      <c r="I67" s="11">
        <v>3750000</v>
      </c>
    </row>
    <row r="68" spans="1:9" s="9" customFormat="1" thickTop="1" thickBot="1" x14ac:dyDescent="0.3">
      <c r="A68" s="8" t="s">
        <v>125</v>
      </c>
      <c r="B68" s="8" t="s">
        <v>151</v>
      </c>
      <c r="C68" s="8" t="s">
        <v>152</v>
      </c>
      <c r="D68" s="8" t="s">
        <v>547</v>
      </c>
      <c r="E68" s="8" t="s">
        <v>143</v>
      </c>
      <c r="F68" s="8">
        <v>1250401</v>
      </c>
      <c r="G68" s="10">
        <v>13316</v>
      </c>
      <c r="H68" s="11" t="s">
        <v>144</v>
      </c>
      <c r="I68" s="11">
        <v>6250000</v>
      </c>
    </row>
    <row r="69" spans="1:9" s="9" customFormat="1" thickTop="1" thickBot="1" x14ac:dyDescent="0.3">
      <c r="A69" s="8" t="s">
        <v>153</v>
      </c>
      <c r="B69" s="8" t="s">
        <v>154</v>
      </c>
      <c r="C69" s="8" t="s">
        <v>155</v>
      </c>
      <c r="D69" s="8" t="s">
        <v>548</v>
      </c>
      <c r="E69" s="8" t="s">
        <v>156</v>
      </c>
      <c r="F69" s="8">
        <v>1250402</v>
      </c>
      <c r="G69" s="10">
        <v>13316</v>
      </c>
      <c r="H69" s="11" t="s">
        <v>27</v>
      </c>
      <c r="I69" s="11">
        <v>3200000</v>
      </c>
    </row>
    <row r="70" spans="1:9" s="9" customFormat="1" thickTop="1" thickBot="1" x14ac:dyDescent="0.3">
      <c r="A70" s="8" t="s">
        <v>153</v>
      </c>
      <c r="B70" s="8" t="s">
        <v>157</v>
      </c>
      <c r="C70" s="8" t="s">
        <v>155</v>
      </c>
      <c r="D70" s="8" t="s">
        <v>548</v>
      </c>
      <c r="E70" s="8" t="s">
        <v>158</v>
      </c>
      <c r="F70" s="8" t="s">
        <v>535</v>
      </c>
      <c r="G70" s="10">
        <v>13316</v>
      </c>
      <c r="H70" s="11" t="s">
        <v>30</v>
      </c>
      <c r="I70" s="11">
        <v>100000</v>
      </c>
    </row>
    <row r="71" spans="1:9" s="9" customFormat="1" thickTop="1" thickBot="1" x14ac:dyDescent="0.3">
      <c r="A71" s="8" t="s">
        <v>153</v>
      </c>
      <c r="B71" s="8" t="s">
        <v>159</v>
      </c>
      <c r="C71" s="8" t="s">
        <v>155</v>
      </c>
      <c r="D71" s="8" t="s">
        <v>548</v>
      </c>
      <c r="E71" s="8" t="s">
        <v>160</v>
      </c>
      <c r="F71" s="8" t="s">
        <v>535</v>
      </c>
      <c r="G71" s="10">
        <v>13316</v>
      </c>
      <c r="H71" s="11" t="s">
        <v>30</v>
      </c>
      <c r="I71" s="11">
        <v>100000</v>
      </c>
    </row>
    <row r="72" spans="1:9" s="9" customFormat="1" thickTop="1" thickBot="1" x14ac:dyDescent="0.3">
      <c r="A72" s="8" t="s">
        <v>153</v>
      </c>
      <c r="B72" s="8" t="s">
        <v>161</v>
      </c>
      <c r="C72" s="8" t="s">
        <v>155</v>
      </c>
      <c r="D72" s="8" t="s">
        <v>548</v>
      </c>
      <c r="E72" s="8" t="s">
        <v>162</v>
      </c>
      <c r="F72" s="8">
        <v>1250402</v>
      </c>
      <c r="G72" s="10">
        <v>13316</v>
      </c>
      <c r="H72" s="11" t="s">
        <v>163</v>
      </c>
      <c r="I72" s="11">
        <v>200000</v>
      </c>
    </row>
    <row r="73" spans="1:9" s="9" customFormat="1" thickTop="1" thickBot="1" x14ac:dyDescent="0.3">
      <c r="A73" s="8" t="s">
        <v>153</v>
      </c>
      <c r="B73" s="8" t="s">
        <v>164</v>
      </c>
      <c r="C73" s="8" t="s">
        <v>155</v>
      </c>
      <c r="D73" s="8" t="s">
        <v>548</v>
      </c>
      <c r="E73" s="8" t="s">
        <v>165</v>
      </c>
      <c r="F73" s="8">
        <v>1250402</v>
      </c>
      <c r="G73" s="10">
        <v>13316</v>
      </c>
      <c r="H73" s="11" t="s">
        <v>166</v>
      </c>
      <c r="I73" s="11">
        <v>2000000</v>
      </c>
    </row>
    <row r="74" spans="1:9" s="9" customFormat="1" thickTop="1" thickBot="1" x14ac:dyDescent="0.3">
      <c r="A74" s="8" t="s">
        <v>153</v>
      </c>
      <c r="B74" s="8" t="s">
        <v>167</v>
      </c>
      <c r="C74" s="8" t="s">
        <v>155</v>
      </c>
      <c r="D74" s="8" t="s">
        <v>548</v>
      </c>
      <c r="E74" s="8" t="s">
        <v>168</v>
      </c>
      <c r="F74" s="8">
        <v>1250402</v>
      </c>
      <c r="G74" s="10">
        <v>13316</v>
      </c>
      <c r="H74" s="11" t="s">
        <v>88</v>
      </c>
      <c r="I74" s="11">
        <v>2000000</v>
      </c>
    </row>
    <row r="75" spans="1:9" s="9" customFormat="1" thickTop="1" thickBot="1" x14ac:dyDescent="0.3">
      <c r="A75" s="8" t="s">
        <v>153</v>
      </c>
      <c r="B75" s="8" t="s">
        <v>169</v>
      </c>
      <c r="C75" s="8" t="s">
        <v>155</v>
      </c>
      <c r="D75" s="8" t="s">
        <v>548</v>
      </c>
      <c r="E75" s="8" t="s">
        <v>170</v>
      </c>
      <c r="F75" s="8">
        <v>1250402</v>
      </c>
      <c r="G75" s="10">
        <v>13316</v>
      </c>
      <c r="H75" s="11" t="s">
        <v>171</v>
      </c>
      <c r="I75" s="11">
        <v>400000</v>
      </c>
    </row>
    <row r="76" spans="1:9" s="9" customFormat="1" thickTop="1" thickBot="1" x14ac:dyDescent="0.3">
      <c r="A76" s="8" t="s">
        <v>153</v>
      </c>
      <c r="B76" s="8" t="s">
        <v>172</v>
      </c>
      <c r="C76" s="8" t="s">
        <v>155</v>
      </c>
      <c r="D76" s="8" t="s">
        <v>548</v>
      </c>
      <c r="E76" s="8" t="s">
        <v>173</v>
      </c>
      <c r="F76" s="8">
        <v>1250402</v>
      </c>
      <c r="G76" s="10">
        <v>13316</v>
      </c>
      <c r="H76" s="11" t="s">
        <v>46</v>
      </c>
      <c r="I76" s="11">
        <v>1600000</v>
      </c>
    </row>
    <row r="77" spans="1:9" s="9" customFormat="1" thickTop="1" thickBot="1" x14ac:dyDescent="0.3">
      <c r="A77" s="8" t="s">
        <v>153</v>
      </c>
      <c r="B77" s="8" t="s">
        <v>174</v>
      </c>
      <c r="C77" s="8" t="s">
        <v>155</v>
      </c>
      <c r="D77" s="8" t="s">
        <v>548</v>
      </c>
      <c r="E77" s="8" t="s">
        <v>175</v>
      </c>
      <c r="F77" s="8">
        <v>1250402</v>
      </c>
      <c r="G77" s="10">
        <v>13316</v>
      </c>
      <c r="H77" s="11" t="s">
        <v>176</v>
      </c>
      <c r="I77" s="11">
        <v>200000</v>
      </c>
    </row>
    <row r="78" spans="1:9" s="9" customFormat="1" thickTop="1" thickBot="1" x14ac:dyDescent="0.3">
      <c r="A78" s="8" t="s">
        <v>153</v>
      </c>
      <c r="B78" s="8" t="s">
        <v>177</v>
      </c>
      <c r="C78" s="8" t="s">
        <v>155</v>
      </c>
      <c r="D78" s="8" t="s">
        <v>548</v>
      </c>
      <c r="E78" s="8" t="s">
        <v>178</v>
      </c>
      <c r="F78" s="8">
        <v>1250402</v>
      </c>
      <c r="G78" s="10">
        <v>13316</v>
      </c>
      <c r="H78" s="11" t="s">
        <v>179</v>
      </c>
      <c r="I78" s="11">
        <v>500000</v>
      </c>
    </row>
    <row r="79" spans="1:9" s="9" customFormat="1" thickTop="1" thickBot="1" x14ac:dyDescent="0.3">
      <c r="A79" s="8" t="s">
        <v>153</v>
      </c>
      <c r="B79" s="8" t="s">
        <v>180</v>
      </c>
      <c r="C79" s="8" t="s">
        <v>155</v>
      </c>
      <c r="D79" s="8" t="s">
        <v>548</v>
      </c>
      <c r="E79" s="8" t="s">
        <v>181</v>
      </c>
      <c r="F79" s="8">
        <v>1250402</v>
      </c>
      <c r="G79" s="10">
        <v>13316</v>
      </c>
      <c r="H79" s="11" t="s">
        <v>54</v>
      </c>
      <c r="I79" s="11">
        <v>6400000</v>
      </c>
    </row>
    <row r="80" spans="1:9" s="9" customFormat="1" thickTop="1" thickBot="1" x14ac:dyDescent="0.3">
      <c r="A80" s="8" t="s">
        <v>153</v>
      </c>
      <c r="B80" s="8" t="s">
        <v>182</v>
      </c>
      <c r="C80" s="8" t="s">
        <v>155</v>
      </c>
      <c r="D80" s="8" t="s">
        <v>548</v>
      </c>
      <c r="E80" s="8" t="s">
        <v>183</v>
      </c>
      <c r="F80" s="8">
        <v>1250402</v>
      </c>
      <c r="G80" s="10">
        <v>13316</v>
      </c>
      <c r="H80" s="11" t="s">
        <v>184</v>
      </c>
      <c r="I80" s="11">
        <v>8000000</v>
      </c>
    </row>
    <row r="81" spans="1:9" s="9" customFormat="1" thickTop="1" thickBot="1" x14ac:dyDescent="0.3">
      <c r="A81" s="8" t="s">
        <v>153</v>
      </c>
      <c r="B81" s="8" t="s">
        <v>185</v>
      </c>
      <c r="C81" s="8" t="s">
        <v>155</v>
      </c>
      <c r="D81" s="8" t="s">
        <v>548</v>
      </c>
      <c r="E81" s="8" t="s">
        <v>186</v>
      </c>
      <c r="F81" s="8">
        <v>1250402</v>
      </c>
      <c r="G81" s="10">
        <v>13316</v>
      </c>
      <c r="H81" s="11" t="s">
        <v>58</v>
      </c>
      <c r="I81" s="11">
        <v>4000000</v>
      </c>
    </row>
    <row r="82" spans="1:9" s="9" customFormat="1" thickTop="1" thickBot="1" x14ac:dyDescent="0.3">
      <c r="A82" s="8" t="s">
        <v>153</v>
      </c>
      <c r="B82" s="8" t="s">
        <v>187</v>
      </c>
      <c r="C82" s="8" t="s">
        <v>155</v>
      </c>
      <c r="D82" s="8" t="s">
        <v>548</v>
      </c>
      <c r="E82" s="8" t="s">
        <v>188</v>
      </c>
      <c r="F82" s="8">
        <v>1250402</v>
      </c>
      <c r="G82" s="10">
        <v>13316</v>
      </c>
      <c r="H82" s="11" t="s">
        <v>189</v>
      </c>
      <c r="I82" s="11">
        <v>1500000</v>
      </c>
    </row>
    <row r="83" spans="1:9" s="9" customFormat="1" thickTop="1" thickBot="1" x14ac:dyDescent="0.3">
      <c r="A83" s="8" t="s">
        <v>153</v>
      </c>
      <c r="B83" s="8" t="s">
        <v>190</v>
      </c>
      <c r="C83" s="8" t="s">
        <v>191</v>
      </c>
      <c r="D83" s="8" t="s">
        <v>548</v>
      </c>
      <c r="E83" s="8" t="s">
        <v>192</v>
      </c>
      <c r="F83" s="8">
        <v>1250402</v>
      </c>
      <c r="G83" s="10">
        <v>13316</v>
      </c>
      <c r="H83" s="11" t="s">
        <v>193</v>
      </c>
      <c r="I83" s="11">
        <v>4000000</v>
      </c>
    </row>
    <row r="84" spans="1:9" s="9" customFormat="1" thickTop="1" thickBot="1" x14ac:dyDescent="0.3">
      <c r="A84" s="8" t="s">
        <v>153</v>
      </c>
      <c r="B84" s="8" t="s">
        <v>194</v>
      </c>
      <c r="C84" s="8" t="s">
        <v>155</v>
      </c>
      <c r="D84" s="8" t="s">
        <v>548</v>
      </c>
      <c r="E84" s="8" t="s">
        <v>195</v>
      </c>
      <c r="F84" s="8">
        <v>1250402</v>
      </c>
      <c r="G84" s="10">
        <v>13316</v>
      </c>
      <c r="H84" s="11" t="s">
        <v>4</v>
      </c>
      <c r="I84" s="11">
        <v>8000000</v>
      </c>
    </row>
    <row r="85" spans="1:9" s="9" customFormat="1" thickTop="1" thickBot="1" x14ac:dyDescent="0.3">
      <c r="A85" s="8" t="s">
        <v>153</v>
      </c>
      <c r="B85" s="8" t="s">
        <v>196</v>
      </c>
      <c r="C85" s="8" t="s">
        <v>155</v>
      </c>
      <c r="D85" s="8" t="s">
        <v>548</v>
      </c>
      <c r="E85" s="8" t="s">
        <v>197</v>
      </c>
      <c r="F85" s="8">
        <v>1250402</v>
      </c>
      <c r="G85" s="10">
        <v>13316</v>
      </c>
      <c r="H85" s="11" t="s">
        <v>198</v>
      </c>
      <c r="I85" s="11">
        <v>1600000</v>
      </c>
    </row>
    <row r="86" spans="1:9" s="9" customFormat="1" thickTop="1" thickBot="1" x14ac:dyDescent="0.3">
      <c r="A86" s="8" t="s">
        <v>153</v>
      </c>
      <c r="B86" s="8" t="s">
        <v>199</v>
      </c>
      <c r="C86" s="8" t="s">
        <v>155</v>
      </c>
      <c r="D86" s="8" t="s">
        <v>548</v>
      </c>
      <c r="E86" s="8" t="s">
        <v>200</v>
      </c>
      <c r="F86" s="8">
        <v>1250402</v>
      </c>
      <c r="G86" s="10">
        <v>13316</v>
      </c>
      <c r="H86" s="11" t="s">
        <v>78</v>
      </c>
      <c r="I86" s="11">
        <v>400000</v>
      </c>
    </row>
    <row r="87" spans="1:9" s="9" customFormat="1" thickTop="1" thickBot="1" x14ac:dyDescent="0.3">
      <c r="A87" s="8" t="s">
        <v>153</v>
      </c>
      <c r="B87" s="8" t="s">
        <v>201</v>
      </c>
      <c r="C87" s="8" t="s">
        <v>155</v>
      </c>
      <c r="D87" s="8" t="s">
        <v>548</v>
      </c>
      <c r="E87" s="8" t="s">
        <v>202</v>
      </c>
      <c r="F87" s="8">
        <v>1250402</v>
      </c>
      <c r="G87" s="10">
        <v>13316</v>
      </c>
      <c r="H87" s="11" t="s">
        <v>203</v>
      </c>
      <c r="I87" s="11">
        <v>1000000</v>
      </c>
    </row>
    <row r="88" spans="1:9" s="9" customFormat="1" thickTop="1" thickBot="1" x14ac:dyDescent="0.3">
      <c r="A88" s="8" t="s">
        <v>153</v>
      </c>
      <c r="B88" s="8" t="s">
        <v>204</v>
      </c>
      <c r="C88" s="8" t="s">
        <v>155</v>
      </c>
      <c r="D88" s="8" t="s">
        <v>548</v>
      </c>
      <c r="E88" s="8" t="s">
        <v>205</v>
      </c>
      <c r="F88" s="8">
        <v>1250402</v>
      </c>
      <c r="G88" s="10">
        <v>13316</v>
      </c>
      <c r="H88" s="11" t="s">
        <v>206</v>
      </c>
      <c r="I88" s="11">
        <v>2000000</v>
      </c>
    </row>
    <row r="89" spans="1:9" s="9" customFormat="1" thickTop="1" thickBot="1" x14ac:dyDescent="0.3">
      <c r="A89" s="8" t="s">
        <v>153</v>
      </c>
      <c r="B89" s="8" t="s">
        <v>207</v>
      </c>
      <c r="C89" s="8" t="s">
        <v>155</v>
      </c>
      <c r="D89" s="8" t="s">
        <v>548</v>
      </c>
      <c r="E89" s="8" t="s">
        <v>208</v>
      </c>
      <c r="F89" s="8">
        <v>1250402</v>
      </c>
      <c r="G89" s="10">
        <v>13316</v>
      </c>
      <c r="H89" s="11" t="s">
        <v>209</v>
      </c>
      <c r="I89" s="11">
        <v>500000</v>
      </c>
    </row>
    <row r="90" spans="1:9" s="9" customFormat="1" thickTop="1" thickBot="1" x14ac:dyDescent="0.3">
      <c r="A90" s="8" t="s">
        <v>210</v>
      </c>
      <c r="B90" s="8" t="s">
        <v>211</v>
      </c>
      <c r="C90" s="8" t="s">
        <v>212</v>
      </c>
      <c r="D90" s="8" t="s">
        <v>549</v>
      </c>
      <c r="E90" s="8" t="s">
        <v>213</v>
      </c>
      <c r="F90" s="8" t="s">
        <v>535</v>
      </c>
      <c r="G90" s="10">
        <v>13316</v>
      </c>
      <c r="H90" s="11" t="s">
        <v>27</v>
      </c>
      <c r="I90" s="11">
        <v>500000</v>
      </c>
    </row>
    <row r="91" spans="1:9" s="9" customFormat="1" thickTop="1" thickBot="1" x14ac:dyDescent="0.3">
      <c r="A91" s="8" t="s">
        <v>210</v>
      </c>
      <c r="B91" s="8" t="s">
        <v>214</v>
      </c>
      <c r="C91" s="8" t="s">
        <v>215</v>
      </c>
      <c r="D91" s="8" t="s">
        <v>549</v>
      </c>
      <c r="E91" s="8" t="s">
        <v>216</v>
      </c>
      <c r="F91" s="8" t="s">
        <v>535</v>
      </c>
      <c r="G91" s="10">
        <v>13316</v>
      </c>
      <c r="H91" s="11" t="s">
        <v>217</v>
      </c>
      <c r="I91" s="11">
        <v>500000</v>
      </c>
    </row>
    <row r="92" spans="1:9" s="9" customFormat="1" thickTop="1" thickBot="1" x14ac:dyDescent="0.3">
      <c r="A92" s="8" t="s">
        <v>210</v>
      </c>
      <c r="B92" s="8" t="s">
        <v>218</v>
      </c>
      <c r="C92" s="8" t="s">
        <v>219</v>
      </c>
      <c r="D92" s="8" t="s">
        <v>549</v>
      </c>
      <c r="E92" s="8" t="s">
        <v>220</v>
      </c>
      <c r="F92" s="8" t="s">
        <v>535</v>
      </c>
      <c r="G92" s="10">
        <v>13316</v>
      </c>
      <c r="H92" s="11" t="s">
        <v>221</v>
      </c>
      <c r="I92" s="11">
        <v>2000000</v>
      </c>
    </row>
    <row r="93" spans="1:9" s="9" customFormat="1" thickTop="1" thickBot="1" x14ac:dyDescent="0.3">
      <c r="A93" s="8" t="s">
        <v>210</v>
      </c>
      <c r="B93" s="8" t="s">
        <v>222</v>
      </c>
      <c r="C93" s="8" t="s">
        <v>223</v>
      </c>
      <c r="D93" s="8" t="s">
        <v>549</v>
      </c>
      <c r="E93" s="8" t="s">
        <v>224</v>
      </c>
      <c r="F93" s="8">
        <v>1250401</v>
      </c>
      <c r="G93" s="10">
        <v>13316</v>
      </c>
      <c r="H93" s="11" t="s">
        <v>225</v>
      </c>
      <c r="I93" s="11">
        <v>100000</v>
      </c>
    </row>
    <row r="94" spans="1:9" s="9" customFormat="1" thickTop="1" thickBot="1" x14ac:dyDescent="0.3">
      <c r="A94" s="8" t="s">
        <v>210</v>
      </c>
      <c r="B94" s="8" t="s">
        <v>226</v>
      </c>
      <c r="C94" s="8" t="s">
        <v>227</v>
      </c>
      <c r="D94" s="8" t="s">
        <v>549</v>
      </c>
      <c r="E94" s="8" t="s">
        <v>228</v>
      </c>
      <c r="F94" s="8" t="s">
        <v>535</v>
      </c>
      <c r="G94" s="10">
        <v>13316</v>
      </c>
      <c r="H94" s="11" t="s">
        <v>229</v>
      </c>
      <c r="I94" s="11">
        <v>2000000</v>
      </c>
    </row>
    <row r="95" spans="1:9" s="9" customFormat="1" thickTop="1" thickBot="1" x14ac:dyDescent="0.3">
      <c r="A95" s="8" t="s">
        <v>210</v>
      </c>
      <c r="B95" s="8" t="s">
        <v>230</v>
      </c>
      <c r="C95" s="8" t="s">
        <v>231</v>
      </c>
      <c r="D95" s="8" t="s">
        <v>549</v>
      </c>
      <c r="E95" s="8" t="s">
        <v>232</v>
      </c>
      <c r="F95" s="8">
        <v>1250401</v>
      </c>
      <c r="G95" s="10">
        <v>13316</v>
      </c>
      <c r="H95" s="11" t="s">
        <v>233</v>
      </c>
      <c r="I95" s="11">
        <v>1000000</v>
      </c>
    </row>
    <row r="96" spans="1:9" s="9" customFormat="1" thickTop="1" thickBot="1" x14ac:dyDescent="0.3">
      <c r="A96" s="8" t="s">
        <v>210</v>
      </c>
      <c r="B96" s="8" t="s">
        <v>234</v>
      </c>
      <c r="C96" s="8" t="s">
        <v>235</v>
      </c>
      <c r="D96" s="8" t="s">
        <v>549</v>
      </c>
      <c r="E96" s="8" t="s">
        <v>236</v>
      </c>
      <c r="F96" s="8" t="s">
        <v>535</v>
      </c>
      <c r="G96" s="10">
        <v>13316</v>
      </c>
      <c r="H96" s="11" t="s">
        <v>237</v>
      </c>
      <c r="I96" s="11">
        <v>250000</v>
      </c>
    </row>
    <row r="97" spans="1:9" s="9" customFormat="1" thickTop="1" thickBot="1" x14ac:dyDescent="0.3">
      <c r="A97" s="8" t="s">
        <v>210</v>
      </c>
      <c r="B97" s="8" t="s">
        <v>238</v>
      </c>
      <c r="C97" s="8" t="s">
        <v>239</v>
      </c>
      <c r="D97" s="8" t="s">
        <v>549</v>
      </c>
      <c r="E97" s="8" t="s">
        <v>240</v>
      </c>
      <c r="F97" s="8">
        <v>1250401</v>
      </c>
      <c r="G97" s="10">
        <v>13316</v>
      </c>
      <c r="H97" s="11" t="s">
        <v>241</v>
      </c>
      <c r="I97" s="11">
        <v>1000000</v>
      </c>
    </row>
    <row r="98" spans="1:9" s="9" customFormat="1" thickTop="1" thickBot="1" x14ac:dyDescent="0.3">
      <c r="A98" s="8" t="s">
        <v>242</v>
      </c>
      <c r="B98" s="8" t="s">
        <v>243</v>
      </c>
      <c r="C98" s="8" t="s">
        <v>244</v>
      </c>
      <c r="D98" s="8" t="s">
        <v>550</v>
      </c>
      <c r="E98" s="8" t="s">
        <v>245</v>
      </c>
      <c r="F98" s="8" t="s">
        <v>535</v>
      </c>
      <c r="G98" s="10">
        <v>13316</v>
      </c>
      <c r="H98" s="11" t="s">
        <v>62</v>
      </c>
      <c r="I98" s="11">
        <v>5000000</v>
      </c>
    </row>
    <row r="99" spans="1:9" s="9" customFormat="1" thickTop="1" thickBot="1" x14ac:dyDescent="0.3">
      <c r="A99" s="8" t="s">
        <v>242</v>
      </c>
      <c r="B99" s="8" t="s">
        <v>246</v>
      </c>
      <c r="C99" s="8" t="s">
        <v>247</v>
      </c>
      <c r="D99" s="8" t="s">
        <v>550</v>
      </c>
      <c r="E99" s="8" t="s">
        <v>248</v>
      </c>
      <c r="F99" s="8">
        <v>1250401</v>
      </c>
      <c r="G99" s="10">
        <v>13316</v>
      </c>
      <c r="H99" s="11" t="s">
        <v>4</v>
      </c>
      <c r="I99" s="11">
        <v>7450000</v>
      </c>
    </row>
    <row r="100" spans="1:9" s="9" customFormat="1" thickTop="1" thickBot="1" x14ac:dyDescent="0.3">
      <c r="A100" s="8" t="s">
        <v>242</v>
      </c>
      <c r="B100" s="8" t="s">
        <v>249</v>
      </c>
      <c r="C100" s="8" t="s">
        <v>4</v>
      </c>
      <c r="D100" s="8" t="s">
        <v>550</v>
      </c>
      <c r="E100" s="8" t="s">
        <v>248</v>
      </c>
      <c r="F100" s="8">
        <v>1250401</v>
      </c>
      <c r="G100" s="10">
        <v>13316</v>
      </c>
      <c r="H100" s="11" t="s">
        <v>4</v>
      </c>
      <c r="I100" s="11">
        <v>2000000</v>
      </c>
    </row>
    <row r="101" spans="1:9" s="9" customFormat="1" thickTop="1" thickBot="1" x14ac:dyDescent="0.3">
      <c r="A101" s="8" t="s">
        <v>242</v>
      </c>
      <c r="B101" s="8" t="s">
        <v>250</v>
      </c>
      <c r="C101" s="8" t="s">
        <v>251</v>
      </c>
      <c r="D101" s="8" t="s">
        <v>550</v>
      </c>
      <c r="E101" s="8" t="s">
        <v>252</v>
      </c>
      <c r="F101" s="8">
        <v>1250401</v>
      </c>
      <c r="G101" s="10">
        <v>13316</v>
      </c>
      <c r="H101" s="11" t="s">
        <v>251</v>
      </c>
      <c r="I101" s="11">
        <v>12000000</v>
      </c>
    </row>
    <row r="102" spans="1:9" s="9" customFormat="1" thickTop="1" thickBot="1" x14ac:dyDescent="0.3">
      <c r="A102" s="8" t="s">
        <v>253</v>
      </c>
      <c r="B102" s="8" t="s">
        <v>254</v>
      </c>
      <c r="C102" s="8" t="s">
        <v>69</v>
      </c>
      <c r="D102" s="8" t="s">
        <v>551</v>
      </c>
      <c r="E102" s="8" t="s">
        <v>255</v>
      </c>
      <c r="F102" s="8">
        <v>1250401</v>
      </c>
      <c r="G102" s="10">
        <v>13316</v>
      </c>
      <c r="H102" s="11" t="s">
        <v>105</v>
      </c>
      <c r="I102" s="11">
        <v>2500000</v>
      </c>
    </row>
    <row r="103" spans="1:9" s="9" customFormat="1" thickTop="1" thickBot="1" x14ac:dyDescent="0.3">
      <c r="A103" s="8" t="s">
        <v>253</v>
      </c>
      <c r="B103" s="8" t="s">
        <v>256</v>
      </c>
      <c r="C103" s="8" t="s">
        <v>4</v>
      </c>
      <c r="D103" s="8" t="s">
        <v>551</v>
      </c>
      <c r="E103" s="8" t="s">
        <v>257</v>
      </c>
      <c r="F103" s="8">
        <v>1250401</v>
      </c>
      <c r="G103" s="10">
        <v>13316</v>
      </c>
      <c r="H103" s="11" t="s">
        <v>4</v>
      </c>
      <c r="I103" s="11">
        <v>1000000</v>
      </c>
    </row>
    <row r="104" spans="1:9" thickTop="1" thickBot="1" x14ac:dyDescent="0.3">
      <c r="A104" s="8" t="s">
        <v>258</v>
      </c>
      <c r="B104" s="8" t="s">
        <v>259</v>
      </c>
      <c r="C104" s="8" t="s">
        <v>260</v>
      </c>
      <c r="D104" s="8" t="s">
        <v>552</v>
      </c>
      <c r="E104" s="8" t="s">
        <v>261</v>
      </c>
      <c r="F104" s="8">
        <v>1250401</v>
      </c>
      <c r="G104" s="10">
        <v>13316</v>
      </c>
      <c r="H104" s="11" t="s">
        <v>4</v>
      </c>
      <c r="I104" s="11">
        <v>24000000</v>
      </c>
    </row>
    <row r="105" spans="1:9" thickTop="1" thickBot="1" x14ac:dyDescent="0.3">
      <c r="A105" s="8" t="s">
        <v>258</v>
      </c>
      <c r="B105" s="8" t="s">
        <v>262</v>
      </c>
      <c r="C105" s="8" t="s">
        <v>263</v>
      </c>
      <c r="D105" s="8" t="s">
        <v>552</v>
      </c>
      <c r="E105" s="8" t="s">
        <v>264</v>
      </c>
      <c r="F105" s="8">
        <v>1250401</v>
      </c>
      <c r="G105" s="10">
        <v>13316</v>
      </c>
      <c r="H105" s="11" t="s">
        <v>265</v>
      </c>
      <c r="I105" s="11">
        <v>6000000</v>
      </c>
    </row>
    <row r="106" spans="1:9" s="9" customFormat="1" thickTop="1" thickBot="1" x14ac:dyDescent="0.3">
      <c r="A106" s="8" t="s">
        <v>266</v>
      </c>
      <c r="B106" s="8" t="s">
        <v>267</v>
      </c>
      <c r="C106" s="8" t="s">
        <v>268</v>
      </c>
      <c r="D106" s="8" t="s">
        <v>553</v>
      </c>
      <c r="E106" s="8" t="s">
        <v>269</v>
      </c>
      <c r="F106" s="8">
        <v>1250401</v>
      </c>
      <c r="G106" s="10">
        <v>13316</v>
      </c>
      <c r="H106" s="11" t="s">
        <v>229</v>
      </c>
      <c r="I106" s="11">
        <v>6000000</v>
      </c>
    </row>
    <row r="107" spans="1:9" s="9" customFormat="1" thickTop="1" thickBot="1" x14ac:dyDescent="0.3">
      <c r="A107" s="8" t="s">
        <v>266</v>
      </c>
      <c r="B107" s="8" t="s">
        <v>270</v>
      </c>
      <c r="C107" s="8" t="s">
        <v>271</v>
      </c>
      <c r="D107" s="8" t="s">
        <v>553</v>
      </c>
      <c r="E107" s="8" t="s">
        <v>272</v>
      </c>
      <c r="F107" s="8">
        <v>1250401</v>
      </c>
      <c r="G107" s="10">
        <v>13316</v>
      </c>
      <c r="H107" s="11" t="s">
        <v>233</v>
      </c>
      <c r="I107" s="11">
        <v>20000000</v>
      </c>
    </row>
    <row r="108" spans="1:9" s="9" customFormat="1" thickTop="1" thickBot="1" x14ac:dyDescent="0.3">
      <c r="A108" s="8" t="s">
        <v>266</v>
      </c>
      <c r="B108" s="8" t="s">
        <v>273</v>
      </c>
      <c r="C108" s="8" t="s">
        <v>274</v>
      </c>
      <c r="D108" s="8" t="s">
        <v>553</v>
      </c>
      <c r="E108" s="8" t="s">
        <v>275</v>
      </c>
      <c r="F108" s="8">
        <v>1250401</v>
      </c>
      <c r="G108" s="10">
        <v>13316</v>
      </c>
      <c r="H108" s="11" t="s">
        <v>241</v>
      </c>
      <c r="I108" s="11">
        <v>5000000</v>
      </c>
    </row>
    <row r="109" spans="1:9" s="9" customFormat="1" thickTop="1" thickBot="1" x14ac:dyDescent="0.3">
      <c r="A109" s="8" t="s">
        <v>276</v>
      </c>
      <c r="B109" s="8" t="s">
        <v>277</v>
      </c>
      <c r="C109" s="8" t="s">
        <v>278</v>
      </c>
      <c r="D109" s="8" t="s">
        <v>554</v>
      </c>
      <c r="E109" s="8" t="s">
        <v>279</v>
      </c>
      <c r="F109" s="8">
        <v>1250402</v>
      </c>
      <c r="G109" s="10">
        <v>13316</v>
      </c>
      <c r="H109" s="11" t="s">
        <v>54</v>
      </c>
      <c r="I109" s="11">
        <v>3200000</v>
      </c>
    </row>
    <row r="110" spans="1:9" s="9" customFormat="1" thickTop="1" thickBot="1" x14ac:dyDescent="0.3">
      <c r="A110" s="8" t="s">
        <v>276</v>
      </c>
      <c r="B110" s="8" t="s">
        <v>280</v>
      </c>
      <c r="C110" s="8" t="s">
        <v>278</v>
      </c>
      <c r="D110" s="8" t="s">
        <v>554</v>
      </c>
      <c r="E110" s="8" t="s">
        <v>281</v>
      </c>
      <c r="F110" s="8">
        <v>1250402</v>
      </c>
      <c r="G110" s="10">
        <v>13316</v>
      </c>
      <c r="H110" s="11" t="s">
        <v>62</v>
      </c>
      <c r="I110" s="11">
        <v>3400000</v>
      </c>
    </row>
    <row r="111" spans="1:9" s="9" customFormat="1" thickTop="1" thickBot="1" x14ac:dyDescent="0.3">
      <c r="A111" s="8" t="s">
        <v>276</v>
      </c>
      <c r="B111" s="8" t="s">
        <v>282</v>
      </c>
      <c r="C111" s="8" t="s">
        <v>278</v>
      </c>
      <c r="D111" s="8" t="s">
        <v>554</v>
      </c>
      <c r="E111" s="8" t="s">
        <v>283</v>
      </c>
      <c r="F111" s="8">
        <v>1250402</v>
      </c>
      <c r="G111" s="10">
        <v>13316</v>
      </c>
      <c r="H111" s="11" t="s">
        <v>69</v>
      </c>
      <c r="I111" s="11">
        <v>2400000</v>
      </c>
    </row>
    <row r="112" spans="1:9" s="9" customFormat="1" thickTop="1" thickBot="1" x14ac:dyDescent="0.3">
      <c r="A112" s="8" t="s">
        <v>284</v>
      </c>
      <c r="B112" s="8" t="s">
        <v>285</v>
      </c>
      <c r="C112" s="8" t="s">
        <v>27</v>
      </c>
      <c r="D112" s="8" t="s">
        <v>555</v>
      </c>
      <c r="E112" s="8" t="s">
        <v>286</v>
      </c>
      <c r="F112" s="8">
        <v>1250402</v>
      </c>
      <c r="G112" s="10">
        <v>13316</v>
      </c>
      <c r="H112" s="11" t="s">
        <v>27</v>
      </c>
      <c r="I112" s="11">
        <v>1200000</v>
      </c>
    </row>
    <row r="113" spans="1:9" s="9" customFormat="1" thickTop="1" thickBot="1" x14ac:dyDescent="0.3">
      <c r="A113" s="8" t="s">
        <v>284</v>
      </c>
      <c r="B113" s="8" t="s">
        <v>287</v>
      </c>
      <c r="C113" s="8" t="s">
        <v>105</v>
      </c>
      <c r="D113" s="8" t="s">
        <v>555</v>
      </c>
      <c r="E113" s="8" t="s">
        <v>288</v>
      </c>
      <c r="F113" s="8">
        <v>1250402</v>
      </c>
      <c r="G113" s="10">
        <v>13316</v>
      </c>
      <c r="H113" s="11" t="s">
        <v>105</v>
      </c>
      <c r="I113" s="11">
        <v>3600000</v>
      </c>
    </row>
    <row r="114" spans="1:9" s="9" customFormat="1" thickTop="1" thickBot="1" x14ac:dyDescent="0.3">
      <c r="A114" s="8" t="s">
        <v>284</v>
      </c>
      <c r="B114" s="8" t="s">
        <v>289</v>
      </c>
      <c r="C114" s="8" t="s">
        <v>58</v>
      </c>
      <c r="D114" s="8" t="s">
        <v>555</v>
      </c>
      <c r="E114" s="8" t="s">
        <v>290</v>
      </c>
      <c r="F114" s="8">
        <v>1250402</v>
      </c>
      <c r="G114" s="10">
        <v>13316</v>
      </c>
      <c r="H114" s="11" t="s">
        <v>58</v>
      </c>
      <c r="I114" s="11">
        <v>700000</v>
      </c>
    </row>
    <row r="115" spans="1:9" s="9" customFormat="1" thickTop="1" thickBot="1" x14ac:dyDescent="0.3">
      <c r="A115" s="8" t="s">
        <v>284</v>
      </c>
      <c r="B115" s="8" t="s">
        <v>291</v>
      </c>
      <c r="C115" s="8" t="s">
        <v>62</v>
      </c>
      <c r="D115" s="8" t="s">
        <v>555</v>
      </c>
      <c r="E115" s="8" t="s">
        <v>292</v>
      </c>
      <c r="F115" s="8">
        <v>1250402</v>
      </c>
      <c r="G115" s="10">
        <v>13316</v>
      </c>
      <c r="H115" s="11" t="s">
        <v>62</v>
      </c>
      <c r="I115" s="11">
        <v>2400000</v>
      </c>
    </row>
    <row r="116" spans="1:9" s="9" customFormat="1" thickTop="1" thickBot="1" x14ac:dyDescent="0.3">
      <c r="A116" s="8" t="s">
        <v>284</v>
      </c>
      <c r="B116" s="8" t="s">
        <v>293</v>
      </c>
      <c r="C116" s="8" t="s">
        <v>4</v>
      </c>
      <c r="D116" s="8" t="s">
        <v>555</v>
      </c>
      <c r="E116" s="8" t="s">
        <v>294</v>
      </c>
      <c r="F116" s="8">
        <v>1250402</v>
      </c>
      <c r="G116" s="10">
        <v>13316</v>
      </c>
      <c r="H116" s="11" t="s">
        <v>4</v>
      </c>
      <c r="I116" s="11">
        <v>7000000</v>
      </c>
    </row>
    <row r="117" spans="1:9" s="9" customFormat="1" thickTop="1" thickBot="1" x14ac:dyDescent="0.3">
      <c r="A117" s="8" t="s">
        <v>284</v>
      </c>
      <c r="B117" s="8" t="s">
        <v>295</v>
      </c>
      <c r="C117" s="8" t="s">
        <v>69</v>
      </c>
      <c r="D117" s="8" t="s">
        <v>555</v>
      </c>
      <c r="E117" s="8" t="s">
        <v>296</v>
      </c>
      <c r="F117" s="8">
        <v>1250402</v>
      </c>
      <c r="G117" s="10">
        <v>13316</v>
      </c>
      <c r="H117" s="11" t="s">
        <v>297</v>
      </c>
      <c r="I117" s="11">
        <v>10000000</v>
      </c>
    </row>
    <row r="118" spans="1:9" s="9" customFormat="1" thickTop="1" thickBot="1" x14ac:dyDescent="0.3">
      <c r="A118" s="8" t="s">
        <v>284</v>
      </c>
      <c r="B118" s="8" t="s">
        <v>298</v>
      </c>
      <c r="C118" s="8" t="s">
        <v>78</v>
      </c>
      <c r="D118" s="8" t="s">
        <v>555</v>
      </c>
      <c r="E118" s="8" t="s">
        <v>299</v>
      </c>
      <c r="F118" s="8" t="s">
        <v>535</v>
      </c>
      <c r="G118" s="10">
        <v>13316</v>
      </c>
      <c r="H118" s="11" t="s">
        <v>78</v>
      </c>
      <c r="I118" s="11">
        <v>1200000</v>
      </c>
    </row>
    <row r="119" spans="1:9" s="9" customFormat="1" ht="31.5" thickTop="1" thickBot="1" x14ac:dyDescent="0.3">
      <c r="A119" s="8" t="s">
        <v>300</v>
      </c>
      <c r="B119" s="8" t="s">
        <v>301</v>
      </c>
      <c r="C119" s="34" t="s">
        <v>541</v>
      </c>
      <c r="D119" s="8" t="s">
        <v>556</v>
      </c>
      <c r="E119" s="8" t="s">
        <v>302</v>
      </c>
      <c r="F119" s="8">
        <v>1250402</v>
      </c>
      <c r="G119" s="10">
        <v>13316</v>
      </c>
      <c r="H119" s="11" t="s">
        <v>33</v>
      </c>
      <c r="I119" s="11">
        <v>316000</v>
      </c>
    </row>
    <row r="120" spans="1:9" s="9" customFormat="1" ht="46.5" thickTop="1" thickBot="1" x14ac:dyDescent="0.3">
      <c r="A120" s="8" t="s">
        <v>300</v>
      </c>
      <c r="B120" s="8" t="s">
        <v>303</v>
      </c>
      <c r="C120" s="34" t="s">
        <v>542</v>
      </c>
      <c r="D120" s="8" t="s">
        <v>556</v>
      </c>
      <c r="E120" s="8" t="s">
        <v>304</v>
      </c>
      <c r="F120" s="8">
        <v>1250402</v>
      </c>
      <c r="G120" s="10">
        <v>13316</v>
      </c>
      <c r="H120" s="11" t="s">
        <v>305</v>
      </c>
      <c r="I120" s="11">
        <v>323220</v>
      </c>
    </row>
    <row r="121" spans="1:9" s="9" customFormat="1" ht="46.5" thickTop="1" thickBot="1" x14ac:dyDescent="0.3">
      <c r="A121" s="8" t="s">
        <v>300</v>
      </c>
      <c r="B121" s="8" t="s">
        <v>306</v>
      </c>
      <c r="C121" s="34" t="s">
        <v>542</v>
      </c>
      <c r="D121" s="8" t="s">
        <v>556</v>
      </c>
      <c r="E121" s="8" t="s">
        <v>307</v>
      </c>
      <c r="F121" s="8">
        <v>1250402</v>
      </c>
      <c r="G121" s="10">
        <v>13316</v>
      </c>
      <c r="H121" s="11" t="s">
        <v>46</v>
      </c>
      <c r="I121" s="11">
        <v>1600000</v>
      </c>
    </row>
    <row r="122" spans="1:9" s="9" customFormat="1" ht="46.5" thickTop="1" thickBot="1" x14ac:dyDescent="0.3">
      <c r="A122" s="8" t="s">
        <v>300</v>
      </c>
      <c r="B122" s="8" t="s">
        <v>308</v>
      </c>
      <c r="C122" s="34" t="s">
        <v>542</v>
      </c>
      <c r="D122" s="8" t="s">
        <v>556</v>
      </c>
      <c r="E122" s="8" t="s">
        <v>309</v>
      </c>
      <c r="F122" s="8">
        <v>1250402</v>
      </c>
      <c r="G122" s="10">
        <v>13316</v>
      </c>
      <c r="H122" s="11" t="s">
        <v>310</v>
      </c>
      <c r="I122" s="11">
        <v>2000000</v>
      </c>
    </row>
    <row r="123" spans="1:9" s="9" customFormat="1" ht="46.5" thickTop="1" thickBot="1" x14ac:dyDescent="0.3">
      <c r="A123" s="8" t="s">
        <v>300</v>
      </c>
      <c r="B123" s="8" t="s">
        <v>311</v>
      </c>
      <c r="C123" s="34" t="s">
        <v>542</v>
      </c>
      <c r="D123" s="8" t="s">
        <v>556</v>
      </c>
      <c r="E123" s="8" t="s">
        <v>312</v>
      </c>
      <c r="F123" s="8">
        <v>1250402</v>
      </c>
      <c r="G123" s="10">
        <v>13316</v>
      </c>
      <c r="H123" s="11" t="s">
        <v>62</v>
      </c>
      <c r="I123" s="11">
        <v>1000000</v>
      </c>
    </row>
    <row r="124" spans="1:9" s="9" customFormat="1" ht="46.5" thickTop="1" thickBot="1" x14ac:dyDescent="0.3">
      <c r="A124" s="8" t="s">
        <v>300</v>
      </c>
      <c r="B124" s="8" t="s">
        <v>313</v>
      </c>
      <c r="C124" s="34" t="s">
        <v>542</v>
      </c>
      <c r="D124" s="8" t="s">
        <v>556</v>
      </c>
      <c r="E124" s="8" t="s">
        <v>314</v>
      </c>
      <c r="F124" s="8">
        <v>1250402</v>
      </c>
      <c r="G124" s="10">
        <v>13316</v>
      </c>
      <c r="H124" s="11" t="s">
        <v>4</v>
      </c>
      <c r="I124" s="11">
        <v>11400000</v>
      </c>
    </row>
    <row r="125" spans="1:9" s="9" customFormat="1" ht="46.5" thickTop="1" thickBot="1" x14ac:dyDescent="0.3">
      <c r="A125" s="8" t="s">
        <v>300</v>
      </c>
      <c r="B125" s="8" t="s">
        <v>315</v>
      </c>
      <c r="C125" s="34" t="s">
        <v>542</v>
      </c>
      <c r="D125" s="8" t="s">
        <v>556</v>
      </c>
      <c r="E125" s="8" t="s">
        <v>314</v>
      </c>
      <c r="F125" s="8">
        <v>1250402</v>
      </c>
      <c r="G125" s="10">
        <v>13316</v>
      </c>
      <c r="H125" s="11" t="s">
        <v>4</v>
      </c>
      <c r="I125" s="11">
        <v>5100000</v>
      </c>
    </row>
    <row r="126" spans="1:9" s="9" customFormat="1" ht="46.5" thickTop="1" thickBot="1" x14ac:dyDescent="0.3">
      <c r="A126" s="8" t="s">
        <v>300</v>
      </c>
      <c r="B126" s="8" t="s">
        <v>316</v>
      </c>
      <c r="C126" s="34" t="s">
        <v>542</v>
      </c>
      <c r="D126" s="8" t="s">
        <v>556</v>
      </c>
      <c r="E126" s="8" t="s">
        <v>317</v>
      </c>
      <c r="F126" s="8">
        <v>1250402</v>
      </c>
      <c r="G126" s="10">
        <v>13316</v>
      </c>
      <c r="H126" s="11" t="s">
        <v>69</v>
      </c>
      <c r="I126" s="11">
        <v>4923072</v>
      </c>
    </row>
    <row r="127" spans="1:9" s="9" customFormat="1" ht="46.5" thickTop="1" thickBot="1" x14ac:dyDescent="0.3">
      <c r="A127" s="8" t="s">
        <v>300</v>
      </c>
      <c r="B127" s="8" t="s">
        <v>318</v>
      </c>
      <c r="C127" s="34" t="s">
        <v>542</v>
      </c>
      <c r="D127" s="8" t="s">
        <v>556</v>
      </c>
      <c r="E127" s="8" t="s">
        <v>319</v>
      </c>
      <c r="F127" s="8">
        <v>1250402</v>
      </c>
      <c r="G127" s="10">
        <v>13316</v>
      </c>
      <c r="H127" s="11" t="s">
        <v>124</v>
      </c>
      <c r="I127" s="11">
        <v>600000</v>
      </c>
    </row>
    <row r="128" spans="1:9" s="9" customFormat="1" thickTop="1" thickBot="1" x14ac:dyDescent="0.3">
      <c r="A128" s="8" t="s">
        <v>320</v>
      </c>
      <c r="B128" s="8" t="s">
        <v>321</v>
      </c>
      <c r="C128" s="8" t="s">
        <v>155</v>
      </c>
      <c r="D128" s="8" t="s">
        <v>557</v>
      </c>
      <c r="E128" s="8" t="s">
        <v>322</v>
      </c>
      <c r="F128" s="8">
        <v>1250402</v>
      </c>
      <c r="G128" s="10">
        <v>13316</v>
      </c>
      <c r="H128" s="11" t="s">
        <v>323</v>
      </c>
      <c r="I128" s="11">
        <v>2000000</v>
      </c>
    </row>
    <row r="129" spans="1:9" s="9" customFormat="1" thickTop="1" thickBot="1" x14ac:dyDescent="0.3">
      <c r="A129" s="8" t="s">
        <v>320</v>
      </c>
      <c r="B129" s="8" t="s">
        <v>324</v>
      </c>
      <c r="C129" s="8" t="s">
        <v>155</v>
      </c>
      <c r="D129" s="8" t="s">
        <v>557</v>
      </c>
      <c r="E129" s="8" t="s">
        <v>325</v>
      </c>
      <c r="F129" s="8">
        <v>1250402</v>
      </c>
      <c r="G129" s="10">
        <v>13316</v>
      </c>
      <c r="H129" s="11" t="s">
        <v>54</v>
      </c>
      <c r="I129" s="11">
        <v>10800000</v>
      </c>
    </row>
    <row r="130" spans="1:9" s="9" customFormat="1" thickTop="1" thickBot="1" x14ac:dyDescent="0.3">
      <c r="A130" s="8" t="s">
        <v>320</v>
      </c>
      <c r="B130" s="8" t="s">
        <v>326</v>
      </c>
      <c r="C130" s="8" t="s">
        <v>155</v>
      </c>
      <c r="D130" s="8" t="s">
        <v>557</v>
      </c>
      <c r="E130" s="8" t="s">
        <v>327</v>
      </c>
      <c r="F130" s="8">
        <v>1250402</v>
      </c>
      <c r="G130" s="10">
        <v>13316</v>
      </c>
      <c r="H130" s="11" t="s">
        <v>328</v>
      </c>
      <c r="I130" s="11">
        <v>7000000</v>
      </c>
    </row>
    <row r="131" spans="1:9" s="9" customFormat="1" thickTop="1" thickBot="1" x14ac:dyDescent="0.3">
      <c r="A131" s="8" t="s">
        <v>320</v>
      </c>
      <c r="B131" s="8" t="s">
        <v>329</v>
      </c>
      <c r="C131" s="8" t="s">
        <v>155</v>
      </c>
      <c r="D131" s="8" t="s">
        <v>557</v>
      </c>
      <c r="E131" s="8" t="s">
        <v>330</v>
      </c>
      <c r="F131" s="8">
        <v>1250402</v>
      </c>
      <c r="G131" s="10">
        <v>13316</v>
      </c>
      <c r="H131" s="11" t="s">
        <v>193</v>
      </c>
      <c r="I131" s="11">
        <v>3000000</v>
      </c>
    </row>
    <row r="132" spans="1:9" s="9" customFormat="1" thickTop="1" thickBot="1" x14ac:dyDescent="0.3">
      <c r="A132" s="8" t="s">
        <v>320</v>
      </c>
      <c r="B132" s="8" t="s">
        <v>331</v>
      </c>
      <c r="C132" s="8" t="s">
        <v>155</v>
      </c>
      <c r="D132" s="8" t="s">
        <v>557</v>
      </c>
      <c r="E132" s="8" t="s">
        <v>332</v>
      </c>
      <c r="F132" s="8">
        <v>1250402</v>
      </c>
      <c r="G132" s="10">
        <v>13316</v>
      </c>
      <c r="H132" s="11" t="s">
        <v>333</v>
      </c>
      <c r="I132" s="11">
        <v>7000000</v>
      </c>
    </row>
    <row r="133" spans="1:9" s="9" customFormat="1" thickTop="1" thickBot="1" x14ac:dyDescent="0.3">
      <c r="A133" s="8" t="s">
        <v>320</v>
      </c>
      <c r="B133" s="8" t="s">
        <v>334</v>
      </c>
      <c r="C133" s="8" t="s">
        <v>155</v>
      </c>
      <c r="D133" s="8" t="s">
        <v>557</v>
      </c>
      <c r="E133" s="8" t="s">
        <v>335</v>
      </c>
      <c r="F133" s="8">
        <v>1250402</v>
      </c>
      <c r="G133" s="10">
        <v>13316</v>
      </c>
      <c r="H133" s="11" t="s">
        <v>336</v>
      </c>
      <c r="I133" s="11">
        <v>7000000</v>
      </c>
    </row>
    <row r="134" spans="1:9" s="9" customFormat="1" thickTop="1" thickBot="1" x14ac:dyDescent="0.3">
      <c r="A134" s="8" t="s">
        <v>337</v>
      </c>
      <c r="B134" s="8" t="s">
        <v>338</v>
      </c>
      <c r="C134" s="8" t="s">
        <v>339</v>
      </c>
      <c r="D134" s="8" t="s">
        <v>558</v>
      </c>
      <c r="E134" s="8" t="s">
        <v>340</v>
      </c>
      <c r="F134" s="8">
        <v>1250402</v>
      </c>
      <c r="G134" s="10">
        <v>13316</v>
      </c>
      <c r="H134" s="11" t="s">
        <v>27</v>
      </c>
      <c r="I134" s="11">
        <v>2240000</v>
      </c>
    </row>
    <row r="135" spans="1:9" s="9" customFormat="1" thickTop="1" thickBot="1" x14ac:dyDescent="0.3">
      <c r="A135" s="8" t="s">
        <v>337</v>
      </c>
      <c r="B135" s="8" t="s">
        <v>341</v>
      </c>
      <c r="C135" s="8" t="s">
        <v>342</v>
      </c>
      <c r="D135" s="8" t="s">
        <v>558</v>
      </c>
      <c r="E135" s="8" t="s">
        <v>343</v>
      </c>
      <c r="F135" s="8">
        <v>1250402</v>
      </c>
      <c r="G135" s="10">
        <v>13316</v>
      </c>
      <c r="H135" s="11" t="s">
        <v>30</v>
      </c>
      <c r="I135" s="11">
        <v>275000</v>
      </c>
    </row>
    <row r="136" spans="1:9" s="9" customFormat="1" thickTop="1" thickBot="1" x14ac:dyDescent="0.3">
      <c r="A136" s="8" t="s">
        <v>337</v>
      </c>
      <c r="B136" s="8" t="s">
        <v>344</v>
      </c>
      <c r="C136" s="8" t="s">
        <v>345</v>
      </c>
      <c r="D136" s="8" t="s">
        <v>558</v>
      </c>
      <c r="E136" s="8" t="s">
        <v>346</v>
      </c>
      <c r="F136" s="8">
        <v>1250402</v>
      </c>
      <c r="G136" s="10">
        <v>13316</v>
      </c>
      <c r="H136" s="11" t="s">
        <v>347</v>
      </c>
      <c r="I136" s="11">
        <v>275000</v>
      </c>
    </row>
    <row r="137" spans="1:9" s="9" customFormat="1" thickTop="1" thickBot="1" x14ac:dyDescent="0.3">
      <c r="A137" s="8" t="s">
        <v>337</v>
      </c>
      <c r="B137" s="8" t="s">
        <v>348</v>
      </c>
      <c r="C137" s="8" t="s">
        <v>349</v>
      </c>
      <c r="D137" s="8" t="s">
        <v>558</v>
      </c>
      <c r="E137" s="8" t="s">
        <v>350</v>
      </c>
      <c r="F137" s="8">
        <v>1250402</v>
      </c>
      <c r="G137" s="10">
        <v>13316</v>
      </c>
      <c r="H137" s="11" t="s">
        <v>351</v>
      </c>
      <c r="I137" s="11">
        <v>1000000</v>
      </c>
    </row>
    <row r="138" spans="1:9" s="9" customFormat="1" thickTop="1" thickBot="1" x14ac:dyDescent="0.3">
      <c r="A138" s="8" t="s">
        <v>337</v>
      </c>
      <c r="B138" s="8" t="s">
        <v>352</v>
      </c>
      <c r="C138" s="8" t="s">
        <v>353</v>
      </c>
      <c r="D138" s="8" t="s">
        <v>558</v>
      </c>
      <c r="E138" s="8" t="s">
        <v>354</v>
      </c>
      <c r="F138" s="8">
        <v>1250402</v>
      </c>
      <c r="G138" s="10">
        <v>13316</v>
      </c>
      <c r="H138" s="11" t="s">
        <v>355</v>
      </c>
      <c r="I138" s="11">
        <v>100000</v>
      </c>
    </row>
    <row r="139" spans="1:9" s="9" customFormat="1" thickTop="1" thickBot="1" x14ac:dyDescent="0.3">
      <c r="A139" s="8" t="s">
        <v>337</v>
      </c>
      <c r="B139" s="8" t="s">
        <v>356</v>
      </c>
      <c r="C139" s="8" t="s">
        <v>357</v>
      </c>
      <c r="D139" s="8" t="s">
        <v>558</v>
      </c>
      <c r="E139" s="8" t="s">
        <v>358</v>
      </c>
      <c r="F139" s="8">
        <v>1250402</v>
      </c>
      <c r="G139" s="10">
        <v>13316</v>
      </c>
      <c r="H139" s="11" t="s">
        <v>359</v>
      </c>
      <c r="I139" s="11">
        <v>9800000</v>
      </c>
    </row>
    <row r="140" spans="1:9" s="9" customFormat="1" thickTop="1" thickBot="1" x14ac:dyDescent="0.3">
      <c r="A140" s="8" t="s">
        <v>337</v>
      </c>
      <c r="B140" s="8" t="s">
        <v>360</v>
      </c>
      <c r="C140" s="8" t="s">
        <v>361</v>
      </c>
      <c r="D140" s="8" t="s">
        <v>558</v>
      </c>
      <c r="E140" s="8" t="s">
        <v>362</v>
      </c>
      <c r="F140" s="8">
        <v>1250402</v>
      </c>
      <c r="G140" s="10">
        <v>13316</v>
      </c>
      <c r="H140" s="11" t="s">
        <v>217</v>
      </c>
      <c r="I140" s="11">
        <v>5600000</v>
      </c>
    </row>
    <row r="141" spans="1:9" s="9" customFormat="1" thickTop="1" thickBot="1" x14ac:dyDescent="0.3">
      <c r="A141" s="8" t="s">
        <v>337</v>
      </c>
      <c r="B141" s="8" t="s">
        <v>363</v>
      </c>
      <c r="C141" s="8" t="s">
        <v>364</v>
      </c>
      <c r="D141" s="8" t="s">
        <v>558</v>
      </c>
      <c r="E141" s="8" t="s">
        <v>365</v>
      </c>
      <c r="F141" s="8">
        <v>1250402</v>
      </c>
      <c r="G141" s="10">
        <v>13316</v>
      </c>
      <c r="H141" s="11" t="s">
        <v>366</v>
      </c>
      <c r="I141" s="11">
        <v>100000</v>
      </c>
    </row>
    <row r="142" spans="1:9" s="9" customFormat="1" thickTop="1" thickBot="1" x14ac:dyDescent="0.3">
      <c r="A142" s="8" t="s">
        <v>337</v>
      </c>
      <c r="B142" s="8" t="s">
        <v>367</v>
      </c>
      <c r="C142" s="8" t="s">
        <v>368</v>
      </c>
      <c r="D142" s="8" t="s">
        <v>558</v>
      </c>
      <c r="E142" s="8" t="s">
        <v>369</v>
      </c>
      <c r="F142" s="8">
        <v>1250402</v>
      </c>
      <c r="G142" s="10">
        <v>13316</v>
      </c>
      <c r="H142" s="11" t="s">
        <v>370</v>
      </c>
      <c r="I142" s="11">
        <v>9100000</v>
      </c>
    </row>
    <row r="143" spans="1:9" s="9" customFormat="1" thickTop="1" thickBot="1" x14ac:dyDescent="0.3">
      <c r="A143" s="8" t="s">
        <v>337</v>
      </c>
      <c r="B143" s="8" t="s">
        <v>371</v>
      </c>
      <c r="C143" s="8" t="s">
        <v>372</v>
      </c>
      <c r="D143" s="8" t="s">
        <v>558</v>
      </c>
      <c r="E143" s="8" t="s">
        <v>373</v>
      </c>
      <c r="F143" s="8">
        <v>1250402</v>
      </c>
      <c r="G143" s="10">
        <v>13316</v>
      </c>
      <c r="H143" s="11" t="s">
        <v>374</v>
      </c>
      <c r="I143" s="11">
        <v>10400000</v>
      </c>
    </row>
    <row r="144" spans="1:9" s="9" customFormat="1" thickTop="1" thickBot="1" x14ac:dyDescent="0.3">
      <c r="A144" s="8" t="s">
        <v>337</v>
      </c>
      <c r="B144" s="8" t="s">
        <v>375</v>
      </c>
      <c r="C144" s="8" t="s">
        <v>376</v>
      </c>
      <c r="D144" s="8" t="s">
        <v>558</v>
      </c>
      <c r="E144" s="8" t="s">
        <v>377</v>
      </c>
      <c r="F144" s="8">
        <v>1250402</v>
      </c>
      <c r="G144" s="10">
        <v>13316</v>
      </c>
      <c r="H144" s="11" t="s">
        <v>378</v>
      </c>
      <c r="I144" s="11">
        <v>1000000</v>
      </c>
    </row>
    <row r="145" spans="1:9" s="9" customFormat="1" thickTop="1" thickBot="1" x14ac:dyDescent="0.3">
      <c r="A145" s="8" t="s">
        <v>337</v>
      </c>
      <c r="B145" s="8" t="s">
        <v>379</v>
      </c>
      <c r="C145" s="8" t="s">
        <v>380</v>
      </c>
      <c r="D145" s="8" t="s">
        <v>558</v>
      </c>
      <c r="E145" s="8" t="s">
        <v>381</v>
      </c>
      <c r="F145" s="8">
        <v>1250402</v>
      </c>
      <c r="G145" s="10">
        <v>13316</v>
      </c>
      <c r="H145" s="11" t="s">
        <v>382</v>
      </c>
      <c r="I145" s="11">
        <v>4500000</v>
      </c>
    </row>
    <row r="146" spans="1:9" s="9" customFormat="1" thickTop="1" thickBot="1" x14ac:dyDescent="0.3">
      <c r="A146" s="8" t="s">
        <v>337</v>
      </c>
      <c r="B146" s="8" t="s">
        <v>383</v>
      </c>
      <c r="C146" s="8" t="s">
        <v>384</v>
      </c>
      <c r="D146" s="8" t="s">
        <v>558</v>
      </c>
      <c r="E146" s="8" t="s">
        <v>385</v>
      </c>
      <c r="F146" s="8">
        <v>1250402</v>
      </c>
      <c r="G146" s="10">
        <v>13316</v>
      </c>
      <c r="H146" s="11" t="s">
        <v>229</v>
      </c>
      <c r="I146" s="11">
        <v>2750000</v>
      </c>
    </row>
    <row r="147" spans="1:9" s="9" customFormat="1" thickTop="1" thickBot="1" x14ac:dyDescent="0.3">
      <c r="A147" s="8" t="s">
        <v>337</v>
      </c>
      <c r="B147" s="8" t="s">
        <v>386</v>
      </c>
      <c r="C147" s="8" t="s">
        <v>387</v>
      </c>
      <c r="D147" s="8" t="s">
        <v>558</v>
      </c>
      <c r="E147" s="8" t="s">
        <v>388</v>
      </c>
      <c r="F147" s="8">
        <v>1250402</v>
      </c>
      <c r="G147" s="10">
        <v>13316</v>
      </c>
      <c r="H147" s="11" t="s">
        <v>233</v>
      </c>
      <c r="I147" s="11">
        <v>7000000</v>
      </c>
    </row>
    <row r="148" spans="1:9" s="9" customFormat="1" thickTop="1" thickBot="1" x14ac:dyDescent="0.3">
      <c r="A148" s="8" t="s">
        <v>337</v>
      </c>
      <c r="B148" s="8" t="s">
        <v>389</v>
      </c>
      <c r="C148" s="8" t="s">
        <v>390</v>
      </c>
      <c r="D148" s="8" t="s">
        <v>558</v>
      </c>
      <c r="E148" s="8" t="s">
        <v>391</v>
      </c>
      <c r="F148" s="8">
        <v>1250402</v>
      </c>
      <c r="G148" s="10">
        <v>13316</v>
      </c>
      <c r="H148" s="11" t="s">
        <v>392</v>
      </c>
      <c r="I148" s="11">
        <v>11200000</v>
      </c>
    </row>
    <row r="149" spans="1:9" s="9" customFormat="1" thickTop="1" thickBot="1" x14ac:dyDescent="0.3">
      <c r="A149" s="8" t="s">
        <v>337</v>
      </c>
      <c r="B149" s="8" t="s">
        <v>393</v>
      </c>
      <c r="C149" s="8" t="s">
        <v>394</v>
      </c>
      <c r="D149" s="8" t="s">
        <v>558</v>
      </c>
      <c r="E149" s="8" t="s">
        <v>395</v>
      </c>
      <c r="F149" s="8">
        <v>1250402</v>
      </c>
      <c r="G149" s="10">
        <v>13316</v>
      </c>
      <c r="H149" s="11" t="s">
        <v>396</v>
      </c>
      <c r="I149" s="11">
        <v>2000000</v>
      </c>
    </row>
    <row r="150" spans="1:9" s="9" customFormat="1" thickTop="1" thickBot="1" x14ac:dyDescent="0.3">
      <c r="A150" s="8" t="s">
        <v>337</v>
      </c>
      <c r="B150" s="8" t="s">
        <v>397</v>
      </c>
      <c r="C150" s="8" t="s">
        <v>398</v>
      </c>
      <c r="D150" s="8" t="s">
        <v>558</v>
      </c>
      <c r="E150" s="8" t="s">
        <v>399</v>
      </c>
      <c r="F150" s="8">
        <v>1250402</v>
      </c>
      <c r="G150" s="10">
        <v>13316</v>
      </c>
      <c r="H150" s="11" t="s">
        <v>237</v>
      </c>
      <c r="I150" s="11">
        <v>275000</v>
      </c>
    </row>
    <row r="151" spans="1:9" s="9" customFormat="1" thickTop="1" thickBot="1" x14ac:dyDescent="0.3">
      <c r="A151" s="8" t="s">
        <v>337</v>
      </c>
      <c r="B151" s="8" t="s">
        <v>400</v>
      </c>
      <c r="C151" s="8" t="s">
        <v>401</v>
      </c>
      <c r="D151" s="8" t="s">
        <v>558</v>
      </c>
      <c r="E151" s="8" t="s">
        <v>402</v>
      </c>
      <c r="F151" s="8">
        <v>1250402</v>
      </c>
      <c r="G151" s="10">
        <v>13316</v>
      </c>
      <c r="H151" s="11" t="s">
        <v>403</v>
      </c>
      <c r="I151" s="11">
        <v>1500000</v>
      </c>
    </row>
    <row r="152" spans="1:9" s="9" customFormat="1" thickTop="1" thickBot="1" x14ac:dyDescent="0.3">
      <c r="A152" s="8" t="s">
        <v>404</v>
      </c>
      <c r="B152" s="8" t="s">
        <v>405</v>
      </c>
      <c r="C152" s="8" t="s">
        <v>155</v>
      </c>
      <c r="D152" s="8" t="s">
        <v>559</v>
      </c>
      <c r="E152" s="8" t="s">
        <v>406</v>
      </c>
      <c r="F152" s="8">
        <v>1250402</v>
      </c>
      <c r="G152" s="10">
        <v>13316</v>
      </c>
      <c r="H152" s="11" t="s">
        <v>27</v>
      </c>
      <c r="I152" s="11">
        <v>1500000</v>
      </c>
    </row>
    <row r="153" spans="1:9" s="9" customFormat="1" thickTop="1" thickBot="1" x14ac:dyDescent="0.3">
      <c r="A153" s="8" t="s">
        <v>404</v>
      </c>
      <c r="B153" s="8" t="s">
        <v>407</v>
      </c>
      <c r="C153" s="8" t="s">
        <v>155</v>
      </c>
      <c r="D153" s="8" t="s">
        <v>559</v>
      </c>
      <c r="E153" s="8" t="s">
        <v>408</v>
      </c>
      <c r="F153" s="8" t="s">
        <v>535</v>
      </c>
      <c r="G153" s="10">
        <v>13316</v>
      </c>
      <c r="H153" s="11" t="s">
        <v>30</v>
      </c>
      <c r="I153" s="11">
        <v>160000</v>
      </c>
    </row>
    <row r="154" spans="1:9" s="9" customFormat="1" thickTop="1" thickBot="1" x14ac:dyDescent="0.3">
      <c r="A154" s="8" t="s">
        <v>404</v>
      </c>
      <c r="B154" s="8" t="s">
        <v>409</v>
      </c>
      <c r="C154" s="8" t="s">
        <v>155</v>
      </c>
      <c r="D154" s="8" t="s">
        <v>559</v>
      </c>
      <c r="E154" s="8" t="s">
        <v>410</v>
      </c>
      <c r="F154" s="8">
        <v>1250402</v>
      </c>
      <c r="G154" s="10">
        <v>13316</v>
      </c>
      <c r="H154" s="11" t="s">
        <v>33</v>
      </c>
      <c r="I154" s="11">
        <v>100000</v>
      </c>
    </row>
    <row r="155" spans="1:9" s="9" customFormat="1" thickTop="1" thickBot="1" x14ac:dyDescent="0.3">
      <c r="A155" s="8" t="s">
        <v>404</v>
      </c>
      <c r="B155" s="8" t="s">
        <v>411</v>
      </c>
      <c r="C155" s="8" t="s">
        <v>155</v>
      </c>
      <c r="D155" s="8" t="s">
        <v>559</v>
      </c>
      <c r="E155" s="8" t="s">
        <v>412</v>
      </c>
      <c r="F155" s="8">
        <v>1250402</v>
      </c>
      <c r="G155" s="10">
        <v>13316</v>
      </c>
      <c r="H155" s="11" t="s">
        <v>413</v>
      </c>
      <c r="I155" s="11">
        <v>1000000</v>
      </c>
    </row>
    <row r="156" spans="1:9" s="9" customFormat="1" thickTop="1" thickBot="1" x14ac:dyDescent="0.3">
      <c r="A156" s="8" t="s">
        <v>404</v>
      </c>
      <c r="B156" s="8" t="s">
        <v>414</v>
      </c>
      <c r="C156" s="8" t="s">
        <v>155</v>
      </c>
      <c r="D156" s="8" t="s">
        <v>559</v>
      </c>
      <c r="E156" s="8" t="s">
        <v>415</v>
      </c>
      <c r="F156" s="8">
        <v>1250402</v>
      </c>
      <c r="G156" s="10">
        <v>13316</v>
      </c>
      <c r="H156" s="11" t="s">
        <v>46</v>
      </c>
      <c r="I156" s="11">
        <v>2000000</v>
      </c>
    </row>
    <row r="157" spans="1:9" s="9" customFormat="1" thickTop="1" thickBot="1" x14ac:dyDescent="0.3">
      <c r="A157" s="8" t="s">
        <v>404</v>
      </c>
      <c r="B157" s="8" t="s">
        <v>416</v>
      </c>
      <c r="C157" s="8" t="s">
        <v>155</v>
      </c>
      <c r="D157" s="8" t="s">
        <v>559</v>
      </c>
      <c r="E157" s="8" t="s">
        <v>417</v>
      </c>
      <c r="F157" s="8">
        <v>1250402</v>
      </c>
      <c r="G157" s="10">
        <v>13316</v>
      </c>
      <c r="H157" s="11" t="s">
        <v>418</v>
      </c>
      <c r="I157" s="11">
        <v>100000</v>
      </c>
    </row>
    <row r="158" spans="1:9" s="9" customFormat="1" thickTop="1" thickBot="1" x14ac:dyDescent="0.3">
      <c r="A158" s="8" t="s">
        <v>404</v>
      </c>
      <c r="B158" s="8" t="s">
        <v>419</v>
      </c>
      <c r="C158" s="8" t="s">
        <v>155</v>
      </c>
      <c r="D158" s="8" t="s">
        <v>559</v>
      </c>
      <c r="E158" s="8" t="s">
        <v>420</v>
      </c>
      <c r="F158" s="8">
        <v>1250402</v>
      </c>
      <c r="G158" s="10">
        <v>13316</v>
      </c>
      <c r="H158" s="11" t="s">
        <v>54</v>
      </c>
      <c r="I158" s="11">
        <v>3000000</v>
      </c>
    </row>
    <row r="159" spans="1:9" s="9" customFormat="1" thickTop="1" thickBot="1" x14ac:dyDescent="0.3">
      <c r="A159" s="8" t="s">
        <v>404</v>
      </c>
      <c r="B159" s="8" t="s">
        <v>421</v>
      </c>
      <c r="C159" s="8" t="s">
        <v>155</v>
      </c>
      <c r="D159" s="8" t="s">
        <v>559</v>
      </c>
      <c r="E159" s="8" t="s">
        <v>422</v>
      </c>
      <c r="F159" s="8">
        <v>1250402</v>
      </c>
      <c r="G159" s="10">
        <v>13316</v>
      </c>
      <c r="H159" s="11" t="s">
        <v>423</v>
      </c>
      <c r="I159" s="11">
        <v>4000000</v>
      </c>
    </row>
    <row r="160" spans="1:9" s="9" customFormat="1" thickTop="1" thickBot="1" x14ac:dyDescent="0.3">
      <c r="A160" s="8" t="s">
        <v>404</v>
      </c>
      <c r="B160" s="8" t="s">
        <v>424</v>
      </c>
      <c r="C160" s="8" t="s">
        <v>155</v>
      </c>
      <c r="D160" s="8" t="s">
        <v>559</v>
      </c>
      <c r="E160" s="8" t="s">
        <v>425</v>
      </c>
      <c r="F160" s="8">
        <v>1250402</v>
      </c>
      <c r="G160" s="10">
        <v>13316</v>
      </c>
      <c r="H160" s="11" t="s">
        <v>426</v>
      </c>
      <c r="I160" s="11">
        <v>1500000</v>
      </c>
    </row>
    <row r="161" spans="1:9" s="9" customFormat="1" thickTop="1" thickBot="1" x14ac:dyDescent="0.3">
      <c r="A161" s="8" t="s">
        <v>404</v>
      </c>
      <c r="B161" s="8" t="s">
        <v>427</v>
      </c>
      <c r="C161" s="8" t="s">
        <v>155</v>
      </c>
      <c r="D161" s="8" t="s">
        <v>559</v>
      </c>
      <c r="E161" s="8" t="s">
        <v>428</v>
      </c>
      <c r="F161" s="8">
        <v>1250402</v>
      </c>
      <c r="G161" s="10">
        <v>13316</v>
      </c>
      <c r="H161" s="11" t="s">
        <v>429</v>
      </c>
      <c r="I161" s="11">
        <v>100000</v>
      </c>
    </row>
    <row r="162" spans="1:9" s="9" customFormat="1" thickTop="1" thickBot="1" x14ac:dyDescent="0.3">
      <c r="A162" s="8" t="s">
        <v>404</v>
      </c>
      <c r="B162" s="8" t="s">
        <v>430</v>
      </c>
      <c r="C162" s="8" t="s">
        <v>155</v>
      </c>
      <c r="D162" s="8" t="s">
        <v>559</v>
      </c>
      <c r="E162" s="8" t="s">
        <v>431</v>
      </c>
      <c r="F162" s="8">
        <v>1250402</v>
      </c>
      <c r="G162" s="10">
        <v>13316</v>
      </c>
      <c r="H162" s="11" t="s">
        <v>69</v>
      </c>
      <c r="I162" s="11">
        <v>11200000</v>
      </c>
    </row>
    <row r="163" spans="1:9" s="9" customFormat="1" thickTop="1" thickBot="1" x14ac:dyDescent="0.3">
      <c r="A163" s="8" t="s">
        <v>404</v>
      </c>
      <c r="B163" s="8" t="s">
        <v>432</v>
      </c>
      <c r="C163" s="8" t="s">
        <v>155</v>
      </c>
      <c r="D163" s="8" t="s">
        <v>559</v>
      </c>
      <c r="E163" s="8" t="s">
        <v>433</v>
      </c>
      <c r="F163" s="8">
        <v>1250402</v>
      </c>
      <c r="G163" s="10">
        <v>13316</v>
      </c>
      <c r="H163" s="11" t="s">
        <v>198</v>
      </c>
      <c r="I163" s="11">
        <v>1500000</v>
      </c>
    </row>
    <row r="164" spans="1:9" s="9" customFormat="1" thickTop="1" thickBot="1" x14ac:dyDescent="0.3">
      <c r="A164" s="8" t="s">
        <v>404</v>
      </c>
      <c r="B164" s="8" t="s">
        <v>434</v>
      </c>
      <c r="C164" s="8" t="s">
        <v>155</v>
      </c>
      <c r="D164" s="8" t="s">
        <v>559</v>
      </c>
      <c r="E164" s="8" t="s">
        <v>435</v>
      </c>
      <c r="F164" s="8">
        <v>1250402</v>
      </c>
      <c r="G164" s="10">
        <v>13316</v>
      </c>
      <c r="H164" s="11" t="s">
        <v>78</v>
      </c>
      <c r="I164" s="11">
        <v>600000</v>
      </c>
    </row>
    <row r="165" spans="1:9" s="9" customFormat="1" thickTop="1" thickBot="1" x14ac:dyDescent="0.3">
      <c r="A165" s="8" t="s">
        <v>436</v>
      </c>
      <c r="B165" s="8" t="s">
        <v>437</v>
      </c>
      <c r="C165" s="8" t="s">
        <v>438</v>
      </c>
      <c r="D165" s="8" t="s">
        <v>560</v>
      </c>
      <c r="E165" s="8" t="s">
        <v>439</v>
      </c>
      <c r="F165" s="8">
        <v>1250401</v>
      </c>
      <c r="G165" s="10">
        <v>13316</v>
      </c>
      <c r="H165" s="11" t="s">
        <v>440</v>
      </c>
      <c r="I165" s="11">
        <v>36000000</v>
      </c>
    </row>
    <row r="166" spans="1:9" s="9" customFormat="1" thickTop="1" thickBot="1" x14ac:dyDescent="0.3">
      <c r="A166" s="8" t="s">
        <v>436</v>
      </c>
      <c r="B166" s="8" t="s">
        <v>441</v>
      </c>
      <c r="C166" s="8" t="s">
        <v>442</v>
      </c>
      <c r="D166" s="8" t="s">
        <v>560</v>
      </c>
      <c r="E166" s="8" t="s">
        <v>443</v>
      </c>
      <c r="F166" s="8">
        <v>1250401</v>
      </c>
      <c r="G166" s="10">
        <v>13316</v>
      </c>
      <c r="H166" s="11" t="s">
        <v>444</v>
      </c>
      <c r="I166" s="11">
        <v>60000000</v>
      </c>
    </row>
    <row r="167" spans="1:9" s="9" customFormat="1" thickTop="1" thickBot="1" x14ac:dyDescent="0.3">
      <c r="A167" s="8" t="s">
        <v>436</v>
      </c>
      <c r="B167" s="8" t="s">
        <v>445</v>
      </c>
      <c r="C167" s="8" t="s">
        <v>446</v>
      </c>
      <c r="D167" s="8" t="s">
        <v>560</v>
      </c>
      <c r="E167" s="8" t="s">
        <v>447</v>
      </c>
      <c r="F167" s="8">
        <v>1250401</v>
      </c>
      <c r="G167" s="10">
        <v>13316</v>
      </c>
      <c r="H167" s="11" t="s">
        <v>448</v>
      </c>
      <c r="I167" s="11">
        <v>84000000</v>
      </c>
    </row>
    <row r="168" spans="1:9" s="9" customFormat="1" thickTop="1" thickBot="1" x14ac:dyDescent="0.3">
      <c r="A168" s="8" t="s">
        <v>436</v>
      </c>
      <c r="B168" s="8" t="s">
        <v>449</v>
      </c>
      <c r="C168" s="8" t="s">
        <v>450</v>
      </c>
      <c r="D168" s="8" t="s">
        <v>560</v>
      </c>
      <c r="E168" s="8" t="s">
        <v>451</v>
      </c>
      <c r="F168" s="8">
        <v>1250401</v>
      </c>
      <c r="G168" s="10">
        <v>13316</v>
      </c>
      <c r="H168" s="11" t="s">
        <v>233</v>
      </c>
      <c r="I168" s="11">
        <v>12000000</v>
      </c>
    </row>
    <row r="169" spans="1:9" s="9" customFormat="1" thickTop="1" thickBot="1" x14ac:dyDescent="0.3">
      <c r="A169" s="8" t="s">
        <v>436</v>
      </c>
      <c r="B169" s="8" t="s">
        <v>452</v>
      </c>
      <c r="C169" s="8" t="s">
        <v>453</v>
      </c>
      <c r="D169" s="8" t="s">
        <v>560</v>
      </c>
      <c r="E169" s="8" t="s">
        <v>454</v>
      </c>
      <c r="F169" s="8">
        <v>1250401</v>
      </c>
      <c r="G169" s="10">
        <v>13316</v>
      </c>
      <c r="H169" s="11" t="s">
        <v>241</v>
      </c>
      <c r="I169" s="11">
        <v>6000000</v>
      </c>
    </row>
    <row r="170" spans="1:9" s="9" customFormat="1" thickTop="1" thickBot="1" x14ac:dyDescent="0.3">
      <c r="A170" s="8" t="s">
        <v>455</v>
      </c>
      <c r="B170" s="8" t="s">
        <v>456</v>
      </c>
      <c r="C170" s="8" t="s">
        <v>457</v>
      </c>
      <c r="D170" s="8" t="s">
        <v>561</v>
      </c>
      <c r="E170" s="8" t="s">
        <v>458</v>
      </c>
      <c r="F170" s="8">
        <v>1250402</v>
      </c>
      <c r="G170" s="10">
        <v>13316</v>
      </c>
      <c r="H170" s="11" t="s">
        <v>27</v>
      </c>
      <c r="I170" s="11">
        <v>4200000</v>
      </c>
    </row>
    <row r="171" spans="1:9" s="9" customFormat="1" thickTop="1" thickBot="1" x14ac:dyDescent="0.3">
      <c r="A171" s="8" t="s">
        <v>455</v>
      </c>
      <c r="B171" s="8" t="s">
        <v>459</v>
      </c>
      <c r="C171" s="8" t="s">
        <v>457</v>
      </c>
      <c r="D171" s="8" t="s">
        <v>561</v>
      </c>
      <c r="E171" s="8" t="s">
        <v>460</v>
      </c>
      <c r="F171" s="8" t="s">
        <v>535</v>
      </c>
      <c r="G171" s="10">
        <v>13316</v>
      </c>
      <c r="H171" s="11" t="s">
        <v>30</v>
      </c>
      <c r="I171" s="11">
        <v>1200000</v>
      </c>
    </row>
    <row r="172" spans="1:9" s="9" customFormat="1" thickTop="1" thickBot="1" x14ac:dyDescent="0.3">
      <c r="A172" s="8" t="s">
        <v>455</v>
      </c>
      <c r="B172" s="8" t="s">
        <v>461</v>
      </c>
      <c r="C172" s="8" t="s">
        <v>155</v>
      </c>
      <c r="D172" s="8" t="s">
        <v>561</v>
      </c>
      <c r="E172" s="8" t="s">
        <v>462</v>
      </c>
      <c r="F172" s="8">
        <v>1250402</v>
      </c>
      <c r="G172" s="10">
        <v>13316</v>
      </c>
      <c r="H172" s="11" t="s">
        <v>33</v>
      </c>
      <c r="I172" s="11">
        <v>2400000</v>
      </c>
    </row>
    <row r="173" spans="1:9" s="9" customFormat="1" thickTop="1" thickBot="1" x14ac:dyDescent="0.3">
      <c r="A173" s="8" t="s">
        <v>455</v>
      </c>
      <c r="B173" s="8" t="s">
        <v>463</v>
      </c>
      <c r="C173" s="8" t="s">
        <v>457</v>
      </c>
      <c r="D173" s="8" t="s">
        <v>561</v>
      </c>
      <c r="E173" s="8" t="s">
        <v>464</v>
      </c>
      <c r="F173" s="8">
        <v>1250402</v>
      </c>
      <c r="G173" s="10">
        <v>13316</v>
      </c>
      <c r="H173" s="11" t="s">
        <v>166</v>
      </c>
      <c r="I173" s="11">
        <v>1200000</v>
      </c>
    </row>
    <row r="174" spans="1:9" s="9" customFormat="1" thickTop="1" thickBot="1" x14ac:dyDescent="0.3">
      <c r="A174" s="8" t="s">
        <v>455</v>
      </c>
      <c r="B174" s="8" t="s">
        <v>465</v>
      </c>
      <c r="C174" s="8" t="s">
        <v>457</v>
      </c>
      <c r="D174" s="8" t="s">
        <v>561</v>
      </c>
      <c r="E174" s="8" t="s">
        <v>466</v>
      </c>
      <c r="F174" s="8">
        <v>1250402</v>
      </c>
      <c r="G174" s="10">
        <v>13316</v>
      </c>
      <c r="H174" s="11" t="s">
        <v>467</v>
      </c>
      <c r="I174" s="11">
        <v>6000000</v>
      </c>
    </row>
    <row r="175" spans="1:9" s="9" customFormat="1" thickTop="1" thickBot="1" x14ac:dyDescent="0.3">
      <c r="A175" s="8" t="s">
        <v>455</v>
      </c>
      <c r="B175" s="8" t="s">
        <v>468</v>
      </c>
      <c r="C175" s="8" t="s">
        <v>155</v>
      </c>
      <c r="D175" s="8" t="s">
        <v>561</v>
      </c>
      <c r="E175" s="8" t="s">
        <v>469</v>
      </c>
      <c r="F175" s="8">
        <v>1250402</v>
      </c>
      <c r="G175" s="10">
        <v>13316</v>
      </c>
      <c r="H175" s="11" t="s">
        <v>97</v>
      </c>
      <c r="I175" s="11">
        <v>600000</v>
      </c>
    </row>
    <row r="176" spans="1:9" s="9" customFormat="1" thickTop="1" thickBot="1" x14ac:dyDescent="0.3">
      <c r="A176" s="8" t="s">
        <v>455</v>
      </c>
      <c r="B176" s="8" t="s">
        <v>470</v>
      </c>
      <c r="C176" s="8" t="s">
        <v>457</v>
      </c>
      <c r="D176" s="8" t="s">
        <v>561</v>
      </c>
      <c r="E176" s="8" t="s">
        <v>471</v>
      </c>
      <c r="F176" s="8">
        <v>1250402</v>
      </c>
      <c r="G176" s="10">
        <v>13316</v>
      </c>
      <c r="H176" s="11" t="s">
        <v>46</v>
      </c>
      <c r="I176" s="11">
        <v>600000</v>
      </c>
    </row>
    <row r="177" spans="1:9" s="9" customFormat="1" thickTop="1" thickBot="1" x14ac:dyDescent="0.3">
      <c r="A177" s="8" t="s">
        <v>455</v>
      </c>
      <c r="B177" s="8" t="s">
        <v>472</v>
      </c>
      <c r="C177" s="8" t="s">
        <v>457</v>
      </c>
      <c r="D177" s="8" t="s">
        <v>561</v>
      </c>
      <c r="E177" s="8" t="s">
        <v>471</v>
      </c>
      <c r="F177" s="8">
        <v>1250402</v>
      </c>
      <c r="G177" s="10">
        <v>13316</v>
      </c>
      <c r="H177" s="11" t="s">
        <v>46</v>
      </c>
      <c r="I177" s="11">
        <v>4200000</v>
      </c>
    </row>
    <row r="178" spans="1:9" s="9" customFormat="1" thickTop="1" thickBot="1" x14ac:dyDescent="0.3">
      <c r="A178" s="8" t="s">
        <v>455</v>
      </c>
      <c r="B178" s="8" t="s">
        <v>473</v>
      </c>
      <c r="C178" s="8" t="s">
        <v>457</v>
      </c>
      <c r="D178" s="8" t="s">
        <v>561</v>
      </c>
      <c r="E178" s="8" t="s">
        <v>474</v>
      </c>
      <c r="F178" s="8">
        <v>1250402</v>
      </c>
      <c r="G178" s="10">
        <v>13316</v>
      </c>
      <c r="H178" s="9" t="s">
        <v>475</v>
      </c>
      <c r="I178" s="9">
        <v>0</v>
      </c>
    </row>
    <row r="179" spans="1:9" s="9" customFormat="1" thickTop="1" thickBot="1" x14ac:dyDescent="0.3">
      <c r="A179" s="8" t="s">
        <v>455</v>
      </c>
      <c r="B179" s="8" t="s">
        <v>476</v>
      </c>
      <c r="C179" s="8" t="s">
        <v>457</v>
      </c>
      <c r="D179" s="8" t="s">
        <v>561</v>
      </c>
      <c r="E179" s="8" t="s">
        <v>474</v>
      </c>
      <c r="F179" s="8">
        <v>1250402</v>
      </c>
      <c r="G179" s="10">
        <v>13316</v>
      </c>
      <c r="H179" s="11" t="s">
        <v>475</v>
      </c>
      <c r="I179" s="11">
        <v>27660000</v>
      </c>
    </row>
    <row r="180" spans="1:9" s="9" customFormat="1" thickTop="1" thickBot="1" x14ac:dyDescent="0.3">
      <c r="A180" s="8" t="s">
        <v>455</v>
      </c>
      <c r="B180" s="8" t="s">
        <v>477</v>
      </c>
      <c r="C180" s="8" t="s">
        <v>155</v>
      </c>
      <c r="D180" s="8" t="s">
        <v>561</v>
      </c>
      <c r="E180" s="8" t="s">
        <v>478</v>
      </c>
      <c r="F180" s="8">
        <v>1250402</v>
      </c>
      <c r="G180" s="10">
        <v>13316</v>
      </c>
      <c r="H180" s="11" t="s">
        <v>102</v>
      </c>
      <c r="I180" s="11">
        <v>300000</v>
      </c>
    </row>
    <row r="181" spans="1:9" s="9" customFormat="1" thickTop="1" thickBot="1" x14ac:dyDescent="0.3">
      <c r="A181" s="8" t="s">
        <v>455</v>
      </c>
      <c r="B181" s="8" t="s">
        <v>479</v>
      </c>
      <c r="C181" s="8" t="s">
        <v>457</v>
      </c>
      <c r="D181" s="8" t="s">
        <v>561</v>
      </c>
      <c r="E181" s="8" t="s">
        <v>480</v>
      </c>
      <c r="F181" s="8">
        <v>1250402</v>
      </c>
      <c r="G181" s="10">
        <v>13316</v>
      </c>
      <c r="H181" s="11" t="s">
        <v>54</v>
      </c>
      <c r="I181" s="11">
        <v>14020000</v>
      </c>
    </row>
    <row r="182" spans="1:9" s="9" customFormat="1" thickTop="1" thickBot="1" x14ac:dyDescent="0.3">
      <c r="A182" s="8" t="s">
        <v>455</v>
      </c>
      <c r="B182" s="8" t="s">
        <v>481</v>
      </c>
      <c r="C182" s="8" t="s">
        <v>457</v>
      </c>
      <c r="D182" s="8" t="s">
        <v>561</v>
      </c>
      <c r="E182" s="8" t="s">
        <v>482</v>
      </c>
      <c r="F182" s="8">
        <v>1250402</v>
      </c>
      <c r="G182" s="10">
        <v>13316</v>
      </c>
      <c r="H182" s="11" t="s">
        <v>423</v>
      </c>
      <c r="I182" s="11">
        <v>7200000</v>
      </c>
    </row>
    <row r="183" spans="1:9" s="9" customFormat="1" thickTop="1" thickBot="1" x14ac:dyDescent="0.3">
      <c r="A183" s="8" t="s">
        <v>455</v>
      </c>
      <c r="B183" s="8" t="s">
        <v>483</v>
      </c>
      <c r="C183" s="8" t="s">
        <v>457</v>
      </c>
      <c r="D183" s="8" t="s">
        <v>561</v>
      </c>
      <c r="E183" s="8" t="s">
        <v>484</v>
      </c>
      <c r="F183" s="8">
        <v>1250402</v>
      </c>
      <c r="G183" s="10">
        <v>13316</v>
      </c>
      <c r="H183" s="11" t="s">
        <v>426</v>
      </c>
      <c r="I183" s="11">
        <v>10200000</v>
      </c>
    </row>
    <row r="184" spans="1:9" s="9" customFormat="1" thickTop="1" thickBot="1" x14ac:dyDescent="0.3">
      <c r="A184" s="8" t="s">
        <v>455</v>
      </c>
      <c r="B184" s="8" t="s">
        <v>485</v>
      </c>
      <c r="C184" s="8" t="s">
        <v>457</v>
      </c>
      <c r="D184" s="8" t="s">
        <v>561</v>
      </c>
      <c r="E184" s="8" t="s">
        <v>486</v>
      </c>
      <c r="F184" s="8">
        <v>1250402</v>
      </c>
      <c r="G184" s="10">
        <v>13316</v>
      </c>
      <c r="H184" s="11" t="s">
        <v>189</v>
      </c>
      <c r="I184" s="11">
        <v>6000000</v>
      </c>
    </row>
    <row r="185" spans="1:9" s="9" customFormat="1" thickTop="1" thickBot="1" x14ac:dyDescent="0.3">
      <c r="A185" s="8" t="s">
        <v>455</v>
      </c>
      <c r="B185" s="8" t="s">
        <v>487</v>
      </c>
      <c r="C185" s="8" t="s">
        <v>457</v>
      </c>
      <c r="D185" s="8" t="s">
        <v>561</v>
      </c>
      <c r="E185" s="8" t="s">
        <v>488</v>
      </c>
      <c r="F185" s="8">
        <v>1250402</v>
      </c>
      <c r="G185" s="10">
        <v>13316</v>
      </c>
      <c r="H185" s="11" t="s">
        <v>62</v>
      </c>
      <c r="I185" s="11">
        <v>8100000</v>
      </c>
    </row>
    <row r="186" spans="1:9" s="9" customFormat="1" thickTop="1" thickBot="1" x14ac:dyDescent="0.3">
      <c r="A186" s="8" t="s">
        <v>455</v>
      </c>
      <c r="B186" s="8" t="s">
        <v>489</v>
      </c>
      <c r="C186" s="8" t="s">
        <v>457</v>
      </c>
      <c r="D186" s="8" t="s">
        <v>561</v>
      </c>
      <c r="E186" s="8" t="s">
        <v>490</v>
      </c>
      <c r="F186" s="8">
        <v>1250402</v>
      </c>
      <c r="G186" s="10">
        <v>13316</v>
      </c>
      <c r="H186" s="11" t="s">
        <v>491</v>
      </c>
      <c r="I186" s="11">
        <v>6000000</v>
      </c>
    </row>
    <row r="187" spans="1:9" s="9" customFormat="1" thickTop="1" thickBot="1" x14ac:dyDescent="0.3">
      <c r="A187" s="8" t="s">
        <v>455</v>
      </c>
      <c r="B187" s="8" t="s">
        <v>492</v>
      </c>
      <c r="C187" s="8" t="s">
        <v>457</v>
      </c>
      <c r="D187" s="8" t="s">
        <v>561</v>
      </c>
      <c r="E187" s="8" t="s">
        <v>493</v>
      </c>
      <c r="F187" s="8">
        <v>1250402</v>
      </c>
      <c r="G187" s="10">
        <v>13316</v>
      </c>
      <c r="H187" s="11" t="s">
        <v>4</v>
      </c>
      <c r="I187" s="11">
        <v>10200000</v>
      </c>
    </row>
    <row r="188" spans="1:9" s="9" customFormat="1" thickTop="1" thickBot="1" x14ac:dyDescent="0.3">
      <c r="A188" s="8" t="s">
        <v>455</v>
      </c>
      <c r="B188" s="8" t="s">
        <v>494</v>
      </c>
      <c r="C188" s="8" t="s">
        <v>457</v>
      </c>
      <c r="D188" s="8" t="s">
        <v>561</v>
      </c>
      <c r="E188" s="8" t="s">
        <v>495</v>
      </c>
      <c r="F188" s="8">
        <v>1250402</v>
      </c>
      <c r="G188" s="10">
        <v>13316</v>
      </c>
      <c r="H188" s="11" t="s">
        <v>69</v>
      </c>
      <c r="I188" s="11">
        <v>10800000</v>
      </c>
    </row>
    <row r="189" spans="1:9" s="9" customFormat="1" thickTop="1" thickBot="1" x14ac:dyDescent="0.3">
      <c r="A189" s="8" t="s">
        <v>455</v>
      </c>
      <c r="B189" s="8" t="s">
        <v>496</v>
      </c>
      <c r="C189" s="8" t="s">
        <v>457</v>
      </c>
      <c r="D189" s="8" t="s">
        <v>561</v>
      </c>
      <c r="E189" s="8" t="s">
        <v>497</v>
      </c>
      <c r="F189" s="8">
        <v>1250402</v>
      </c>
      <c r="G189" s="10">
        <v>13316</v>
      </c>
      <c r="H189" s="11" t="s">
        <v>198</v>
      </c>
      <c r="I189" s="11">
        <v>2000000</v>
      </c>
    </row>
    <row r="190" spans="1:9" s="9" customFormat="1" thickTop="1" thickBot="1" x14ac:dyDescent="0.3">
      <c r="A190" s="8" t="s">
        <v>455</v>
      </c>
      <c r="B190" s="8" t="s">
        <v>498</v>
      </c>
      <c r="C190" s="8" t="s">
        <v>457</v>
      </c>
      <c r="D190" s="8" t="s">
        <v>561</v>
      </c>
      <c r="E190" s="8" t="s">
        <v>499</v>
      </c>
      <c r="F190" s="8">
        <v>1250402</v>
      </c>
      <c r="G190" s="10">
        <v>13316</v>
      </c>
      <c r="H190" s="11" t="s">
        <v>78</v>
      </c>
      <c r="I190" s="11">
        <v>4200000</v>
      </c>
    </row>
    <row r="191" spans="1:9" s="9" customFormat="1" thickTop="1" thickBot="1" x14ac:dyDescent="0.3">
      <c r="A191" s="8" t="s">
        <v>455</v>
      </c>
      <c r="B191" s="8" t="s">
        <v>500</v>
      </c>
      <c r="C191" s="8" t="s">
        <v>457</v>
      </c>
      <c r="D191" s="8" t="s">
        <v>561</v>
      </c>
      <c r="E191" s="8" t="s">
        <v>501</v>
      </c>
      <c r="F191" s="8">
        <v>1250402</v>
      </c>
      <c r="G191" s="10">
        <v>13316</v>
      </c>
      <c r="H191" s="11" t="s">
        <v>209</v>
      </c>
      <c r="I191" s="11">
        <v>2000000</v>
      </c>
    </row>
    <row r="192" spans="1:9" s="9" customFormat="1" thickTop="1" thickBot="1" x14ac:dyDescent="0.3">
      <c r="A192" s="8" t="s">
        <v>502</v>
      </c>
      <c r="B192" s="8" t="s">
        <v>503</v>
      </c>
      <c r="C192" s="8" t="s">
        <v>27</v>
      </c>
      <c r="D192" s="8" t="s">
        <v>562</v>
      </c>
      <c r="E192" s="8" t="s">
        <v>504</v>
      </c>
      <c r="F192" s="8" t="s">
        <v>535</v>
      </c>
      <c r="G192" s="10">
        <v>13316</v>
      </c>
      <c r="H192" s="11" t="s">
        <v>27</v>
      </c>
      <c r="I192" s="11">
        <v>2400000</v>
      </c>
    </row>
    <row r="193" spans="1:9" s="9" customFormat="1" thickTop="1" thickBot="1" x14ac:dyDescent="0.3">
      <c r="A193" s="8" t="s">
        <v>502</v>
      </c>
      <c r="B193" s="8" t="s">
        <v>505</v>
      </c>
      <c r="C193" s="8" t="s">
        <v>30</v>
      </c>
      <c r="D193" s="8" t="s">
        <v>562</v>
      </c>
      <c r="E193" s="8" t="s">
        <v>506</v>
      </c>
      <c r="F193" s="8" t="s">
        <v>535</v>
      </c>
      <c r="G193" s="10">
        <v>13316</v>
      </c>
      <c r="H193" s="11" t="s">
        <v>30</v>
      </c>
      <c r="I193" s="11">
        <v>650000</v>
      </c>
    </row>
    <row r="194" spans="1:9" s="9" customFormat="1" thickTop="1" thickBot="1" x14ac:dyDescent="0.3">
      <c r="A194" s="8" t="s">
        <v>502</v>
      </c>
      <c r="B194" s="8" t="s">
        <v>507</v>
      </c>
      <c r="C194" s="8" t="s">
        <v>33</v>
      </c>
      <c r="D194" s="8" t="s">
        <v>562</v>
      </c>
      <c r="E194" s="8" t="s">
        <v>508</v>
      </c>
      <c r="F194" s="8" t="s">
        <v>535</v>
      </c>
      <c r="G194" s="10">
        <v>13316</v>
      </c>
      <c r="H194" s="11" t="s">
        <v>33</v>
      </c>
      <c r="I194" s="11">
        <v>550000</v>
      </c>
    </row>
    <row r="195" spans="1:9" s="9" customFormat="1" thickTop="1" thickBot="1" x14ac:dyDescent="0.3">
      <c r="A195" s="8" t="s">
        <v>502</v>
      </c>
      <c r="B195" s="8" t="s">
        <v>509</v>
      </c>
      <c r="C195" s="8" t="s">
        <v>46</v>
      </c>
      <c r="D195" s="8" t="s">
        <v>562</v>
      </c>
      <c r="E195" s="8" t="s">
        <v>510</v>
      </c>
      <c r="F195" s="8">
        <v>1250401</v>
      </c>
      <c r="G195" s="10">
        <v>13316</v>
      </c>
      <c r="H195" s="11" t="s">
        <v>46</v>
      </c>
      <c r="I195" s="11">
        <v>1850000</v>
      </c>
    </row>
    <row r="196" spans="1:9" s="9" customFormat="1" thickTop="1" thickBot="1" x14ac:dyDescent="0.3">
      <c r="A196" s="8" t="s">
        <v>502</v>
      </c>
      <c r="B196" s="8" t="s">
        <v>511</v>
      </c>
      <c r="C196" s="8" t="s">
        <v>512</v>
      </c>
      <c r="D196" s="8" t="s">
        <v>562</v>
      </c>
      <c r="E196" s="8" t="s">
        <v>513</v>
      </c>
      <c r="F196" s="8" t="s">
        <v>535</v>
      </c>
      <c r="G196" s="10">
        <v>13316</v>
      </c>
      <c r="H196" s="11" t="s">
        <v>512</v>
      </c>
      <c r="I196" s="11">
        <v>750000</v>
      </c>
    </row>
    <row r="197" spans="1:9" s="9" customFormat="1" thickTop="1" thickBot="1" x14ac:dyDescent="0.3">
      <c r="A197" s="8" t="s">
        <v>502</v>
      </c>
      <c r="B197" s="8" t="s">
        <v>514</v>
      </c>
      <c r="C197" s="8"/>
      <c r="D197" s="8" t="s">
        <v>562</v>
      </c>
      <c r="E197" s="8" t="s">
        <v>515</v>
      </c>
      <c r="F197" s="8">
        <v>1250401</v>
      </c>
      <c r="G197" s="10">
        <v>13316</v>
      </c>
      <c r="H197" s="11" t="s">
        <v>54</v>
      </c>
      <c r="I197" s="11">
        <v>3500000</v>
      </c>
    </row>
    <row r="198" spans="1:9" s="9" customFormat="1" thickTop="1" thickBot="1" x14ac:dyDescent="0.3">
      <c r="A198" s="8" t="s">
        <v>502</v>
      </c>
      <c r="B198" s="8" t="s">
        <v>516</v>
      </c>
      <c r="C198" s="8" t="s">
        <v>105</v>
      </c>
      <c r="D198" s="8" t="s">
        <v>562</v>
      </c>
      <c r="E198" s="8" t="s">
        <v>517</v>
      </c>
      <c r="F198" s="8" t="s">
        <v>535</v>
      </c>
      <c r="G198" s="10">
        <v>13316</v>
      </c>
      <c r="H198" s="11" t="s">
        <v>518</v>
      </c>
      <c r="I198" s="11">
        <v>5000000</v>
      </c>
    </row>
    <row r="199" spans="1:9" s="9" customFormat="1" thickTop="1" thickBot="1" x14ac:dyDescent="0.3">
      <c r="A199" s="8" t="s">
        <v>502</v>
      </c>
      <c r="B199" s="8" t="s">
        <v>519</v>
      </c>
      <c r="C199" s="8" t="s">
        <v>535</v>
      </c>
      <c r="D199" s="8" t="s">
        <v>562</v>
      </c>
      <c r="E199" s="8" t="s">
        <v>520</v>
      </c>
      <c r="F199" s="8" t="s">
        <v>535</v>
      </c>
      <c r="G199" s="10">
        <v>13316</v>
      </c>
      <c r="H199" s="11" t="s">
        <v>78</v>
      </c>
      <c r="I199" s="11">
        <v>300000</v>
      </c>
    </row>
    <row r="200" spans="1:9" s="9" customFormat="1" thickTop="1" thickBot="1" x14ac:dyDescent="0.3">
      <c r="A200" s="8" t="s">
        <v>521</v>
      </c>
      <c r="B200" s="8" t="s">
        <v>522</v>
      </c>
      <c r="C200" s="8" t="s">
        <v>523</v>
      </c>
      <c r="D200" s="8" t="s">
        <v>550</v>
      </c>
      <c r="E200" s="8" t="s">
        <v>248</v>
      </c>
      <c r="F200" s="8">
        <v>1250401</v>
      </c>
      <c r="G200" s="10">
        <v>13316</v>
      </c>
      <c r="H200" s="11" t="s">
        <v>4</v>
      </c>
      <c r="I200" s="11">
        <v>5000000</v>
      </c>
    </row>
    <row r="201" spans="1:9" thickTop="1" thickBot="1" x14ac:dyDescent="0.3">
      <c r="A201" s="2" t="s">
        <v>524</v>
      </c>
      <c r="B201" s="2" t="s">
        <v>525</v>
      </c>
      <c r="C201" s="2" t="s">
        <v>526</v>
      </c>
      <c r="D201" s="2" t="s">
        <v>563</v>
      </c>
      <c r="E201" s="2" t="s">
        <v>527</v>
      </c>
      <c r="F201" s="2">
        <v>1250402</v>
      </c>
      <c r="G201" s="3">
        <v>13316</v>
      </c>
      <c r="H201" s="1" t="s">
        <v>27</v>
      </c>
      <c r="I201" s="1">
        <v>1440000</v>
      </c>
    </row>
  </sheetData>
  <customSheetViews>
    <customSheetView guid="{E5E349B8-A990-496C-BEC5-A753ACE9F818}" state="hidden" topLeftCell="A189">
      <selection activeCell="D211" sqref="D211"/>
      <pageMargins left="0.7" right="0.7" top="0.75" bottom="0.75" header="0.3" footer="0.3"/>
    </customSheetView>
    <customSheetView guid="{ECF72AE7-C5A2-4B64-8F4D-6758CB07E305}" state="hidden" topLeftCell="A189">
      <selection activeCell="D211" sqref="D211"/>
      <pageMargins left="0.7" right="0.7" top="0.75" bottom="0.75" header="0.3" footer="0.3"/>
    </customSheetView>
    <customSheetView guid="{C9F1297D-C101-46AC-A90F-3FEF25CC5F27}" state="hidden" topLeftCell="A189">
      <selection activeCell="D211" sqref="D211"/>
      <pageMargins left="0.7" right="0.7" top="0.75" bottom="0.75" header="0.3" footer="0.3"/>
    </customSheetView>
    <customSheetView guid="{113F5A9E-2D68-4C33-8BCE-86FDF83113D7}" state="hidden" topLeftCell="A189">
      <selection activeCell="D211" sqref="D211"/>
      <pageMargins left="0.7" right="0.7" top="0.75" bottom="0.75" header="0.3" footer="0.3"/>
    </customSheetView>
    <customSheetView guid="{ED46E13A-94FA-4E4C-857D-89FB75DD4E5B}" state="hidden" topLeftCell="A189">
      <selection activeCell="D211" sqref="D211"/>
      <pageMargins left="0.7" right="0.7" top="0.75" bottom="0.75" header="0.3" footer="0.3"/>
    </customSheetView>
    <customSheetView guid="{6880B336-4DDE-4525-A35F-B03F186E70C2}" state="hidden" topLeftCell="A189">
      <selection activeCell="D211" sqref="D211"/>
      <pageMargins left="0.7" right="0.7" top="0.75" bottom="0.75" header="0.3" footer="0.3"/>
    </customSheetView>
    <customSheetView guid="{A01D44F9-3608-429C-BE76-956311B3E4C7}" state="hidden" topLeftCell="A189">
      <selection activeCell="D211" sqref="D2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AC9"/>
  <sheetViews>
    <sheetView workbookViewId="0">
      <pane xSplit="9" ySplit="3" topLeftCell="W4" activePane="bottomRight" state="frozen"/>
      <selection pane="topRight" activeCell="J1" sqref="J1"/>
      <selection pane="bottomLeft" activeCell="A4" sqref="A4"/>
      <selection pane="bottomRight" activeCell="H12" sqref="H12"/>
    </sheetView>
  </sheetViews>
  <sheetFormatPr defaultRowHeight="15" x14ac:dyDescent="0.25"/>
  <cols>
    <col min="1" max="1" width="16.28515625" style="6" customWidth="1"/>
    <col min="2" max="5" width="9.140625" style="6"/>
    <col min="6" max="6" width="18.140625" style="81" bestFit="1" customWidth="1"/>
    <col min="7" max="7" width="10.5703125" style="6" bestFit="1" customWidth="1"/>
    <col min="8" max="8" width="9.140625" style="6"/>
    <col min="9" max="9" width="14.28515625" style="6" bestFit="1" customWidth="1"/>
    <col min="10" max="29" width="14.140625" style="6" customWidth="1"/>
    <col min="30" max="16384" width="9.140625" style="6"/>
  </cols>
  <sheetData>
    <row r="3" spans="1:29" x14ac:dyDescent="0.25">
      <c r="A3" s="60" t="s">
        <v>528</v>
      </c>
      <c r="B3" s="60" t="s">
        <v>529</v>
      </c>
      <c r="C3" s="60" t="s">
        <v>530</v>
      </c>
      <c r="D3" s="60" t="s">
        <v>543</v>
      </c>
      <c r="E3" s="60" t="s">
        <v>531</v>
      </c>
      <c r="F3" s="80" t="s">
        <v>532</v>
      </c>
      <c r="G3" s="60" t="s">
        <v>564</v>
      </c>
      <c r="H3" s="61" t="s">
        <v>533</v>
      </c>
      <c r="I3" s="61" t="s">
        <v>534</v>
      </c>
      <c r="J3" s="62" t="s">
        <v>660</v>
      </c>
      <c r="K3" s="62" t="s">
        <v>661</v>
      </c>
      <c r="L3" s="62" t="s">
        <v>662</v>
      </c>
      <c r="M3" s="62" t="s">
        <v>663</v>
      </c>
      <c r="N3" s="62" t="s">
        <v>664</v>
      </c>
      <c r="O3" s="62" t="s">
        <v>665</v>
      </c>
      <c r="P3" s="63" t="s">
        <v>666</v>
      </c>
      <c r="Q3" s="63" t="s">
        <v>667</v>
      </c>
      <c r="R3" s="62" t="s">
        <v>668</v>
      </c>
      <c r="S3" s="62" t="s">
        <v>669</v>
      </c>
      <c r="T3" s="62" t="s">
        <v>670</v>
      </c>
      <c r="U3" s="62" t="s">
        <v>671</v>
      </c>
      <c r="V3" s="62" t="s">
        <v>672</v>
      </c>
      <c r="W3" s="62" t="s">
        <v>673</v>
      </c>
      <c r="X3" s="62" t="s">
        <v>674</v>
      </c>
      <c r="Y3" s="78" t="s">
        <v>675</v>
      </c>
      <c r="Z3" s="62" t="s">
        <v>676</v>
      </c>
      <c r="AA3" s="62" t="s">
        <v>677</v>
      </c>
      <c r="AB3" s="62" t="s">
        <v>593</v>
      </c>
      <c r="AC3" s="62" t="s">
        <v>614</v>
      </c>
    </row>
    <row r="4" spans="1:29" x14ac:dyDescent="0.25">
      <c r="A4" s="60" t="s">
        <v>266</v>
      </c>
      <c r="B4" s="60" t="s">
        <v>267</v>
      </c>
      <c r="C4" s="60" t="s">
        <v>268</v>
      </c>
      <c r="D4" s="60" t="s">
        <v>553</v>
      </c>
      <c r="E4" s="60" t="s">
        <v>269</v>
      </c>
      <c r="F4" s="80">
        <v>1250401</v>
      </c>
      <c r="G4" s="60">
        <v>13316</v>
      </c>
      <c r="H4" s="61" t="s">
        <v>229</v>
      </c>
      <c r="I4" s="61">
        <v>6000000</v>
      </c>
      <c r="J4" s="64"/>
      <c r="K4" s="64"/>
      <c r="L4" s="64"/>
      <c r="M4" s="64"/>
      <c r="N4" s="64"/>
      <c r="O4" s="64"/>
      <c r="P4" s="64">
        <v>6000000</v>
      </c>
      <c r="Q4" s="64"/>
      <c r="R4" s="64"/>
      <c r="S4" s="64">
        <v>2000000</v>
      </c>
      <c r="T4" s="64"/>
      <c r="U4" s="64"/>
      <c r="V4" s="64"/>
      <c r="W4" s="64">
        <v>5000000</v>
      </c>
      <c r="X4" s="64">
        <v>3000000</v>
      </c>
      <c r="Y4" s="64"/>
      <c r="Z4" s="64"/>
      <c r="AA4" s="64"/>
      <c r="AB4" s="61">
        <f>SUM(J4:AA4)</f>
        <v>16000000</v>
      </c>
      <c r="AC4" s="61">
        <f>I4-AB4</f>
        <v>-10000000</v>
      </c>
    </row>
    <row r="5" spans="1:29" x14ac:dyDescent="0.25">
      <c r="A5" s="60" t="s">
        <v>266</v>
      </c>
      <c r="B5" s="60" t="s">
        <v>270</v>
      </c>
      <c r="C5" s="60" t="s">
        <v>271</v>
      </c>
      <c r="D5" s="60" t="s">
        <v>553</v>
      </c>
      <c r="E5" s="60" t="s">
        <v>272</v>
      </c>
      <c r="F5" s="80">
        <v>1250401</v>
      </c>
      <c r="G5" s="60">
        <v>13316</v>
      </c>
      <c r="H5" s="61" t="s">
        <v>233</v>
      </c>
      <c r="I5" s="61">
        <v>20000000</v>
      </c>
      <c r="J5" s="64">
        <v>2300000</v>
      </c>
      <c r="K5" s="64"/>
      <c r="L5" s="64">
        <v>4000000</v>
      </c>
      <c r="M5" s="64"/>
      <c r="N5" s="64">
        <v>700000</v>
      </c>
      <c r="O5" s="64">
        <v>1500000</v>
      </c>
      <c r="P5" s="64"/>
      <c r="Q5" s="64">
        <v>4000000</v>
      </c>
      <c r="R5" s="64"/>
      <c r="S5" s="64"/>
      <c r="T5" s="64"/>
      <c r="U5" s="64"/>
      <c r="V5" s="64">
        <v>4000000</v>
      </c>
      <c r="W5" s="64"/>
      <c r="X5" s="64"/>
      <c r="Y5" s="64"/>
      <c r="Z5" s="64">
        <v>4000000</v>
      </c>
      <c r="AA5" s="64"/>
      <c r="AB5" s="61">
        <f>SUM(J5:AA5)</f>
        <v>20500000</v>
      </c>
      <c r="AC5" s="61">
        <f t="shared" ref="AC5:AC7" si="0">I5-AB5</f>
        <v>-500000</v>
      </c>
    </row>
    <row r="6" spans="1:29" x14ac:dyDescent="0.25">
      <c r="A6" s="60" t="s">
        <v>266</v>
      </c>
      <c r="B6" s="60" t="s">
        <v>273</v>
      </c>
      <c r="C6" s="60" t="s">
        <v>274</v>
      </c>
      <c r="D6" s="60" t="s">
        <v>553</v>
      </c>
      <c r="E6" s="60" t="s">
        <v>275</v>
      </c>
      <c r="F6" s="80">
        <v>1250401</v>
      </c>
      <c r="G6" s="60">
        <v>13316</v>
      </c>
      <c r="H6" s="61" t="s">
        <v>241</v>
      </c>
      <c r="I6" s="61">
        <v>5000000</v>
      </c>
      <c r="J6" s="64"/>
      <c r="K6" s="64">
        <v>1000000</v>
      </c>
      <c r="L6" s="64"/>
      <c r="M6" s="64">
        <v>1000000</v>
      </c>
      <c r="N6" s="64"/>
      <c r="O6" s="64"/>
      <c r="P6" s="64"/>
      <c r="Q6" s="64"/>
      <c r="R6" s="64">
        <v>1000000</v>
      </c>
      <c r="S6" s="64"/>
      <c r="T6" s="64">
        <v>1000000</v>
      </c>
      <c r="U6" s="64">
        <v>500000</v>
      </c>
      <c r="V6" s="64"/>
      <c r="W6" s="64"/>
      <c r="X6" s="64"/>
      <c r="Y6" s="64">
        <v>1500000</v>
      </c>
      <c r="Z6" s="64"/>
      <c r="AA6" s="64">
        <v>1000000</v>
      </c>
      <c r="AB6" s="61">
        <f>SUM(J6:AA6)</f>
        <v>7000000</v>
      </c>
      <c r="AC6" s="61">
        <f t="shared" si="0"/>
        <v>-2000000</v>
      </c>
    </row>
    <row r="7" spans="1:29" x14ac:dyDescent="0.25">
      <c r="A7" s="88" t="s">
        <v>589</v>
      </c>
      <c r="B7" s="88"/>
      <c r="C7" s="88"/>
      <c r="D7" s="88"/>
      <c r="E7" s="88"/>
      <c r="F7" s="88"/>
      <c r="G7" s="88"/>
      <c r="H7" s="61"/>
      <c r="I7" s="61">
        <f>SUM(I4:I6)</f>
        <v>31000000</v>
      </c>
      <c r="J7" s="61">
        <f t="shared" ref="J7:AA7" si="1">SUM(J4:J6)</f>
        <v>2300000</v>
      </c>
      <c r="K7" s="61">
        <f t="shared" si="1"/>
        <v>1000000</v>
      </c>
      <c r="L7" s="61">
        <f t="shared" si="1"/>
        <v>4000000</v>
      </c>
      <c r="M7" s="61">
        <f t="shared" si="1"/>
        <v>1000000</v>
      </c>
      <c r="N7" s="61">
        <f t="shared" si="1"/>
        <v>700000</v>
      </c>
      <c r="O7" s="61">
        <f t="shared" si="1"/>
        <v>1500000</v>
      </c>
      <c r="P7" s="61">
        <f t="shared" si="1"/>
        <v>6000000</v>
      </c>
      <c r="Q7" s="61">
        <f t="shared" si="1"/>
        <v>4000000</v>
      </c>
      <c r="R7" s="61">
        <f t="shared" si="1"/>
        <v>1000000</v>
      </c>
      <c r="S7" s="61">
        <f t="shared" si="1"/>
        <v>2000000</v>
      </c>
      <c r="T7" s="61">
        <f t="shared" si="1"/>
        <v>1000000</v>
      </c>
      <c r="U7" s="61">
        <f t="shared" si="1"/>
        <v>500000</v>
      </c>
      <c r="V7" s="61">
        <f t="shared" si="1"/>
        <v>4000000</v>
      </c>
      <c r="W7" s="61">
        <f t="shared" si="1"/>
        <v>5000000</v>
      </c>
      <c r="X7" s="61">
        <f t="shared" si="1"/>
        <v>3000000</v>
      </c>
      <c r="Y7" s="61">
        <f t="shared" si="1"/>
        <v>1500000</v>
      </c>
      <c r="Z7" s="61">
        <f t="shared" si="1"/>
        <v>4000000</v>
      </c>
      <c r="AA7" s="61">
        <f t="shared" si="1"/>
        <v>1000000</v>
      </c>
      <c r="AB7" s="61">
        <f>SUM(J7:AA7)</f>
        <v>43500000</v>
      </c>
      <c r="AC7" s="61">
        <f t="shared" si="0"/>
        <v>-12500000</v>
      </c>
    </row>
    <row r="8" spans="1:29" x14ac:dyDescent="0.25">
      <c r="A8" s="88" t="s">
        <v>591</v>
      </c>
      <c r="B8" s="88"/>
      <c r="C8" s="88"/>
      <c r="D8" s="88"/>
      <c r="E8" s="88"/>
      <c r="F8" s="88"/>
      <c r="G8" s="88"/>
      <c r="H8" s="61"/>
      <c r="I8" s="61"/>
      <c r="J8" s="65">
        <v>2300000</v>
      </c>
      <c r="K8" s="65">
        <v>1000000</v>
      </c>
      <c r="L8" s="65">
        <v>4000000</v>
      </c>
      <c r="M8" s="65">
        <v>1000000</v>
      </c>
      <c r="N8" s="65">
        <v>700000</v>
      </c>
      <c r="O8" s="65">
        <v>1500000</v>
      </c>
      <c r="P8" s="66">
        <v>6000000</v>
      </c>
      <c r="Q8" s="66">
        <v>4000000</v>
      </c>
      <c r="R8" s="65">
        <v>1000000</v>
      </c>
      <c r="S8" s="66">
        <v>2000000</v>
      </c>
      <c r="T8" s="65">
        <v>1000000</v>
      </c>
      <c r="U8" s="65">
        <v>500000</v>
      </c>
      <c r="V8" s="65">
        <v>4000000</v>
      </c>
      <c r="W8" s="66">
        <v>5000000</v>
      </c>
      <c r="X8" s="66">
        <v>3000000</v>
      </c>
      <c r="Y8" s="65">
        <v>1500000</v>
      </c>
      <c r="Z8" s="65">
        <v>4000000</v>
      </c>
      <c r="AA8" s="65">
        <v>1000000</v>
      </c>
      <c r="AB8" s="61">
        <f>SUM(J8:AA8)</f>
        <v>43500000</v>
      </c>
      <c r="AC8" s="61"/>
    </row>
    <row r="9" spans="1:29" x14ac:dyDescent="0.25">
      <c r="A9" s="88" t="s">
        <v>592</v>
      </c>
      <c r="B9" s="88"/>
      <c r="C9" s="88"/>
      <c r="D9" s="88"/>
      <c r="E9" s="88"/>
      <c r="F9" s="88"/>
      <c r="G9" s="88"/>
      <c r="H9" s="61"/>
      <c r="I9" s="61"/>
      <c r="J9" s="61">
        <f>J8-J7</f>
        <v>0</v>
      </c>
      <c r="K9" s="61">
        <f t="shared" ref="K9:AB9" si="2">K8-K7</f>
        <v>0</v>
      </c>
      <c r="L9" s="61">
        <f t="shared" si="2"/>
        <v>0</v>
      </c>
      <c r="M9" s="61">
        <f t="shared" si="2"/>
        <v>0</v>
      </c>
      <c r="N9" s="61">
        <f t="shared" si="2"/>
        <v>0</v>
      </c>
      <c r="O9" s="61">
        <f t="shared" si="2"/>
        <v>0</v>
      </c>
      <c r="P9" s="61">
        <f t="shared" si="2"/>
        <v>0</v>
      </c>
      <c r="Q9" s="61">
        <f t="shared" si="2"/>
        <v>0</v>
      </c>
      <c r="R9" s="61">
        <f t="shared" si="2"/>
        <v>0</v>
      </c>
      <c r="S9" s="61">
        <f t="shared" si="2"/>
        <v>0</v>
      </c>
      <c r="T9" s="61">
        <f t="shared" si="2"/>
        <v>0</v>
      </c>
      <c r="U9" s="61">
        <f t="shared" si="2"/>
        <v>0</v>
      </c>
      <c r="V9" s="61">
        <f t="shared" si="2"/>
        <v>0</v>
      </c>
      <c r="W9" s="61">
        <f t="shared" si="2"/>
        <v>0</v>
      </c>
      <c r="X9" s="61">
        <f t="shared" si="2"/>
        <v>0</v>
      </c>
      <c r="Y9" s="61">
        <f t="shared" si="2"/>
        <v>0</v>
      </c>
      <c r="Z9" s="61">
        <f t="shared" si="2"/>
        <v>0</v>
      </c>
      <c r="AA9" s="61">
        <f t="shared" si="2"/>
        <v>0</v>
      </c>
      <c r="AB9" s="61">
        <f t="shared" si="2"/>
        <v>0</v>
      </c>
      <c r="AC9" s="61"/>
    </row>
  </sheetData>
  <customSheetViews>
    <customSheetView guid="{E5E349B8-A990-496C-BEC5-A753ACE9F818}">
      <pane xSplit="9" ySplit="3" topLeftCell="W4" activePane="bottomRight" state="frozen"/>
      <selection pane="bottomRight" activeCell="H12" sqref="H12"/>
      <pageMargins left="0.7" right="0.7" top="0.75" bottom="0.75" header="0.3" footer="0.3"/>
    </customSheetView>
    <customSheetView guid="{ECF72AE7-C5A2-4B64-8F4D-6758CB07E305}">
      <pane xSplit="9" ySplit="3" topLeftCell="V4" activePane="bottomRight" state="frozen"/>
      <selection pane="bottomRight" activeCell="AA6" sqref="AA6"/>
      <pageMargins left="0.7" right="0.7" top="0.75" bottom="0.75" header="0.3" footer="0.3"/>
    </customSheetView>
    <customSheetView guid="{C9F1297D-C101-46AC-A90F-3FEF25CC5F27}" topLeftCell="Q1">
      <selection activeCell="AA9" sqref="AA9:AB9"/>
      <pageMargins left="0.7" right="0.7" top="0.75" bottom="0.75" header="0.3" footer="0.3"/>
    </customSheetView>
    <customSheetView guid="{113F5A9E-2D68-4C33-8BCE-86FDF83113D7}" topLeftCell="Q1">
      <selection activeCell="AA9" sqref="AA9:AB9"/>
      <pageMargins left="0.7" right="0.7" top="0.75" bottom="0.75" header="0.3" footer="0.3"/>
    </customSheetView>
    <customSheetView guid="{ED46E13A-94FA-4E4C-857D-89FB75DD4E5B}" topLeftCell="Q1">
      <selection activeCell="AA9" sqref="AA9:AB9"/>
      <pageMargins left="0.7" right="0.7" top="0.75" bottom="0.75" header="0.3" footer="0.3"/>
    </customSheetView>
    <customSheetView guid="{6880B336-4DDE-4525-A35F-B03F186E70C2}" topLeftCell="Q1">
      <selection activeCell="AA9" sqref="AA9:AB9"/>
      <pageMargins left="0.7" right="0.7" top="0.75" bottom="0.75" header="0.3" footer="0.3"/>
    </customSheetView>
    <customSheetView guid="{A01D44F9-3608-429C-BE76-956311B3E4C7}">
      <pane xSplit="9" ySplit="3" topLeftCell="W4" activePane="bottomRight" state="frozen"/>
      <selection pane="bottomRight" activeCell="F1" sqref="F1:F1048576"/>
      <pageMargins left="0.7" right="0.7" top="0.75" bottom="0.75" header="0.3" footer="0.3"/>
    </customSheetView>
  </customSheetViews>
  <mergeCells count="3">
    <mergeCell ref="A7:G7"/>
    <mergeCell ref="A8:G8"/>
    <mergeCell ref="A9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T14"/>
  <sheetViews>
    <sheetView tabSelected="1" workbookViewId="0">
      <selection activeCell="C23" sqref="C23"/>
    </sheetView>
  </sheetViews>
  <sheetFormatPr defaultRowHeight="15" x14ac:dyDescent="0.25"/>
  <cols>
    <col min="1" max="1" width="18.5703125" style="6" customWidth="1"/>
    <col min="2" max="2" width="18.5703125" style="6" bestFit="1" customWidth="1"/>
    <col min="3" max="3" width="9.140625" style="6"/>
    <col min="4" max="4" width="17.28515625" style="6" bestFit="1" customWidth="1"/>
    <col min="5" max="5" width="18.5703125" style="6" bestFit="1" customWidth="1"/>
    <col min="6" max="6" width="18.140625" style="81" bestFit="1" customWidth="1"/>
    <col min="7" max="7" width="10.5703125" style="6" bestFit="1" customWidth="1"/>
    <col min="8" max="8" width="9.140625" style="6"/>
    <col min="9" max="9" width="14.28515625" style="6" bestFit="1" customWidth="1"/>
    <col min="10" max="14" width="13.28515625" style="6" bestFit="1" customWidth="1"/>
    <col min="15" max="15" width="11.5703125" style="6" bestFit="1" customWidth="1"/>
    <col min="16" max="17" width="13.28515625" style="6" bestFit="1" customWidth="1"/>
    <col min="18" max="18" width="11.5703125" style="6" bestFit="1" customWidth="1"/>
    <col min="19" max="19" width="14.28515625" style="6" bestFit="1" customWidth="1"/>
    <col min="20" max="20" width="13.28515625" style="6" bestFit="1" customWidth="1"/>
    <col min="21" max="16384" width="9.140625" style="6"/>
  </cols>
  <sheetData>
    <row r="4" spans="1:20" x14ac:dyDescent="0.25">
      <c r="A4" s="60" t="s">
        <v>528</v>
      </c>
      <c r="B4" s="60" t="s">
        <v>529</v>
      </c>
      <c r="C4" s="60" t="s">
        <v>530</v>
      </c>
      <c r="D4" s="60" t="s">
        <v>543</v>
      </c>
      <c r="E4" s="60" t="s">
        <v>531</v>
      </c>
      <c r="F4" s="80" t="s">
        <v>532</v>
      </c>
      <c r="G4" s="60" t="s">
        <v>564</v>
      </c>
      <c r="H4" s="61" t="s">
        <v>533</v>
      </c>
      <c r="I4" s="61" t="s">
        <v>534</v>
      </c>
      <c r="J4" s="62" t="s">
        <v>683</v>
      </c>
      <c r="K4" s="62" t="s">
        <v>684</v>
      </c>
      <c r="L4" s="62" t="s">
        <v>685</v>
      </c>
      <c r="M4" s="62" t="s">
        <v>686</v>
      </c>
      <c r="N4" s="62" t="s">
        <v>687</v>
      </c>
      <c r="O4" s="62" t="s">
        <v>688</v>
      </c>
      <c r="P4" s="63" t="s">
        <v>689</v>
      </c>
      <c r="Q4" s="62" t="s">
        <v>690</v>
      </c>
      <c r="R4" s="62" t="s">
        <v>691</v>
      </c>
      <c r="S4" s="18" t="s">
        <v>593</v>
      </c>
      <c r="T4" s="18" t="s">
        <v>614</v>
      </c>
    </row>
    <row r="5" spans="1:20" x14ac:dyDescent="0.25">
      <c r="A5" s="60" t="s">
        <v>284</v>
      </c>
      <c r="B5" s="60" t="s">
        <v>285</v>
      </c>
      <c r="C5" s="60" t="s">
        <v>27</v>
      </c>
      <c r="D5" s="60" t="s">
        <v>555</v>
      </c>
      <c r="E5" s="60" t="s">
        <v>286</v>
      </c>
      <c r="F5" s="80">
        <v>1250402</v>
      </c>
      <c r="G5" s="60">
        <v>13316</v>
      </c>
      <c r="H5" s="61" t="s">
        <v>27</v>
      </c>
      <c r="I5" s="61">
        <v>1200000</v>
      </c>
      <c r="J5" s="64">
        <f>1200000/3</f>
        <v>400000</v>
      </c>
      <c r="K5" s="64"/>
      <c r="L5" s="64"/>
      <c r="M5" s="64">
        <v>400000</v>
      </c>
      <c r="N5" s="64"/>
      <c r="O5" s="64"/>
      <c r="P5" s="64">
        <v>400000</v>
      </c>
      <c r="Q5" s="64"/>
      <c r="R5" s="64"/>
      <c r="S5" s="16">
        <f>SUM(J5:R5)</f>
        <v>1200000</v>
      </c>
      <c r="T5" s="16">
        <f>I5-S5</f>
        <v>0</v>
      </c>
    </row>
    <row r="6" spans="1:20" x14ac:dyDescent="0.25">
      <c r="A6" s="60" t="s">
        <v>284</v>
      </c>
      <c r="B6" s="60" t="s">
        <v>287</v>
      </c>
      <c r="C6" s="60" t="s">
        <v>105</v>
      </c>
      <c r="D6" s="60" t="s">
        <v>555</v>
      </c>
      <c r="E6" s="60" t="s">
        <v>288</v>
      </c>
      <c r="F6" s="80">
        <v>1250402</v>
      </c>
      <c r="G6" s="60">
        <v>13316</v>
      </c>
      <c r="H6" s="61" t="s">
        <v>105</v>
      </c>
      <c r="I6" s="61">
        <v>3600000</v>
      </c>
      <c r="J6" s="64">
        <f>3600000/3</f>
        <v>1200000</v>
      </c>
      <c r="K6" s="64"/>
      <c r="L6" s="64"/>
      <c r="M6" s="64">
        <v>1200000</v>
      </c>
      <c r="N6" s="64"/>
      <c r="O6" s="64"/>
      <c r="P6" s="64">
        <v>1200000</v>
      </c>
      <c r="Q6" s="64"/>
      <c r="R6" s="64"/>
      <c r="S6" s="16">
        <f t="shared" ref="S6:S13" si="0">SUM(J6:R6)</f>
        <v>3600000</v>
      </c>
      <c r="T6" s="16">
        <f t="shared" ref="T6:T12" si="1">I6-S6</f>
        <v>0</v>
      </c>
    </row>
    <row r="7" spans="1:20" x14ac:dyDescent="0.25">
      <c r="A7" s="60" t="s">
        <v>284</v>
      </c>
      <c r="B7" s="60" t="s">
        <v>289</v>
      </c>
      <c r="C7" s="60" t="s">
        <v>58</v>
      </c>
      <c r="D7" s="60" t="s">
        <v>555</v>
      </c>
      <c r="E7" s="60" t="s">
        <v>290</v>
      </c>
      <c r="F7" s="80">
        <v>1250402</v>
      </c>
      <c r="G7" s="60">
        <v>13316</v>
      </c>
      <c r="H7" s="61" t="s">
        <v>58</v>
      </c>
      <c r="I7" s="61">
        <v>700000</v>
      </c>
      <c r="J7" s="64">
        <f>700000/2</f>
        <v>350000</v>
      </c>
      <c r="K7" s="64"/>
      <c r="L7" s="64"/>
      <c r="M7" s="64">
        <v>350000</v>
      </c>
      <c r="N7" s="64"/>
      <c r="O7" s="64"/>
      <c r="P7" s="64"/>
      <c r="Q7" s="64"/>
      <c r="R7" s="64"/>
      <c r="S7" s="16">
        <f t="shared" si="0"/>
        <v>700000</v>
      </c>
      <c r="T7" s="16">
        <f t="shared" si="1"/>
        <v>0</v>
      </c>
    </row>
    <row r="8" spans="1:20" x14ac:dyDescent="0.25">
      <c r="A8" s="60" t="s">
        <v>284</v>
      </c>
      <c r="B8" s="60" t="s">
        <v>291</v>
      </c>
      <c r="C8" s="60" t="s">
        <v>62</v>
      </c>
      <c r="D8" s="60" t="s">
        <v>555</v>
      </c>
      <c r="E8" s="60" t="s">
        <v>292</v>
      </c>
      <c r="F8" s="80">
        <v>1250402</v>
      </c>
      <c r="G8" s="60">
        <v>13316</v>
      </c>
      <c r="H8" s="61" t="s">
        <v>62</v>
      </c>
      <c r="I8" s="61">
        <v>2400000</v>
      </c>
      <c r="J8" s="64">
        <v>800000</v>
      </c>
      <c r="K8" s="64"/>
      <c r="L8" s="64"/>
      <c r="M8" s="64">
        <v>800000</v>
      </c>
      <c r="N8" s="64"/>
      <c r="O8" s="64"/>
      <c r="P8" s="64"/>
      <c r="Q8" s="64"/>
      <c r="R8" s="64"/>
      <c r="S8" s="16">
        <f t="shared" si="0"/>
        <v>1600000</v>
      </c>
      <c r="T8" s="16">
        <f t="shared" si="1"/>
        <v>800000</v>
      </c>
    </row>
    <row r="9" spans="1:20" x14ac:dyDescent="0.25">
      <c r="A9" s="60" t="s">
        <v>284</v>
      </c>
      <c r="B9" s="60" t="s">
        <v>293</v>
      </c>
      <c r="C9" s="60" t="s">
        <v>4</v>
      </c>
      <c r="D9" s="60" t="s">
        <v>555</v>
      </c>
      <c r="E9" s="60" t="s">
        <v>294</v>
      </c>
      <c r="F9" s="80">
        <v>1250402</v>
      </c>
      <c r="G9" s="60">
        <v>13316</v>
      </c>
      <c r="H9" s="61" t="s">
        <v>4</v>
      </c>
      <c r="I9" s="61">
        <v>7000000</v>
      </c>
      <c r="J9" s="64"/>
      <c r="K9" s="64">
        <v>1500000</v>
      </c>
      <c r="L9" s="64">
        <v>1500000</v>
      </c>
      <c r="M9" s="64"/>
      <c r="N9" s="64">
        <v>1500000</v>
      </c>
      <c r="O9" s="64">
        <v>500000</v>
      </c>
      <c r="P9" s="64"/>
      <c r="Q9" s="64">
        <v>1500000</v>
      </c>
      <c r="R9" s="64">
        <v>250000</v>
      </c>
      <c r="S9" s="16">
        <f t="shared" si="0"/>
        <v>6750000</v>
      </c>
      <c r="T9" s="16">
        <f t="shared" si="1"/>
        <v>250000</v>
      </c>
    </row>
    <row r="10" spans="1:20" x14ac:dyDescent="0.25">
      <c r="A10" s="60" t="s">
        <v>284</v>
      </c>
      <c r="B10" s="60" t="s">
        <v>295</v>
      </c>
      <c r="C10" s="60" t="s">
        <v>69</v>
      </c>
      <c r="D10" s="60" t="s">
        <v>555</v>
      </c>
      <c r="E10" s="60" t="s">
        <v>296</v>
      </c>
      <c r="F10" s="80">
        <v>1250402</v>
      </c>
      <c r="G10" s="60">
        <v>13316</v>
      </c>
      <c r="H10" s="61" t="s">
        <v>297</v>
      </c>
      <c r="I10" s="61">
        <v>10000000</v>
      </c>
      <c r="J10" s="64">
        <v>4000000</v>
      </c>
      <c r="K10" s="64"/>
      <c r="L10" s="64"/>
      <c r="M10" s="64">
        <v>4300000</v>
      </c>
      <c r="N10" s="64"/>
      <c r="O10" s="64"/>
      <c r="P10" s="64">
        <v>400000</v>
      </c>
      <c r="Q10" s="64"/>
      <c r="R10" s="64"/>
      <c r="S10" s="16">
        <f t="shared" si="0"/>
        <v>8700000</v>
      </c>
      <c r="T10" s="16">
        <f t="shared" si="1"/>
        <v>1300000</v>
      </c>
    </row>
    <row r="11" spans="1:20" x14ac:dyDescent="0.25">
      <c r="A11" s="60" t="s">
        <v>284</v>
      </c>
      <c r="B11" s="60" t="s">
        <v>298</v>
      </c>
      <c r="C11" s="60" t="s">
        <v>78</v>
      </c>
      <c r="D11" s="60" t="s">
        <v>555</v>
      </c>
      <c r="E11" s="60" t="s">
        <v>299</v>
      </c>
      <c r="F11" s="80"/>
      <c r="G11" s="60">
        <v>13316</v>
      </c>
      <c r="H11" s="61" t="s">
        <v>78</v>
      </c>
      <c r="I11" s="61">
        <v>1200000</v>
      </c>
      <c r="J11" s="64">
        <v>750000</v>
      </c>
      <c r="K11" s="64"/>
      <c r="L11" s="64"/>
      <c r="M11" s="64">
        <v>450000</v>
      </c>
      <c r="N11" s="64"/>
      <c r="O11" s="64"/>
      <c r="P11" s="64"/>
      <c r="Q11" s="64"/>
      <c r="R11" s="64"/>
      <c r="S11" s="16">
        <f t="shared" si="0"/>
        <v>1200000</v>
      </c>
      <c r="T11" s="16">
        <f t="shared" si="1"/>
        <v>0</v>
      </c>
    </row>
    <row r="12" spans="1:20" x14ac:dyDescent="0.25">
      <c r="A12" s="88" t="s">
        <v>589</v>
      </c>
      <c r="B12" s="88"/>
      <c r="C12" s="88"/>
      <c r="D12" s="88"/>
      <c r="E12" s="88"/>
      <c r="F12" s="88"/>
      <c r="G12" s="88"/>
      <c r="H12" s="61"/>
      <c r="I12" s="61">
        <f>SUM(I5:I11)</f>
        <v>26100000</v>
      </c>
      <c r="J12" s="61">
        <f t="shared" ref="J12" si="2">SUM(J5:J11)</f>
        <v>7500000</v>
      </c>
      <c r="K12" s="61">
        <f t="shared" ref="K12" si="3">SUM(K5:K11)</f>
        <v>1500000</v>
      </c>
      <c r="L12" s="61">
        <f t="shared" ref="L12" si="4">SUM(L5:L11)</f>
        <v>1500000</v>
      </c>
      <c r="M12" s="61">
        <f t="shared" ref="M12" si="5">SUM(M5:M11)</f>
        <v>7500000</v>
      </c>
      <c r="N12" s="61">
        <f t="shared" ref="N12" si="6">SUM(N5:N11)</f>
        <v>1500000</v>
      </c>
      <c r="O12" s="61">
        <f t="shared" ref="O12" si="7">SUM(O5:O11)</f>
        <v>500000</v>
      </c>
      <c r="P12" s="61">
        <f t="shared" ref="P12" si="8">SUM(P5:P11)</f>
        <v>2000000</v>
      </c>
      <c r="Q12" s="61">
        <f t="shared" ref="Q12" si="9">SUM(Q5:Q11)</f>
        <v>1500000</v>
      </c>
      <c r="R12" s="61">
        <f t="shared" ref="R12" si="10">SUM(R5:R11)</f>
        <v>250000</v>
      </c>
      <c r="S12" s="16">
        <f t="shared" si="0"/>
        <v>23750000</v>
      </c>
      <c r="T12" s="16">
        <f t="shared" si="1"/>
        <v>2350000</v>
      </c>
    </row>
    <row r="13" spans="1:20" x14ac:dyDescent="0.25">
      <c r="A13" s="88" t="s">
        <v>591</v>
      </c>
      <c r="B13" s="88"/>
      <c r="C13" s="88"/>
      <c r="D13" s="88"/>
      <c r="E13" s="88"/>
      <c r="F13" s="88"/>
      <c r="G13" s="88"/>
      <c r="H13" s="61"/>
      <c r="I13" s="61"/>
      <c r="J13" s="65">
        <v>7500000</v>
      </c>
      <c r="K13" s="65">
        <v>1500000</v>
      </c>
      <c r="L13" s="66">
        <v>1500000</v>
      </c>
      <c r="M13" s="65">
        <v>7500000</v>
      </c>
      <c r="N13" s="65">
        <v>1500000</v>
      </c>
      <c r="O13" s="65">
        <v>500000</v>
      </c>
      <c r="P13" s="66">
        <v>2000000</v>
      </c>
      <c r="Q13" s="65">
        <v>1500000</v>
      </c>
      <c r="R13" s="65">
        <v>250000</v>
      </c>
      <c r="S13" s="16">
        <f t="shared" si="0"/>
        <v>23750000</v>
      </c>
      <c r="T13" s="61"/>
    </row>
    <row r="14" spans="1:20" x14ac:dyDescent="0.25">
      <c r="A14" s="88" t="s">
        <v>592</v>
      </c>
      <c r="B14" s="88"/>
      <c r="C14" s="88"/>
      <c r="D14" s="88"/>
      <c r="E14" s="88"/>
      <c r="F14" s="88"/>
      <c r="G14" s="88"/>
      <c r="H14" s="61"/>
      <c r="I14" s="61"/>
      <c r="J14" s="61">
        <f>J13-J12</f>
        <v>0</v>
      </c>
      <c r="K14" s="61">
        <f t="shared" ref="K14:S14" si="11">K13-K12</f>
        <v>0</v>
      </c>
      <c r="L14" s="61">
        <f t="shared" si="11"/>
        <v>0</v>
      </c>
      <c r="M14" s="61">
        <f t="shared" si="11"/>
        <v>0</v>
      </c>
      <c r="N14" s="61">
        <f t="shared" si="11"/>
        <v>0</v>
      </c>
      <c r="O14" s="61">
        <f t="shared" si="11"/>
        <v>0</v>
      </c>
      <c r="P14" s="61">
        <f t="shared" si="11"/>
        <v>0</v>
      </c>
      <c r="Q14" s="61">
        <f t="shared" si="11"/>
        <v>0</v>
      </c>
      <c r="R14" s="61">
        <f t="shared" si="11"/>
        <v>0</v>
      </c>
      <c r="S14" s="61">
        <f t="shared" si="11"/>
        <v>0</v>
      </c>
      <c r="T14" s="61"/>
    </row>
  </sheetData>
  <customSheetViews>
    <customSheetView guid="{E5E349B8-A990-496C-BEC5-A753ACE9F818}">
      <selection activeCell="G17" sqref="G17"/>
      <pageMargins left="0.7" right="0.7" top="0.75" bottom="0.75" header="0.3" footer="0.3"/>
    </customSheetView>
    <customSheetView guid="{ECF72AE7-C5A2-4B64-8F4D-6758CB07E305}">
      <selection activeCell="R14" sqref="R14:S14"/>
      <pageMargins left="0.7" right="0.7" top="0.75" bottom="0.75" header="0.3" footer="0.3"/>
    </customSheetView>
    <customSheetView guid="{C9F1297D-C101-46AC-A90F-3FEF25CC5F27}">
      <selection activeCell="R14" sqref="R14:S14"/>
      <pageMargins left="0.7" right="0.7" top="0.75" bottom="0.75" header="0.3" footer="0.3"/>
    </customSheetView>
    <customSheetView guid="{113F5A9E-2D68-4C33-8BCE-86FDF83113D7}">
      <selection activeCell="R14" sqref="R14:S14"/>
      <pageMargins left="0.7" right="0.7" top="0.75" bottom="0.75" header="0.3" footer="0.3"/>
    </customSheetView>
    <customSheetView guid="{ED46E13A-94FA-4E4C-857D-89FB75DD4E5B}" topLeftCell="G1">
      <selection activeCell="P10" sqref="P10"/>
      <pageMargins left="0.7" right="0.7" top="0.75" bottom="0.75" header="0.3" footer="0.3"/>
    </customSheetView>
    <customSheetView guid="{6880B336-4DDE-4525-A35F-B03F186E70C2}">
      <selection activeCell="R14" sqref="R14:S14"/>
      <pageMargins left="0.7" right="0.7" top="0.75" bottom="0.75" header="0.3" footer="0.3"/>
    </customSheetView>
    <customSheetView guid="{A01D44F9-3608-429C-BE76-956311B3E4C7}">
      <selection activeCell="F1" sqref="F1:F1048576"/>
      <pageMargins left="0.7" right="0.7" top="0.75" bottom="0.75" header="0.3" footer="0.3"/>
    </customSheetView>
  </customSheetViews>
  <mergeCells count="3">
    <mergeCell ref="A12:G12"/>
    <mergeCell ref="A13:G13"/>
    <mergeCell ref="A14:G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5:Q14"/>
  <sheetViews>
    <sheetView topLeftCell="B1" workbookViewId="0">
      <selection activeCell="L25" sqref="L25"/>
    </sheetView>
  </sheetViews>
  <sheetFormatPr defaultRowHeight="15" x14ac:dyDescent="0.25"/>
  <cols>
    <col min="1" max="1" width="17.85546875" customWidth="1"/>
    <col min="9" max="9" width="10.140625" bestFit="1" customWidth="1"/>
    <col min="10" max="10" width="11.5703125" bestFit="1" customWidth="1"/>
    <col min="11" max="15" width="10.5703125" bestFit="1" customWidth="1"/>
    <col min="16" max="16" width="12.7109375" bestFit="1" customWidth="1"/>
    <col min="17" max="17" width="12.28515625" bestFit="1" customWidth="1"/>
  </cols>
  <sheetData>
    <row r="5" spans="1:17" x14ac:dyDescent="0.25">
      <c r="A5" s="42" t="s">
        <v>528</v>
      </c>
      <c r="B5" s="42" t="s">
        <v>529</v>
      </c>
      <c r="C5" s="42" t="s">
        <v>530</v>
      </c>
      <c r="D5" s="42" t="s">
        <v>543</v>
      </c>
      <c r="E5" s="42" t="s">
        <v>531</v>
      </c>
      <c r="F5" s="42" t="s">
        <v>532</v>
      </c>
      <c r="G5" s="42" t="s">
        <v>564</v>
      </c>
      <c r="H5" s="13" t="s">
        <v>533</v>
      </c>
      <c r="I5" s="13" t="s">
        <v>534</v>
      </c>
      <c r="J5" s="12" t="s">
        <v>695</v>
      </c>
      <c r="K5" s="12" t="s">
        <v>696</v>
      </c>
      <c r="L5" s="12" t="s">
        <v>697</v>
      </c>
      <c r="M5" s="12" t="s">
        <v>698</v>
      </c>
      <c r="N5" s="12" t="s">
        <v>699</v>
      </c>
      <c r="O5" s="12" t="s">
        <v>700</v>
      </c>
      <c r="P5" s="43" t="s">
        <v>593</v>
      </c>
      <c r="Q5" s="43" t="s">
        <v>614</v>
      </c>
    </row>
    <row r="6" spans="1:17" x14ac:dyDescent="0.25">
      <c r="A6" s="35" t="s">
        <v>320</v>
      </c>
      <c r="B6" s="35" t="s">
        <v>321</v>
      </c>
      <c r="C6" s="35" t="s">
        <v>155</v>
      </c>
      <c r="D6" s="35" t="s">
        <v>557</v>
      </c>
      <c r="E6" s="35" t="s">
        <v>322</v>
      </c>
      <c r="F6" s="35">
        <v>1250402</v>
      </c>
      <c r="G6" s="36">
        <v>13316</v>
      </c>
      <c r="H6" s="37" t="s">
        <v>323</v>
      </c>
      <c r="I6" s="37">
        <v>2000000</v>
      </c>
      <c r="J6" s="46">
        <v>500000</v>
      </c>
      <c r="K6" s="46">
        <v>500000</v>
      </c>
      <c r="L6" s="46">
        <v>500000</v>
      </c>
      <c r="M6" s="46">
        <v>0</v>
      </c>
      <c r="N6" s="46"/>
      <c r="O6" s="46"/>
      <c r="P6" s="44">
        <f>SUM(J6:O6)</f>
        <v>1500000</v>
      </c>
      <c r="Q6" s="44">
        <f>I6-P6</f>
        <v>500000</v>
      </c>
    </row>
    <row r="7" spans="1:17" x14ac:dyDescent="0.25">
      <c r="A7" s="35" t="s">
        <v>320</v>
      </c>
      <c r="B7" s="35" t="s">
        <v>324</v>
      </c>
      <c r="C7" s="35" t="s">
        <v>155</v>
      </c>
      <c r="D7" s="35" t="s">
        <v>557</v>
      </c>
      <c r="E7" s="35" t="s">
        <v>325</v>
      </c>
      <c r="F7" s="35">
        <v>1250402</v>
      </c>
      <c r="G7" s="36">
        <v>13316</v>
      </c>
      <c r="H7" s="37" t="s">
        <v>54</v>
      </c>
      <c r="I7" s="37">
        <v>10800000</v>
      </c>
      <c r="J7" s="46">
        <v>1500000</v>
      </c>
      <c r="K7" s="46">
        <v>1500000</v>
      </c>
      <c r="L7" s="46">
        <v>1400000</v>
      </c>
      <c r="M7" s="46">
        <v>1500000</v>
      </c>
      <c r="N7" s="46">
        <v>1500000</v>
      </c>
      <c r="O7" s="46">
        <v>1500000</v>
      </c>
      <c r="P7" s="44">
        <f t="shared" ref="P7:P13" si="0">SUM(J7:O7)</f>
        <v>8900000</v>
      </c>
      <c r="Q7" s="44">
        <f t="shared" ref="Q7:Q12" si="1">I7-P7</f>
        <v>1900000</v>
      </c>
    </row>
    <row r="8" spans="1:17" x14ac:dyDescent="0.25">
      <c r="A8" s="35" t="s">
        <v>320</v>
      </c>
      <c r="B8" s="35" t="s">
        <v>326</v>
      </c>
      <c r="C8" s="35" t="s">
        <v>155</v>
      </c>
      <c r="D8" s="35" t="s">
        <v>557</v>
      </c>
      <c r="E8" s="35" t="s">
        <v>327</v>
      </c>
      <c r="F8" s="35">
        <v>1250402</v>
      </c>
      <c r="G8" s="36">
        <v>13316</v>
      </c>
      <c r="H8" s="37" t="s">
        <v>328</v>
      </c>
      <c r="I8" s="37">
        <v>7000000</v>
      </c>
      <c r="J8" s="46">
        <v>1500000</v>
      </c>
      <c r="K8" s="46">
        <v>0</v>
      </c>
      <c r="L8" s="46">
        <v>100000</v>
      </c>
      <c r="M8" s="46">
        <v>500000</v>
      </c>
      <c r="N8" s="46">
        <v>500000</v>
      </c>
      <c r="O8" s="46">
        <v>500000</v>
      </c>
      <c r="P8" s="44">
        <f t="shared" si="0"/>
        <v>3100000</v>
      </c>
      <c r="Q8" s="44">
        <f t="shared" si="1"/>
        <v>3900000</v>
      </c>
    </row>
    <row r="9" spans="1:17" x14ac:dyDescent="0.25">
      <c r="A9" s="35" t="s">
        <v>320</v>
      </c>
      <c r="B9" s="35" t="s">
        <v>329</v>
      </c>
      <c r="C9" s="35" t="s">
        <v>155</v>
      </c>
      <c r="D9" s="35" t="s">
        <v>557</v>
      </c>
      <c r="E9" s="35" t="s">
        <v>330</v>
      </c>
      <c r="F9" s="35">
        <v>1250402</v>
      </c>
      <c r="G9" s="36">
        <v>13316</v>
      </c>
      <c r="H9" s="37" t="s">
        <v>193</v>
      </c>
      <c r="I9" s="37">
        <v>3000000</v>
      </c>
      <c r="J9" s="46">
        <v>500000</v>
      </c>
      <c r="K9" s="46">
        <v>500000</v>
      </c>
      <c r="L9" s="46">
        <v>500000</v>
      </c>
      <c r="M9" s="46">
        <v>500000</v>
      </c>
      <c r="N9" s="46">
        <v>500000</v>
      </c>
      <c r="O9" s="46">
        <v>500000</v>
      </c>
      <c r="P9" s="44">
        <f t="shared" si="0"/>
        <v>3000000</v>
      </c>
      <c r="Q9" s="44">
        <f t="shared" si="1"/>
        <v>0</v>
      </c>
    </row>
    <row r="10" spans="1:17" x14ac:dyDescent="0.25">
      <c r="A10" s="35" t="s">
        <v>320</v>
      </c>
      <c r="B10" s="35" t="s">
        <v>331</v>
      </c>
      <c r="C10" s="35" t="s">
        <v>155</v>
      </c>
      <c r="D10" s="35" t="s">
        <v>557</v>
      </c>
      <c r="E10" s="35" t="s">
        <v>332</v>
      </c>
      <c r="F10" s="35">
        <v>1250402</v>
      </c>
      <c r="G10" s="36">
        <v>13316</v>
      </c>
      <c r="H10" s="37" t="s">
        <v>333</v>
      </c>
      <c r="I10" s="37">
        <v>7000000</v>
      </c>
      <c r="J10" s="46">
        <v>1000000</v>
      </c>
      <c r="K10" s="46">
        <v>0</v>
      </c>
      <c r="L10" s="46">
        <v>0</v>
      </c>
      <c r="M10" s="46"/>
      <c r="N10" s="46"/>
      <c r="O10" s="46"/>
      <c r="P10" s="44">
        <f t="shared" si="0"/>
        <v>1000000</v>
      </c>
      <c r="Q10" s="44">
        <f t="shared" si="1"/>
        <v>6000000</v>
      </c>
    </row>
    <row r="11" spans="1:17" x14ac:dyDescent="0.25">
      <c r="A11" s="35" t="s">
        <v>320</v>
      </c>
      <c r="B11" s="35" t="s">
        <v>334</v>
      </c>
      <c r="C11" s="35" t="s">
        <v>155</v>
      </c>
      <c r="D11" s="35" t="s">
        <v>557</v>
      </c>
      <c r="E11" s="35" t="s">
        <v>335</v>
      </c>
      <c r="F11" s="35">
        <v>1250402</v>
      </c>
      <c r="G11" s="36">
        <v>13316</v>
      </c>
      <c r="H11" s="37" t="s">
        <v>336</v>
      </c>
      <c r="I11" s="37">
        <v>7000000</v>
      </c>
      <c r="J11" s="46">
        <v>0</v>
      </c>
      <c r="K11" s="46">
        <v>0</v>
      </c>
      <c r="L11" s="46">
        <v>0</v>
      </c>
      <c r="M11" s="46"/>
      <c r="N11" s="46"/>
      <c r="O11" s="46"/>
      <c r="P11" s="44">
        <f t="shared" si="0"/>
        <v>0</v>
      </c>
      <c r="Q11" s="44">
        <f t="shared" si="1"/>
        <v>7000000</v>
      </c>
    </row>
    <row r="12" spans="1:17" x14ac:dyDescent="0.25">
      <c r="A12" s="89" t="s">
        <v>589</v>
      </c>
      <c r="B12" s="89"/>
      <c r="C12" s="89"/>
      <c r="D12" s="89"/>
      <c r="E12" s="89"/>
      <c r="F12" s="89"/>
      <c r="G12" s="89"/>
      <c r="H12" s="13"/>
      <c r="I12" s="37">
        <f>SUM(I6:I11)</f>
        <v>36800000</v>
      </c>
      <c r="J12" s="37">
        <f t="shared" ref="J12:M12" si="2">SUM(J6:J11)</f>
        <v>5000000</v>
      </c>
      <c r="K12" s="37">
        <f t="shared" si="2"/>
        <v>2500000</v>
      </c>
      <c r="L12" s="37">
        <f t="shared" si="2"/>
        <v>2500000</v>
      </c>
      <c r="M12" s="37">
        <f t="shared" si="2"/>
        <v>2500000</v>
      </c>
      <c r="N12" s="37">
        <f t="shared" ref="N12" si="3">SUM(N6:N11)</f>
        <v>2500000</v>
      </c>
      <c r="O12" s="37">
        <f t="shared" ref="O12" si="4">SUM(O6:O11)</f>
        <v>2500000</v>
      </c>
      <c r="P12" s="44">
        <f t="shared" si="0"/>
        <v>17500000</v>
      </c>
      <c r="Q12" s="44">
        <f t="shared" si="1"/>
        <v>19300000</v>
      </c>
    </row>
    <row r="13" spans="1:17" x14ac:dyDescent="0.25">
      <c r="A13" s="89" t="s">
        <v>591</v>
      </c>
      <c r="B13" s="89"/>
      <c r="C13" s="89"/>
      <c r="D13" s="89"/>
      <c r="E13" s="89"/>
      <c r="F13" s="89"/>
      <c r="G13" s="89"/>
      <c r="H13" s="13"/>
      <c r="I13" s="13"/>
      <c r="J13" s="14">
        <v>5000000</v>
      </c>
      <c r="K13" s="14">
        <v>2500000</v>
      </c>
      <c r="L13" s="14">
        <v>2500000</v>
      </c>
      <c r="M13" s="14">
        <v>2500000</v>
      </c>
      <c r="N13" s="14">
        <v>2500000</v>
      </c>
      <c r="O13" s="14">
        <v>2500000</v>
      </c>
      <c r="P13" s="44">
        <f t="shared" si="0"/>
        <v>17500000</v>
      </c>
      <c r="Q13" s="44"/>
    </row>
    <row r="14" spans="1:17" x14ac:dyDescent="0.25">
      <c r="A14" s="89" t="s">
        <v>592</v>
      </c>
      <c r="B14" s="89"/>
      <c r="C14" s="89"/>
      <c r="D14" s="89"/>
      <c r="E14" s="89"/>
      <c r="F14" s="89"/>
      <c r="G14" s="89"/>
      <c r="H14" s="13"/>
      <c r="I14" s="13"/>
      <c r="J14" s="37">
        <f>J13-J12</f>
        <v>0</v>
      </c>
      <c r="K14" s="37">
        <f t="shared" ref="K14:P14" si="5">K13-K12</f>
        <v>0</v>
      </c>
      <c r="L14" s="37">
        <f t="shared" si="5"/>
        <v>0</v>
      </c>
      <c r="M14" s="37">
        <f t="shared" si="5"/>
        <v>0</v>
      </c>
      <c r="N14" s="37">
        <f t="shared" si="5"/>
        <v>0</v>
      </c>
      <c r="O14" s="37">
        <f t="shared" si="5"/>
        <v>0</v>
      </c>
      <c r="P14" s="37">
        <f t="shared" si="5"/>
        <v>0</v>
      </c>
      <c r="Q14" s="13"/>
    </row>
  </sheetData>
  <customSheetViews>
    <customSheetView guid="{E5E349B8-A990-496C-BEC5-A753ACE9F818}" topLeftCell="B1">
      <selection activeCell="L25" sqref="L25"/>
      <pageMargins left="0.7" right="0.7" top="0.75" bottom="0.75" header="0.3" footer="0.3"/>
    </customSheetView>
    <customSheetView guid="{ECF72AE7-C5A2-4B64-8F4D-6758CB07E305}" topLeftCell="B1">
      <selection activeCell="L25" sqref="L25"/>
      <pageMargins left="0.7" right="0.7" top="0.75" bottom="0.75" header="0.3" footer="0.3"/>
    </customSheetView>
    <customSheetView guid="{C9F1297D-C101-46AC-A90F-3FEF25CC5F27}" topLeftCell="B1">
      <selection activeCell="L25" sqref="L25"/>
      <pageMargins left="0.7" right="0.7" top="0.75" bottom="0.75" header="0.3" footer="0.3"/>
    </customSheetView>
    <customSheetView guid="{113F5A9E-2D68-4C33-8BCE-86FDF83113D7}" topLeftCell="B1">
      <selection activeCell="L25" sqref="L25"/>
      <pageMargins left="0.7" right="0.7" top="0.75" bottom="0.75" header="0.3" footer="0.3"/>
    </customSheetView>
    <customSheetView guid="{ED46E13A-94FA-4E4C-857D-89FB75DD4E5B}" topLeftCell="B1">
      <selection activeCell="L25" sqref="L25"/>
      <pageMargins left="0.7" right="0.7" top="0.75" bottom="0.75" header="0.3" footer="0.3"/>
    </customSheetView>
    <customSheetView guid="{6880B336-4DDE-4525-A35F-B03F186E70C2}" topLeftCell="B1">
      <selection activeCell="L25" sqref="L25"/>
      <pageMargins left="0.7" right="0.7" top="0.75" bottom="0.75" header="0.3" footer="0.3"/>
    </customSheetView>
    <customSheetView guid="{A01D44F9-3608-429C-BE76-956311B3E4C7}" topLeftCell="B1">
      <selection activeCell="L25" sqref="L25"/>
      <pageMargins left="0.7" right="0.7" top="0.75" bottom="0.75" header="0.3" footer="0.3"/>
    </customSheetView>
  </customSheetViews>
  <mergeCells count="3">
    <mergeCell ref="A12:G12"/>
    <mergeCell ref="A13:G13"/>
    <mergeCell ref="A14:G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P23"/>
  <sheetViews>
    <sheetView workbookViewId="0">
      <selection activeCell="F1" sqref="F1:F1048576"/>
    </sheetView>
  </sheetViews>
  <sheetFormatPr defaultRowHeight="15" x14ac:dyDescent="0.25"/>
  <cols>
    <col min="1" max="5" width="9.140625" style="6"/>
    <col min="6" max="6" width="13.28515625" style="81" bestFit="1" customWidth="1"/>
    <col min="7" max="7" width="10.5703125" style="6" bestFit="1" customWidth="1"/>
    <col min="8" max="8" width="9.140625" style="6"/>
    <col min="9" max="10" width="14.28515625" style="6" bestFit="1" customWidth="1"/>
    <col min="11" max="13" width="14.7109375" style="6" bestFit="1" customWidth="1"/>
    <col min="14" max="14" width="13.28515625" style="6" bestFit="1" customWidth="1"/>
    <col min="15" max="15" width="14.28515625" style="6" bestFit="1" customWidth="1"/>
    <col min="16" max="16" width="11.7109375" style="6" bestFit="1" customWidth="1"/>
    <col min="17" max="16384" width="9.140625" style="6"/>
  </cols>
  <sheetData>
    <row r="2" spans="1:16" x14ac:dyDescent="0.25">
      <c r="A2" s="77" t="s">
        <v>528</v>
      </c>
      <c r="B2" s="77" t="s">
        <v>529</v>
      </c>
      <c r="C2" s="77" t="s">
        <v>530</v>
      </c>
      <c r="D2" s="77" t="s">
        <v>543</v>
      </c>
      <c r="E2" s="77" t="s">
        <v>531</v>
      </c>
      <c r="F2" s="83" t="s">
        <v>532</v>
      </c>
      <c r="G2" s="77" t="s">
        <v>564</v>
      </c>
      <c r="H2" s="61" t="s">
        <v>533</v>
      </c>
      <c r="I2" s="61" t="s">
        <v>534</v>
      </c>
      <c r="J2" s="62" t="s">
        <v>701</v>
      </c>
      <c r="K2" s="62" t="s">
        <v>702</v>
      </c>
      <c r="L2" s="63" t="s">
        <v>703</v>
      </c>
      <c r="M2" s="62" t="s">
        <v>704</v>
      </c>
      <c r="N2" s="62" t="s">
        <v>705</v>
      </c>
      <c r="O2" s="43" t="s">
        <v>593</v>
      </c>
      <c r="P2" s="43" t="s">
        <v>614</v>
      </c>
    </row>
    <row r="3" spans="1:16" x14ac:dyDescent="0.25">
      <c r="A3" s="60" t="s">
        <v>337</v>
      </c>
      <c r="B3" s="60" t="s">
        <v>338</v>
      </c>
      <c r="C3" s="60" t="s">
        <v>339</v>
      </c>
      <c r="D3" s="60" t="s">
        <v>558</v>
      </c>
      <c r="E3" s="60" t="s">
        <v>340</v>
      </c>
      <c r="F3" s="80">
        <v>1250402</v>
      </c>
      <c r="G3" s="60">
        <v>13316</v>
      </c>
      <c r="H3" s="61" t="s">
        <v>27</v>
      </c>
      <c r="I3" s="61">
        <v>2240000</v>
      </c>
      <c r="J3" s="64">
        <v>270000</v>
      </c>
      <c r="K3" s="64">
        <v>640000</v>
      </c>
      <c r="L3" s="64">
        <v>640000</v>
      </c>
      <c r="M3" s="64">
        <v>640000</v>
      </c>
      <c r="N3" s="64">
        <v>50000</v>
      </c>
      <c r="O3" s="44">
        <f>SUM(J3:N3)</f>
        <v>2240000</v>
      </c>
      <c r="P3" s="44">
        <f>I3-O3</f>
        <v>0</v>
      </c>
    </row>
    <row r="4" spans="1:16" x14ac:dyDescent="0.25">
      <c r="A4" s="60" t="s">
        <v>337</v>
      </c>
      <c r="B4" s="60" t="s">
        <v>341</v>
      </c>
      <c r="C4" s="60" t="s">
        <v>342</v>
      </c>
      <c r="D4" s="60" t="s">
        <v>558</v>
      </c>
      <c r="E4" s="60" t="s">
        <v>343</v>
      </c>
      <c r="F4" s="80">
        <v>1250402</v>
      </c>
      <c r="G4" s="60">
        <v>13316</v>
      </c>
      <c r="H4" s="61" t="s">
        <v>30</v>
      </c>
      <c r="I4" s="61">
        <v>275000</v>
      </c>
      <c r="J4" s="64">
        <v>25000</v>
      </c>
      <c r="K4" s="64">
        <v>75000</v>
      </c>
      <c r="L4" s="64">
        <v>75000</v>
      </c>
      <c r="M4" s="64">
        <v>75000</v>
      </c>
      <c r="N4" s="64">
        <v>25000</v>
      </c>
      <c r="O4" s="44">
        <f t="shared" ref="O4:O20" si="0">SUM(J4:N4)</f>
        <v>275000</v>
      </c>
      <c r="P4" s="44">
        <f t="shared" ref="P4:P20" si="1">I4-O4</f>
        <v>0</v>
      </c>
    </row>
    <row r="5" spans="1:16" x14ac:dyDescent="0.25">
      <c r="A5" s="60" t="s">
        <v>337</v>
      </c>
      <c r="B5" s="60" t="s">
        <v>344</v>
      </c>
      <c r="C5" s="60" t="s">
        <v>345</v>
      </c>
      <c r="D5" s="60" t="s">
        <v>558</v>
      </c>
      <c r="E5" s="60" t="s">
        <v>346</v>
      </c>
      <c r="F5" s="80">
        <v>1250402</v>
      </c>
      <c r="G5" s="60">
        <v>13316</v>
      </c>
      <c r="H5" s="61" t="s">
        <v>347</v>
      </c>
      <c r="I5" s="61">
        <v>275000</v>
      </c>
      <c r="J5" s="64">
        <v>25000</v>
      </c>
      <c r="K5" s="64">
        <v>75000</v>
      </c>
      <c r="L5" s="64">
        <v>75000</v>
      </c>
      <c r="M5" s="64">
        <v>75000</v>
      </c>
      <c r="N5" s="64">
        <v>25000</v>
      </c>
      <c r="O5" s="44">
        <f t="shared" si="0"/>
        <v>275000</v>
      </c>
      <c r="P5" s="44">
        <f t="shared" si="1"/>
        <v>0</v>
      </c>
    </row>
    <row r="6" spans="1:16" x14ac:dyDescent="0.25">
      <c r="A6" s="60" t="s">
        <v>337</v>
      </c>
      <c r="B6" s="60" t="s">
        <v>348</v>
      </c>
      <c r="C6" s="60" t="s">
        <v>349</v>
      </c>
      <c r="D6" s="60" t="s">
        <v>558</v>
      </c>
      <c r="E6" s="60" t="s">
        <v>350</v>
      </c>
      <c r="F6" s="80">
        <v>1250402</v>
      </c>
      <c r="G6" s="60">
        <v>13316</v>
      </c>
      <c r="H6" s="61" t="s">
        <v>351</v>
      </c>
      <c r="I6" s="61">
        <v>1000000</v>
      </c>
      <c r="J6" s="64">
        <v>345000</v>
      </c>
      <c r="K6" s="64">
        <v>200000</v>
      </c>
      <c r="L6" s="64">
        <v>200000</v>
      </c>
      <c r="M6" s="64">
        <v>200000</v>
      </c>
      <c r="N6" s="64">
        <v>55000</v>
      </c>
      <c r="O6" s="44">
        <f t="shared" si="0"/>
        <v>1000000</v>
      </c>
      <c r="P6" s="44">
        <f t="shared" si="1"/>
        <v>0</v>
      </c>
    </row>
    <row r="7" spans="1:16" x14ac:dyDescent="0.25">
      <c r="A7" s="60" t="s">
        <v>337</v>
      </c>
      <c r="B7" s="60" t="s">
        <v>352</v>
      </c>
      <c r="C7" s="60" t="s">
        <v>353</v>
      </c>
      <c r="D7" s="60" t="s">
        <v>558</v>
      </c>
      <c r="E7" s="60" t="s">
        <v>354</v>
      </c>
      <c r="F7" s="80">
        <v>1250402</v>
      </c>
      <c r="G7" s="60">
        <v>13316</v>
      </c>
      <c r="H7" s="61" t="s">
        <v>355</v>
      </c>
      <c r="I7" s="61">
        <v>100000</v>
      </c>
      <c r="J7" s="64">
        <v>25000</v>
      </c>
      <c r="K7" s="64">
        <v>25000</v>
      </c>
      <c r="L7" s="64">
        <v>25000</v>
      </c>
      <c r="M7" s="64">
        <v>25000</v>
      </c>
      <c r="N7" s="64"/>
      <c r="O7" s="44">
        <f t="shared" si="0"/>
        <v>100000</v>
      </c>
      <c r="P7" s="44">
        <f t="shared" si="1"/>
        <v>0</v>
      </c>
    </row>
    <row r="8" spans="1:16" x14ac:dyDescent="0.25">
      <c r="A8" s="60" t="s">
        <v>337</v>
      </c>
      <c r="B8" s="60" t="s">
        <v>356</v>
      </c>
      <c r="C8" s="60" t="s">
        <v>357</v>
      </c>
      <c r="D8" s="60" t="s">
        <v>558</v>
      </c>
      <c r="E8" s="60" t="s">
        <v>358</v>
      </c>
      <c r="F8" s="80">
        <v>1250402</v>
      </c>
      <c r="G8" s="60">
        <v>13316</v>
      </c>
      <c r="H8" s="61" t="s">
        <v>359</v>
      </c>
      <c r="I8" s="61">
        <v>9800000</v>
      </c>
      <c r="J8" s="64">
        <v>1250000</v>
      </c>
      <c r="K8" s="64">
        <v>2800000</v>
      </c>
      <c r="L8" s="64">
        <v>2800000</v>
      </c>
      <c r="M8" s="64">
        <v>2800000</v>
      </c>
      <c r="N8" s="64">
        <v>150000</v>
      </c>
      <c r="O8" s="44">
        <f t="shared" si="0"/>
        <v>9800000</v>
      </c>
      <c r="P8" s="44">
        <f t="shared" si="1"/>
        <v>0</v>
      </c>
    </row>
    <row r="9" spans="1:16" x14ac:dyDescent="0.25">
      <c r="A9" s="60" t="s">
        <v>337</v>
      </c>
      <c r="B9" s="60" t="s">
        <v>360</v>
      </c>
      <c r="C9" s="60" t="s">
        <v>361</v>
      </c>
      <c r="D9" s="60" t="s">
        <v>558</v>
      </c>
      <c r="E9" s="60" t="s">
        <v>362</v>
      </c>
      <c r="F9" s="80">
        <v>1250402</v>
      </c>
      <c r="G9" s="60">
        <v>13316</v>
      </c>
      <c r="H9" s="61" t="s">
        <v>217</v>
      </c>
      <c r="I9" s="61">
        <v>5600000</v>
      </c>
      <c r="J9" s="64">
        <v>700000</v>
      </c>
      <c r="K9" s="64">
        <v>1600000</v>
      </c>
      <c r="L9" s="64">
        <v>1600000</v>
      </c>
      <c r="M9" s="64">
        <v>1600000</v>
      </c>
      <c r="N9" s="64">
        <v>100000</v>
      </c>
      <c r="O9" s="44">
        <f t="shared" si="0"/>
        <v>5600000</v>
      </c>
      <c r="P9" s="44">
        <f t="shared" si="1"/>
        <v>0</v>
      </c>
    </row>
    <row r="10" spans="1:16" x14ac:dyDescent="0.25">
      <c r="A10" s="60" t="s">
        <v>337</v>
      </c>
      <c r="B10" s="60" t="s">
        <v>363</v>
      </c>
      <c r="C10" s="60" t="s">
        <v>364</v>
      </c>
      <c r="D10" s="60" t="s">
        <v>558</v>
      </c>
      <c r="E10" s="60" t="s">
        <v>365</v>
      </c>
      <c r="F10" s="80">
        <v>1250402</v>
      </c>
      <c r="G10" s="60">
        <v>13316</v>
      </c>
      <c r="H10" s="61" t="s">
        <v>366</v>
      </c>
      <c r="I10" s="61">
        <v>100000</v>
      </c>
      <c r="J10" s="64">
        <v>25000</v>
      </c>
      <c r="K10" s="64">
        <v>25000</v>
      </c>
      <c r="L10" s="64">
        <v>25000</v>
      </c>
      <c r="M10" s="64">
        <v>25000</v>
      </c>
      <c r="N10" s="64"/>
      <c r="O10" s="44">
        <f t="shared" si="0"/>
        <v>100000</v>
      </c>
      <c r="P10" s="44">
        <f t="shared" si="1"/>
        <v>0</v>
      </c>
    </row>
    <row r="11" spans="1:16" x14ac:dyDescent="0.25">
      <c r="A11" s="60" t="s">
        <v>337</v>
      </c>
      <c r="B11" s="60" t="s">
        <v>367</v>
      </c>
      <c r="C11" s="60" t="s">
        <v>368</v>
      </c>
      <c r="D11" s="60" t="s">
        <v>558</v>
      </c>
      <c r="E11" s="60" t="s">
        <v>369</v>
      </c>
      <c r="F11" s="80">
        <v>1250402</v>
      </c>
      <c r="G11" s="60">
        <v>13316</v>
      </c>
      <c r="H11" s="61" t="s">
        <v>370</v>
      </c>
      <c r="I11" s="61">
        <v>9100000</v>
      </c>
      <c r="J11" s="64">
        <v>960000</v>
      </c>
      <c r="K11" s="64">
        <v>2520000</v>
      </c>
      <c r="L11" s="64">
        <v>2520000</v>
      </c>
      <c r="M11" s="64">
        <v>2800000</v>
      </c>
      <c r="N11" s="64">
        <v>300000</v>
      </c>
      <c r="O11" s="44">
        <f t="shared" si="0"/>
        <v>9100000</v>
      </c>
      <c r="P11" s="44">
        <f t="shared" si="1"/>
        <v>0</v>
      </c>
    </row>
    <row r="12" spans="1:16" x14ac:dyDescent="0.25">
      <c r="A12" s="60" t="s">
        <v>337</v>
      </c>
      <c r="B12" s="60" t="s">
        <v>371</v>
      </c>
      <c r="C12" s="60" t="s">
        <v>372</v>
      </c>
      <c r="D12" s="60" t="s">
        <v>558</v>
      </c>
      <c r="E12" s="60" t="s">
        <v>373</v>
      </c>
      <c r="F12" s="80">
        <v>1250402</v>
      </c>
      <c r="G12" s="60">
        <v>13316</v>
      </c>
      <c r="H12" s="61" t="s">
        <v>374</v>
      </c>
      <c r="I12" s="61">
        <v>10400000</v>
      </c>
      <c r="J12" s="64">
        <v>3000000</v>
      </c>
      <c r="K12" s="64">
        <v>2400000</v>
      </c>
      <c r="L12" s="64">
        <v>2400000</v>
      </c>
      <c r="M12" s="64">
        <v>2400000</v>
      </c>
      <c r="N12" s="64">
        <v>200000</v>
      </c>
      <c r="O12" s="44">
        <f t="shared" si="0"/>
        <v>10400000</v>
      </c>
      <c r="P12" s="44">
        <f t="shared" si="1"/>
        <v>0</v>
      </c>
    </row>
    <row r="13" spans="1:16" x14ac:dyDescent="0.25">
      <c r="A13" s="60" t="s">
        <v>337</v>
      </c>
      <c r="B13" s="60" t="s">
        <v>375</v>
      </c>
      <c r="C13" s="60" t="s">
        <v>376</v>
      </c>
      <c r="D13" s="60" t="s">
        <v>558</v>
      </c>
      <c r="E13" s="60" t="s">
        <v>377</v>
      </c>
      <c r="F13" s="80">
        <v>1250402</v>
      </c>
      <c r="G13" s="60">
        <v>13316</v>
      </c>
      <c r="H13" s="61" t="s">
        <v>378</v>
      </c>
      <c r="I13" s="61">
        <v>1000000</v>
      </c>
      <c r="J13" s="64">
        <v>350000</v>
      </c>
      <c r="K13" s="64">
        <v>200000</v>
      </c>
      <c r="L13" s="64">
        <v>200000</v>
      </c>
      <c r="M13" s="64">
        <v>200000</v>
      </c>
      <c r="N13" s="64">
        <v>50000</v>
      </c>
      <c r="O13" s="44">
        <f t="shared" si="0"/>
        <v>1000000</v>
      </c>
      <c r="P13" s="44">
        <f t="shared" si="1"/>
        <v>0</v>
      </c>
    </row>
    <row r="14" spans="1:16" x14ac:dyDescent="0.25">
      <c r="A14" s="60" t="s">
        <v>337</v>
      </c>
      <c r="B14" s="60" t="s">
        <v>379</v>
      </c>
      <c r="C14" s="60" t="s">
        <v>380</v>
      </c>
      <c r="D14" s="60" t="s">
        <v>558</v>
      </c>
      <c r="E14" s="60" t="s">
        <v>381</v>
      </c>
      <c r="F14" s="80">
        <v>1250402</v>
      </c>
      <c r="G14" s="60">
        <v>13316</v>
      </c>
      <c r="H14" s="61" t="s">
        <v>382</v>
      </c>
      <c r="I14" s="61">
        <v>4500000</v>
      </c>
      <c r="J14" s="64"/>
      <c r="K14" s="64">
        <v>1500000</v>
      </c>
      <c r="L14" s="64">
        <v>1500000</v>
      </c>
      <c r="M14" s="64">
        <v>1500000</v>
      </c>
      <c r="N14" s="64"/>
      <c r="O14" s="44">
        <f t="shared" si="0"/>
        <v>4500000</v>
      </c>
      <c r="P14" s="44">
        <f t="shared" si="1"/>
        <v>0</v>
      </c>
    </row>
    <row r="15" spans="1:16" x14ac:dyDescent="0.25">
      <c r="A15" s="60" t="s">
        <v>337</v>
      </c>
      <c r="B15" s="60" t="s">
        <v>383</v>
      </c>
      <c r="C15" s="60" t="s">
        <v>384</v>
      </c>
      <c r="D15" s="60" t="s">
        <v>558</v>
      </c>
      <c r="E15" s="60" t="s">
        <v>385</v>
      </c>
      <c r="F15" s="80">
        <v>1250402</v>
      </c>
      <c r="G15" s="60">
        <v>13316</v>
      </c>
      <c r="H15" s="61" t="s">
        <v>229</v>
      </c>
      <c r="I15" s="61">
        <v>2750000</v>
      </c>
      <c r="J15" s="64">
        <v>300000</v>
      </c>
      <c r="K15" s="64">
        <v>750000</v>
      </c>
      <c r="L15" s="64">
        <v>750000</v>
      </c>
      <c r="M15" s="64">
        <v>750000</v>
      </c>
      <c r="N15" s="64">
        <v>200000</v>
      </c>
      <c r="O15" s="44">
        <f t="shared" si="0"/>
        <v>2750000</v>
      </c>
      <c r="P15" s="44">
        <f t="shared" si="1"/>
        <v>0</v>
      </c>
    </row>
    <row r="16" spans="1:16" x14ac:dyDescent="0.25">
      <c r="A16" s="60" t="s">
        <v>337</v>
      </c>
      <c r="B16" s="60" t="s">
        <v>386</v>
      </c>
      <c r="C16" s="60" t="s">
        <v>387</v>
      </c>
      <c r="D16" s="60" t="s">
        <v>558</v>
      </c>
      <c r="E16" s="60" t="s">
        <v>388</v>
      </c>
      <c r="F16" s="80">
        <v>1250402</v>
      </c>
      <c r="G16" s="60">
        <v>13316</v>
      </c>
      <c r="H16" s="61" t="s">
        <v>233</v>
      </c>
      <c r="I16" s="61">
        <v>7000000</v>
      </c>
      <c r="J16" s="64">
        <v>850000</v>
      </c>
      <c r="K16" s="64">
        <v>2000000</v>
      </c>
      <c r="L16" s="64">
        <v>2000000</v>
      </c>
      <c r="M16" s="64">
        <v>2000000</v>
      </c>
      <c r="N16" s="64">
        <v>150000</v>
      </c>
      <c r="O16" s="44">
        <f t="shared" si="0"/>
        <v>7000000</v>
      </c>
      <c r="P16" s="44">
        <f t="shared" si="1"/>
        <v>0</v>
      </c>
    </row>
    <row r="17" spans="1:16" x14ac:dyDescent="0.25">
      <c r="A17" s="60" t="s">
        <v>337</v>
      </c>
      <c r="B17" s="60" t="s">
        <v>389</v>
      </c>
      <c r="C17" s="60" t="s">
        <v>390</v>
      </c>
      <c r="D17" s="60" t="s">
        <v>558</v>
      </c>
      <c r="E17" s="60" t="s">
        <v>391</v>
      </c>
      <c r="F17" s="80">
        <v>1250402</v>
      </c>
      <c r="G17" s="60">
        <v>13316</v>
      </c>
      <c r="H17" s="61" t="s">
        <v>392</v>
      </c>
      <c r="I17" s="61">
        <v>11200000</v>
      </c>
      <c r="J17" s="64">
        <v>1400000</v>
      </c>
      <c r="K17" s="64">
        <v>3200000</v>
      </c>
      <c r="L17" s="64">
        <v>3200000</v>
      </c>
      <c r="M17" s="64">
        <v>3200000</v>
      </c>
      <c r="N17" s="64">
        <v>200000</v>
      </c>
      <c r="O17" s="44">
        <f t="shared" si="0"/>
        <v>11200000</v>
      </c>
      <c r="P17" s="44">
        <f t="shared" si="1"/>
        <v>0</v>
      </c>
    </row>
    <row r="18" spans="1:16" x14ac:dyDescent="0.25">
      <c r="A18" s="60" t="s">
        <v>337</v>
      </c>
      <c r="B18" s="60" t="s">
        <v>393</v>
      </c>
      <c r="C18" s="60" t="s">
        <v>394</v>
      </c>
      <c r="D18" s="60" t="s">
        <v>558</v>
      </c>
      <c r="E18" s="60" t="s">
        <v>395</v>
      </c>
      <c r="F18" s="80">
        <v>1250402</v>
      </c>
      <c r="G18" s="60">
        <v>13316</v>
      </c>
      <c r="H18" s="61" t="s">
        <v>396</v>
      </c>
      <c r="I18" s="61">
        <v>2000000</v>
      </c>
      <c r="J18" s="64">
        <v>450000</v>
      </c>
      <c r="K18" s="64">
        <v>500000</v>
      </c>
      <c r="L18" s="64">
        <v>500000</v>
      </c>
      <c r="M18" s="64">
        <v>500000</v>
      </c>
      <c r="N18" s="64">
        <v>50000</v>
      </c>
      <c r="O18" s="44">
        <f t="shared" si="0"/>
        <v>2000000</v>
      </c>
      <c r="P18" s="44">
        <f t="shared" si="1"/>
        <v>0</v>
      </c>
    </row>
    <row r="19" spans="1:16" x14ac:dyDescent="0.25">
      <c r="A19" s="60" t="s">
        <v>337</v>
      </c>
      <c r="B19" s="60" t="s">
        <v>397</v>
      </c>
      <c r="C19" s="60" t="s">
        <v>398</v>
      </c>
      <c r="D19" s="60" t="s">
        <v>558</v>
      </c>
      <c r="E19" s="60" t="s">
        <v>399</v>
      </c>
      <c r="F19" s="80">
        <v>1250402</v>
      </c>
      <c r="G19" s="60">
        <v>13316</v>
      </c>
      <c r="H19" s="61" t="s">
        <v>237</v>
      </c>
      <c r="I19" s="61">
        <v>275000</v>
      </c>
      <c r="J19" s="64">
        <v>25000</v>
      </c>
      <c r="K19" s="64">
        <v>75000</v>
      </c>
      <c r="L19" s="64">
        <v>75000</v>
      </c>
      <c r="M19" s="64">
        <v>75000</v>
      </c>
      <c r="N19" s="64">
        <v>25000</v>
      </c>
      <c r="O19" s="44">
        <f t="shared" si="0"/>
        <v>275000</v>
      </c>
      <c r="P19" s="44">
        <f t="shared" si="1"/>
        <v>0</v>
      </c>
    </row>
    <row r="20" spans="1:16" x14ac:dyDescent="0.25">
      <c r="A20" s="60" t="s">
        <v>337</v>
      </c>
      <c r="B20" s="60" t="s">
        <v>400</v>
      </c>
      <c r="C20" s="60" t="s">
        <v>401</v>
      </c>
      <c r="D20" s="60" t="s">
        <v>558</v>
      </c>
      <c r="E20" s="60" t="s">
        <v>402</v>
      </c>
      <c r="F20" s="80">
        <v>1250402</v>
      </c>
      <c r="G20" s="60">
        <v>13316</v>
      </c>
      <c r="H20" s="61" t="s">
        <v>403</v>
      </c>
      <c r="I20" s="61">
        <v>1500000</v>
      </c>
      <c r="J20" s="64"/>
      <c r="K20" s="64">
        <v>500000</v>
      </c>
      <c r="L20" s="64">
        <v>500000</v>
      </c>
      <c r="M20" s="64">
        <v>500000</v>
      </c>
      <c r="N20" s="64"/>
      <c r="O20" s="44">
        <f t="shared" si="0"/>
        <v>1500000</v>
      </c>
      <c r="P20" s="44">
        <f t="shared" si="1"/>
        <v>0</v>
      </c>
    </row>
    <row r="21" spans="1:16" x14ac:dyDescent="0.25">
      <c r="A21" s="88" t="s">
        <v>589</v>
      </c>
      <c r="B21" s="88"/>
      <c r="C21" s="88"/>
      <c r="D21" s="88"/>
      <c r="E21" s="88"/>
      <c r="F21" s="88"/>
      <c r="G21" s="88"/>
      <c r="H21" s="61"/>
      <c r="I21" s="61">
        <f>SUM(I3:I20)</f>
        <v>69115000</v>
      </c>
      <c r="J21" s="61">
        <f t="shared" ref="J21:N21" si="2">SUM(J3:J20)</f>
        <v>10000000</v>
      </c>
      <c r="K21" s="61">
        <f t="shared" si="2"/>
        <v>19085000</v>
      </c>
      <c r="L21" s="61">
        <f t="shared" si="2"/>
        <v>19085000</v>
      </c>
      <c r="M21" s="61">
        <f t="shared" si="2"/>
        <v>19365000</v>
      </c>
      <c r="N21" s="61">
        <f t="shared" si="2"/>
        <v>1580000</v>
      </c>
      <c r="O21" s="44">
        <f>SUM(J21:N21)</f>
        <v>69115000</v>
      </c>
      <c r="P21" s="44">
        <f>I21-O21</f>
        <v>0</v>
      </c>
    </row>
    <row r="22" spans="1:16" x14ac:dyDescent="0.25">
      <c r="A22" s="88" t="s">
        <v>591</v>
      </c>
      <c r="B22" s="88"/>
      <c r="C22" s="88"/>
      <c r="D22" s="88"/>
      <c r="E22" s="88"/>
      <c r="F22" s="88"/>
      <c r="G22" s="88"/>
      <c r="H22" s="61"/>
      <c r="I22" s="61"/>
      <c r="J22" s="65">
        <v>10000000</v>
      </c>
      <c r="K22" s="65">
        <v>19085000</v>
      </c>
      <c r="L22" s="65">
        <v>19085000</v>
      </c>
      <c r="M22" s="65">
        <v>19365000</v>
      </c>
      <c r="N22" s="65">
        <v>1580000</v>
      </c>
      <c r="O22" s="44">
        <f>SUM(J22:N22)</f>
        <v>69115000</v>
      </c>
      <c r="P22" s="44"/>
    </row>
    <row r="23" spans="1:16" x14ac:dyDescent="0.25">
      <c r="A23" s="88" t="s">
        <v>592</v>
      </c>
      <c r="B23" s="88"/>
      <c r="C23" s="88"/>
      <c r="D23" s="88"/>
      <c r="E23" s="88"/>
      <c r="F23" s="88"/>
      <c r="G23" s="88"/>
      <c r="H23" s="61"/>
      <c r="I23" s="61"/>
      <c r="J23" s="61">
        <f>J22-J21</f>
        <v>0</v>
      </c>
      <c r="K23" s="61">
        <f t="shared" ref="K23:O23" si="3">K22-K21</f>
        <v>0</v>
      </c>
      <c r="L23" s="61">
        <f t="shared" si="3"/>
        <v>0</v>
      </c>
      <c r="M23" s="61">
        <f t="shared" si="3"/>
        <v>0</v>
      </c>
      <c r="N23" s="61">
        <f t="shared" si="3"/>
        <v>0</v>
      </c>
      <c r="O23" s="61">
        <f t="shared" si="3"/>
        <v>0</v>
      </c>
      <c r="P23" s="61"/>
    </row>
  </sheetData>
  <customSheetViews>
    <customSheetView guid="{E5E349B8-A990-496C-BEC5-A753ACE9F818}">
      <selection activeCell="F1" sqref="F1:F1048576"/>
      <pageMargins left="0.7" right="0.7" top="0.75" bottom="0.75" header="0.3" footer="0.3"/>
    </customSheetView>
    <customSheetView guid="{ECF72AE7-C5A2-4B64-8F4D-6758CB07E305}">
      <selection activeCell="N23" sqref="N23:O23"/>
      <pageMargins left="0.7" right="0.7" top="0.75" bottom="0.75" header="0.3" footer="0.3"/>
    </customSheetView>
    <customSheetView guid="{C9F1297D-C101-46AC-A90F-3FEF25CC5F27}" topLeftCell="A7">
      <selection activeCell="N23" sqref="N23:O23"/>
      <pageMargins left="0.7" right="0.7" top="0.75" bottom="0.75" header="0.3" footer="0.3"/>
    </customSheetView>
    <customSheetView guid="{113F5A9E-2D68-4C33-8BCE-86FDF83113D7}">
      <selection activeCell="N23" sqref="N23:O23"/>
      <pageMargins left="0.7" right="0.7" top="0.75" bottom="0.75" header="0.3" footer="0.3"/>
    </customSheetView>
    <customSheetView guid="{ED46E13A-94FA-4E4C-857D-89FB75DD4E5B}">
      <selection activeCell="N23" sqref="N23:O23"/>
      <pageMargins left="0.7" right="0.7" top="0.75" bottom="0.75" header="0.3" footer="0.3"/>
    </customSheetView>
    <customSheetView guid="{6880B336-4DDE-4525-A35F-B03F186E70C2}">
      <selection activeCell="N23" sqref="N23:O23"/>
      <pageMargins left="0.7" right="0.7" top="0.75" bottom="0.75" header="0.3" footer="0.3"/>
    </customSheetView>
    <customSheetView guid="{A01D44F9-3608-429C-BE76-956311B3E4C7}">
      <selection activeCell="F1" sqref="F1:F1048576"/>
      <pageMargins left="0.7" right="0.7" top="0.75" bottom="0.75" header="0.3" footer="0.3"/>
    </customSheetView>
  </customSheetViews>
  <mergeCells count="3">
    <mergeCell ref="A21:G21"/>
    <mergeCell ref="A22:G22"/>
    <mergeCell ref="A23:G2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X19"/>
  <sheetViews>
    <sheetView workbookViewId="0">
      <selection activeCell="F5" sqref="F5"/>
    </sheetView>
  </sheetViews>
  <sheetFormatPr defaultRowHeight="15" x14ac:dyDescent="0.25"/>
  <cols>
    <col min="1" max="1" width="18.85546875" customWidth="1"/>
    <col min="9" max="9" width="10.140625" bestFit="1" customWidth="1"/>
    <col min="10" max="22" width="14.5703125" bestFit="1" customWidth="1"/>
    <col min="23" max="23" width="12.7109375" bestFit="1" customWidth="1"/>
    <col min="24" max="24" width="11.5703125" bestFit="1" customWidth="1"/>
  </cols>
  <sheetData>
    <row r="3" spans="1:24" x14ac:dyDescent="0.25">
      <c r="A3" s="42" t="s">
        <v>528</v>
      </c>
      <c r="B3" s="42" t="s">
        <v>529</v>
      </c>
      <c r="C3" s="42" t="s">
        <v>530</v>
      </c>
      <c r="D3" s="42" t="s">
        <v>543</v>
      </c>
      <c r="E3" s="42" t="s">
        <v>531</v>
      </c>
      <c r="F3" s="42" t="s">
        <v>532</v>
      </c>
      <c r="G3" s="42" t="s">
        <v>564</v>
      </c>
      <c r="H3" s="13" t="s">
        <v>533</v>
      </c>
      <c r="I3" s="13" t="s">
        <v>534</v>
      </c>
      <c r="J3" s="12" t="s">
        <v>706</v>
      </c>
      <c r="K3" s="12" t="s">
        <v>707</v>
      </c>
      <c r="L3" s="12" t="s">
        <v>708</v>
      </c>
      <c r="M3" s="12" t="s">
        <v>709</v>
      </c>
      <c r="N3" s="12" t="s">
        <v>710</v>
      </c>
      <c r="O3" s="12" t="s">
        <v>711</v>
      </c>
      <c r="P3" s="12" t="s">
        <v>712</v>
      </c>
      <c r="Q3" s="12" t="s">
        <v>713</v>
      </c>
      <c r="R3" s="12" t="s">
        <v>714</v>
      </c>
      <c r="S3" s="12" t="s">
        <v>715</v>
      </c>
      <c r="T3" s="12" t="s">
        <v>716</v>
      </c>
      <c r="U3" s="12" t="s">
        <v>717</v>
      </c>
      <c r="V3" s="47" t="s">
        <v>716</v>
      </c>
      <c r="W3" s="43" t="s">
        <v>593</v>
      </c>
      <c r="X3" s="43" t="s">
        <v>614</v>
      </c>
    </row>
    <row r="4" spans="1:24" x14ac:dyDescent="0.25">
      <c r="A4" s="42" t="s">
        <v>404</v>
      </c>
      <c r="B4" s="42" t="s">
        <v>405</v>
      </c>
      <c r="C4" s="42" t="s">
        <v>155</v>
      </c>
      <c r="D4" s="42" t="s">
        <v>559</v>
      </c>
      <c r="E4" s="42" t="s">
        <v>406</v>
      </c>
      <c r="F4" s="42">
        <v>1250402</v>
      </c>
      <c r="G4" s="45">
        <v>13316</v>
      </c>
      <c r="H4" s="37" t="s">
        <v>27</v>
      </c>
      <c r="I4" s="37">
        <v>1500000</v>
      </c>
      <c r="J4" s="48">
        <v>1500000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4">
        <f>SUM(J4:V4)</f>
        <v>1500000</v>
      </c>
      <c r="X4" s="44">
        <f>I4-W4</f>
        <v>0</v>
      </c>
    </row>
    <row r="5" spans="1:24" x14ac:dyDescent="0.25">
      <c r="A5" s="42" t="s">
        <v>404</v>
      </c>
      <c r="B5" s="42" t="s">
        <v>407</v>
      </c>
      <c r="C5" s="42" t="s">
        <v>155</v>
      </c>
      <c r="D5" s="42" t="s">
        <v>559</v>
      </c>
      <c r="E5" s="42" t="s">
        <v>408</v>
      </c>
      <c r="F5" s="42">
        <v>1250402</v>
      </c>
      <c r="G5" s="45">
        <v>13316</v>
      </c>
      <c r="H5" s="37" t="s">
        <v>30</v>
      </c>
      <c r="I5" s="37">
        <v>160000</v>
      </c>
      <c r="J5" s="48"/>
      <c r="K5" s="48">
        <v>160000</v>
      </c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4">
        <f t="shared" ref="W5:W18" si="0">SUM(J5:V5)</f>
        <v>160000</v>
      </c>
      <c r="X5" s="44">
        <f t="shared" ref="X5:X17" si="1">I5-W5</f>
        <v>0</v>
      </c>
    </row>
    <row r="6" spans="1:24" x14ac:dyDescent="0.25">
      <c r="A6" s="42" t="s">
        <v>404</v>
      </c>
      <c r="B6" s="42" t="s">
        <v>409</v>
      </c>
      <c r="C6" s="42" t="s">
        <v>155</v>
      </c>
      <c r="D6" s="42" t="s">
        <v>559</v>
      </c>
      <c r="E6" s="42" t="s">
        <v>410</v>
      </c>
      <c r="F6" s="42">
        <v>1250402</v>
      </c>
      <c r="G6" s="45">
        <v>13316</v>
      </c>
      <c r="H6" s="37" t="s">
        <v>33</v>
      </c>
      <c r="I6" s="37">
        <v>100000</v>
      </c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100000</v>
      </c>
      <c r="W6" s="44">
        <f t="shared" si="0"/>
        <v>100000</v>
      </c>
      <c r="X6" s="44">
        <f t="shared" si="1"/>
        <v>0</v>
      </c>
    </row>
    <row r="7" spans="1:24" x14ac:dyDescent="0.25">
      <c r="A7" s="42" t="s">
        <v>404</v>
      </c>
      <c r="B7" s="42" t="s">
        <v>411</v>
      </c>
      <c r="C7" s="42" t="s">
        <v>155</v>
      </c>
      <c r="D7" s="42" t="s">
        <v>559</v>
      </c>
      <c r="E7" s="42" t="s">
        <v>412</v>
      </c>
      <c r="F7" s="42">
        <v>1250402</v>
      </c>
      <c r="G7" s="45">
        <v>13316</v>
      </c>
      <c r="H7" s="37" t="s">
        <v>413</v>
      </c>
      <c r="I7" s="37">
        <v>1000000</v>
      </c>
      <c r="J7" s="48"/>
      <c r="K7" s="48"/>
      <c r="L7" s="48">
        <v>1000000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4">
        <f t="shared" si="0"/>
        <v>1000000</v>
      </c>
      <c r="X7" s="44">
        <f t="shared" si="1"/>
        <v>0</v>
      </c>
    </row>
    <row r="8" spans="1:24" x14ac:dyDescent="0.25">
      <c r="A8" s="42" t="s">
        <v>404</v>
      </c>
      <c r="B8" s="42" t="s">
        <v>414</v>
      </c>
      <c r="C8" s="42" t="s">
        <v>155</v>
      </c>
      <c r="D8" s="42" t="s">
        <v>559</v>
      </c>
      <c r="E8" s="42" t="s">
        <v>415</v>
      </c>
      <c r="F8" s="42">
        <v>1250402</v>
      </c>
      <c r="G8" s="45">
        <v>13316</v>
      </c>
      <c r="H8" s="37" t="s">
        <v>46</v>
      </c>
      <c r="I8" s="37">
        <v>2000000</v>
      </c>
      <c r="J8" s="48"/>
      <c r="K8" s="48"/>
      <c r="L8" s="48"/>
      <c r="M8" s="48">
        <v>400000</v>
      </c>
      <c r="N8" s="48"/>
      <c r="O8" s="48"/>
      <c r="P8" s="48"/>
      <c r="Q8" s="48">
        <v>1500000</v>
      </c>
      <c r="R8" s="48">
        <v>100000</v>
      </c>
      <c r="S8" s="48"/>
      <c r="T8" s="48"/>
      <c r="U8" s="48"/>
      <c r="V8" s="48"/>
      <c r="W8" s="44">
        <f t="shared" si="0"/>
        <v>2000000</v>
      </c>
      <c r="X8" s="44">
        <f t="shared" si="1"/>
        <v>0</v>
      </c>
    </row>
    <row r="9" spans="1:24" x14ac:dyDescent="0.25">
      <c r="A9" s="42" t="s">
        <v>404</v>
      </c>
      <c r="B9" s="42" t="s">
        <v>416</v>
      </c>
      <c r="C9" s="42" t="s">
        <v>155</v>
      </c>
      <c r="D9" s="42" t="s">
        <v>559</v>
      </c>
      <c r="E9" s="42" t="s">
        <v>417</v>
      </c>
      <c r="F9" s="42">
        <v>1250402</v>
      </c>
      <c r="G9" s="45">
        <v>13316</v>
      </c>
      <c r="H9" s="37" t="s">
        <v>418</v>
      </c>
      <c r="I9" s="37">
        <v>100000</v>
      </c>
      <c r="J9" s="48">
        <v>100000</v>
      </c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4">
        <f t="shared" si="0"/>
        <v>100000</v>
      </c>
      <c r="X9" s="44">
        <f t="shared" si="1"/>
        <v>0</v>
      </c>
    </row>
    <row r="10" spans="1:24" x14ac:dyDescent="0.25">
      <c r="A10" s="42" t="s">
        <v>404</v>
      </c>
      <c r="B10" s="42" t="s">
        <v>419</v>
      </c>
      <c r="C10" s="42" t="s">
        <v>155</v>
      </c>
      <c r="D10" s="42" t="s">
        <v>559</v>
      </c>
      <c r="E10" s="42" t="s">
        <v>420</v>
      </c>
      <c r="F10" s="42">
        <v>1250402</v>
      </c>
      <c r="G10" s="45">
        <v>13316</v>
      </c>
      <c r="H10" s="37" t="s">
        <v>54</v>
      </c>
      <c r="I10" s="37">
        <v>3000000</v>
      </c>
      <c r="J10" s="48">
        <v>450000</v>
      </c>
      <c r="K10" s="48">
        <v>250000</v>
      </c>
      <c r="L10" s="48">
        <v>450000</v>
      </c>
      <c r="M10" s="48"/>
      <c r="N10" s="48"/>
      <c r="O10" s="48"/>
      <c r="P10" s="48"/>
      <c r="Q10" s="48">
        <v>300000</v>
      </c>
      <c r="R10" s="48">
        <v>500000</v>
      </c>
      <c r="S10" s="48">
        <v>500000</v>
      </c>
      <c r="T10" s="48">
        <v>250000</v>
      </c>
      <c r="U10" s="48"/>
      <c r="V10" s="48">
        <v>300000</v>
      </c>
      <c r="W10" s="44">
        <f t="shared" si="0"/>
        <v>3000000</v>
      </c>
      <c r="X10" s="44">
        <f t="shared" si="1"/>
        <v>0</v>
      </c>
    </row>
    <row r="11" spans="1:24" x14ac:dyDescent="0.25">
      <c r="A11" s="42" t="s">
        <v>404</v>
      </c>
      <c r="B11" s="42" t="s">
        <v>421</v>
      </c>
      <c r="C11" s="42" t="s">
        <v>155</v>
      </c>
      <c r="D11" s="42" t="s">
        <v>559</v>
      </c>
      <c r="E11" s="42" t="s">
        <v>422</v>
      </c>
      <c r="F11" s="42">
        <v>1250402</v>
      </c>
      <c r="G11" s="45">
        <v>13316</v>
      </c>
      <c r="H11" s="37" t="s">
        <v>423</v>
      </c>
      <c r="I11" s="37">
        <v>4000000</v>
      </c>
      <c r="J11" s="48">
        <v>450000</v>
      </c>
      <c r="K11" s="48">
        <v>600000</v>
      </c>
      <c r="L11" s="48">
        <v>500000</v>
      </c>
      <c r="M11" s="48"/>
      <c r="N11" s="48"/>
      <c r="O11" s="48"/>
      <c r="P11" s="48"/>
      <c r="Q11" s="48"/>
      <c r="R11" s="48">
        <v>600000</v>
      </c>
      <c r="S11" s="48">
        <v>850000</v>
      </c>
      <c r="T11" s="48">
        <v>500000</v>
      </c>
      <c r="U11" s="48"/>
      <c r="V11" s="48">
        <v>500000</v>
      </c>
      <c r="W11" s="44">
        <f t="shared" si="0"/>
        <v>4000000</v>
      </c>
      <c r="X11" s="44">
        <f t="shared" si="1"/>
        <v>0</v>
      </c>
    </row>
    <row r="12" spans="1:24" x14ac:dyDescent="0.25">
      <c r="A12" s="42" t="s">
        <v>404</v>
      </c>
      <c r="B12" s="42" t="s">
        <v>424</v>
      </c>
      <c r="C12" s="42" t="s">
        <v>155</v>
      </c>
      <c r="D12" s="42" t="s">
        <v>559</v>
      </c>
      <c r="E12" s="42" t="s">
        <v>425</v>
      </c>
      <c r="F12" s="42">
        <v>1250402</v>
      </c>
      <c r="G12" s="45">
        <v>13316</v>
      </c>
      <c r="H12" s="37" t="s">
        <v>426</v>
      </c>
      <c r="I12" s="37">
        <v>1500000</v>
      </c>
      <c r="J12" s="48"/>
      <c r="K12" s="48">
        <v>250000</v>
      </c>
      <c r="L12" s="48">
        <v>50000</v>
      </c>
      <c r="M12" s="48"/>
      <c r="N12" s="48"/>
      <c r="O12" s="48"/>
      <c r="P12" s="48"/>
      <c r="Q12" s="48"/>
      <c r="R12" s="48">
        <v>200000</v>
      </c>
      <c r="S12" s="48">
        <v>200000</v>
      </c>
      <c r="T12" s="48">
        <v>650000</v>
      </c>
      <c r="U12" s="48"/>
      <c r="V12" s="48">
        <v>150000</v>
      </c>
      <c r="W12" s="44">
        <f t="shared" si="0"/>
        <v>1500000</v>
      </c>
      <c r="X12" s="44">
        <f t="shared" si="1"/>
        <v>0</v>
      </c>
    </row>
    <row r="13" spans="1:24" x14ac:dyDescent="0.25">
      <c r="A13" s="42" t="s">
        <v>404</v>
      </c>
      <c r="B13" s="42" t="s">
        <v>427</v>
      </c>
      <c r="C13" s="42" t="s">
        <v>155</v>
      </c>
      <c r="D13" s="42" t="s">
        <v>559</v>
      </c>
      <c r="E13" s="42" t="s">
        <v>428</v>
      </c>
      <c r="F13" s="42">
        <v>1250402</v>
      </c>
      <c r="G13" s="45">
        <v>13316</v>
      </c>
      <c r="H13" s="37" t="s">
        <v>429</v>
      </c>
      <c r="I13" s="37">
        <v>100000</v>
      </c>
      <c r="J13" s="48"/>
      <c r="K13" s="48"/>
      <c r="L13" s="48"/>
      <c r="M13" s="48"/>
      <c r="N13" s="48"/>
      <c r="O13" s="48"/>
      <c r="P13" s="48"/>
      <c r="Q13" s="48"/>
      <c r="R13" s="48"/>
      <c r="S13" s="48">
        <v>100000</v>
      </c>
      <c r="T13" s="48"/>
      <c r="U13" s="48"/>
      <c r="V13" s="48"/>
      <c r="W13" s="44">
        <f t="shared" si="0"/>
        <v>100000</v>
      </c>
      <c r="X13" s="44">
        <f t="shared" si="1"/>
        <v>0</v>
      </c>
    </row>
    <row r="14" spans="1:24" x14ac:dyDescent="0.25">
      <c r="A14" s="42" t="s">
        <v>404</v>
      </c>
      <c r="B14" s="42" t="s">
        <v>430</v>
      </c>
      <c r="C14" s="42" t="s">
        <v>155</v>
      </c>
      <c r="D14" s="42" t="s">
        <v>559</v>
      </c>
      <c r="E14" s="42" t="s">
        <v>431</v>
      </c>
      <c r="F14" s="42">
        <v>1250402</v>
      </c>
      <c r="G14" s="45">
        <v>13316</v>
      </c>
      <c r="H14" s="37" t="s">
        <v>69</v>
      </c>
      <c r="I14" s="37">
        <v>11200000</v>
      </c>
      <c r="J14" s="48">
        <v>1000000</v>
      </c>
      <c r="K14" s="48">
        <v>1000000</v>
      </c>
      <c r="L14" s="48">
        <v>1000000</v>
      </c>
      <c r="M14" s="48">
        <v>1000000</v>
      </c>
      <c r="N14" s="48">
        <v>250000</v>
      </c>
      <c r="O14" s="48">
        <v>1000000</v>
      </c>
      <c r="P14" s="48">
        <v>700000</v>
      </c>
      <c r="Q14" s="48">
        <v>1000000</v>
      </c>
      <c r="R14" s="48">
        <v>1000000</v>
      </c>
      <c r="S14" s="48">
        <v>1000000</v>
      </c>
      <c r="T14" s="48">
        <v>700000</v>
      </c>
      <c r="U14" s="48">
        <v>800000</v>
      </c>
      <c r="V14" s="48">
        <v>750000</v>
      </c>
      <c r="W14" s="44">
        <f t="shared" si="0"/>
        <v>11200000</v>
      </c>
      <c r="X14" s="44">
        <f t="shared" si="1"/>
        <v>0</v>
      </c>
    </row>
    <row r="15" spans="1:24" x14ac:dyDescent="0.25">
      <c r="A15" s="42" t="s">
        <v>404</v>
      </c>
      <c r="B15" s="42" t="s">
        <v>432</v>
      </c>
      <c r="C15" s="42" t="s">
        <v>155</v>
      </c>
      <c r="D15" s="42" t="s">
        <v>559</v>
      </c>
      <c r="E15" s="42" t="s">
        <v>433</v>
      </c>
      <c r="F15" s="42">
        <v>1250402</v>
      </c>
      <c r="G15" s="45">
        <v>13316</v>
      </c>
      <c r="H15" s="37" t="s">
        <v>198</v>
      </c>
      <c r="I15" s="37">
        <v>1500000</v>
      </c>
      <c r="J15" s="48"/>
      <c r="K15" s="48">
        <v>540000</v>
      </c>
      <c r="L15" s="48">
        <v>20000</v>
      </c>
      <c r="M15" s="48"/>
      <c r="N15" s="48"/>
      <c r="O15" s="48"/>
      <c r="P15" s="48"/>
      <c r="Q15" s="48"/>
      <c r="R15" s="48"/>
      <c r="S15" s="48">
        <v>150000</v>
      </c>
      <c r="T15" s="48">
        <v>540000</v>
      </c>
      <c r="U15" s="48"/>
      <c r="V15" s="48">
        <v>250000</v>
      </c>
      <c r="W15" s="44">
        <f t="shared" si="0"/>
        <v>1500000</v>
      </c>
      <c r="X15" s="44">
        <f t="shared" si="1"/>
        <v>0</v>
      </c>
    </row>
    <row r="16" spans="1:24" x14ac:dyDescent="0.25">
      <c r="A16" s="42" t="s">
        <v>404</v>
      </c>
      <c r="B16" s="42" t="s">
        <v>434</v>
      </c>
      <c r="C16" s="42" t="s">
        <v>155</v>
      </c>
      <c r="D16" s="42" t="s">
        <v>559</v>
      </c>
      <c r="E16" s="42" t="s">
        <v>435</v>
      </c>
      <c r="F16" s="42">
        <v>1250402</v>
      </c>
      <c r="G16" s="45">
        <v>13316</v>
      </c>
      <c r="H16" s="37" t="s">
        <v>78</v>
      </c>
      <c r="I16" s="37">
        <v>600000</v>
      </c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>
        <v>160000</v>
      </c>
      <c r="U16" s="48"/>
      <c r="V16" s="48">
        <v>750000</v>
      </c>
      <c r="W16" s="44">
        <f t="shared" si="0"/>
        <v>910000</v>
      </c>
      <c r="X16" s="44">
        <f t="shared" si="1"/>
        <v>-310000</v>
      </c>
    </row>
    <row r="17" spans="1:24" x14ac:dyDescent="0.25">
      <c r="A17" s="89" t="s">
        <v>589</v>
      </c>
      <c r="B17" s="89"/>
      <c r="C17" s="89"/>
      <c r="D17" s="89"/>
      <c r="E17" s="89"/>
      <c r="F17" s="89"/>
      <c r="G17" s="89"/>
      <c r="H17" s="13"/>
      <c r="I17" s="37">
        <f>SUM(I4:I16)</f>
        <v>26760000</v>
      </c>
      <c r="J17" s="37">
        <f t="shared" ref="J17" si="2">SUM(J4:J16)</f>
        <v>3500000</v>
      </c>
      <c r="K17" s="37">
        <f t="shared" ref="K17" si="3">SUM(K4:K16)</f>
        <v>2800000</v>
      </c>
      <c r="L17" s="37">
        <f t="shared" ref="L17" si="4">SUM(L4:L16)</f>
        <v>3020000</v>
      </c>
      <c r="M17" s="37">
        <f t="shared" ref="M17" si="5">SUM(M4:M16)</f>
        <v>1400000</v>
      </c>
      <c r="N17" s="37">
        <f t="shared" ref="N17" si="6">SUM(N4:N16)</f>
        <v>250000</v>
      </c>
      <c r="O17" s="37">
        <f t="shared" ref="O17" si="7">SUM(O4:O16)</f>
        <v>1000000</v>
      </c>
      <c r="P17" s="37">
        <f t="shared" ref="P17" si="8">SUM(P4:P16)</f>
        <v>700000</v>
      </c>
      <c r="Q17" s="37">
        <f t="shared" ref="Q17" si="9">SUM(Q4:Q16)</f>
        <v>2800000</v>
      </c>
      <c r="R17" s="37">
        <f t="shared" ref="R17" si="10">SUM(R4:R16)</f>
        <v>2400000</v>
      </c>
      <c r="S17" s="37">
        <f t="shared" ref="S17" si="11">SUM(S4:S16)</f>
        <v>2800000</v>
      </c>
      <c r="T17" s="37">
        <f t="shared" ref="T17" si="12">SUM(T4:T16)</f>
        <v>2800000</v>
      </c>
      <c r="U17" s="37">
        <f t="shared" ref="U17" si="13">SUM(U4:U16)</f>
        <v>800000</v>
      </c>
      <c r="V17" s="37">
        <f t="shared" ref="V17" si="14">SUM(V4:V16)</f>
        <v>2800000</v>
      </c>
      <c r="W17" s="44">
        <f t="shared" si="0"/>
        <v>27070000</v>
      </c>
      <c r="X17" s="44">
        <f t="shared" si="1"/>
        <v>-310000</v>
      </c>
    </row>
    <row r="18" spans="1:24" x14ac:dyDescent="0.25">
      <c r="A18" s="89" t="s">
        <v>591</v>
      </c>
      <c r="B18" s="89"/>
      <c r="C18" s="89"/>
      <c r="D18" s="89"/>
      <c r="E18" s="89"/>
      <c r="F18" s="89"/>
      <c r="G18" s="89"/>
      <c r="H18" s="13"/>
      <c r="I18" s="13"/>
      <c r="J18" s="14">
        <v>3500000</v>
      </c>
      <c r="K18" s="14">
        <v>2800000</v>
      </c>
      <c r="L18" s="14">
        <v>3020000</v>
      </c>
      <c r="M18" s="14">
        <v>1400000</v>
      </c>
      <c r="N18" s="14">
        <v>250000</v>
      </c>
      <c r="O18" s="14">
        <v>1000000</v>
      </c>
      <c r="P18" s="14">
        <v>700000</v>
      </c>
      <c r="Q18" s="14">
        <v>2800000</v>
      </c>
      <c r="R18" s="14">
        <v>2400000</v>
      </c>
      <c r="S18" s="14">
        <v>2800000</v>
      </c>
      <c r="T18" s="14">
        <v>2800000</v>
      </c>
      <c r="U18" s="14">
        <v>800000</v>
      </c>
      <c r="V18" s="14">
        <v>2800000</v>
      </c>
      <c r="W18" s="44">
        <f t="shared" si="0"/>
        <v>27070000</v>
      </c>
      <c r="X18" s="44"/>
    </row>
    <row r="19" spans="1:24" x14ac:dyDescent="0.25">
      <c r="A19" s="89" t="s">
        <v>592</v>
      </c>
      <c r="B19" s="89"/>
      <c r="C19" s="89"/>
      <c r="D19" s="89"/>
      <c r="E19" s="89"/>
      <c r="F19" s="89"/>
      <c r="G19" s="89"/>
      <c r="H19" s="13"/>
      <c r="I19" s="13"/>
      <c r="J19" s="37">
        <f>J18-J17</f>
        <v>0</v>
      </c>
      <c r="K19" s="37">
        <f t="shared" ref="K19:W19" si="15">K18-K17</f>
        <v>0</v>
      </c>
      <c r="L19" s="37">
        <f t="shared" si="15"/>
        <v>0</v>
      </c>
      <c r="M19" s="37">
        <f t="shared" si="15"/>
        <v>0</v>
      </c>
      <c r="N19" s="37">
        <f t="shared" si="15"/>
        <v>0</v>
      </c>
      <c r="O19" s="37">
        <f t="shared" si="15"/>
        <v>0</v>
      </c>
      <c r="P19" s="37">
        <f t="shared" si="15"/>
        <v>0</v>
      </c>
      <c r="Q19" s="37">
        <f t="shared" si="15"/>
        <v>0</v>
      </c>
      <c r="R19" s="37">
        <f t="shared" si="15"/>
        <v>0</v>
      </c>
      <c r="S19" s="37">
        <f t="shared" si="15"/>
        <v>0</v>
      </c>
      <c r="T19" s="37">
        <f t="shared" si="15"/>
        <v>0</v>
      </c>
      <c r="U19" s="37">
        <f t="shared" si="15"/>
        <v>0</v>
      </c>
      <c r="V19" s="37">
        <f t="shared" si="15"/>
        <v>0</v>
      </c>
      <c r="W19" s="37">
        <f t="shared" si="15"/>
        <v>0</v>
      </c>
      <c r="X19" s="13"/>
    </row>
  </sheetData>
  <customSheetViews>
    <customSheetView guid="{E5E349B8-A990-496C-BEC5-A753ACE9F818}">
      <selection activeCell="F5" sqref="F5"/>
      <pageMargins left="0.7" right="0.7" top="0.75" bottom="0.75" header="0.3" footer="0.3"/>
    </customSheetView>
    <customSheetView guid="{ECF72AE7-C5A2-4B64-8F4D-6758CB07E305}" topLeftCell="N1">
      <selection activeCell="V19" sqref="V19:W19"/>
      <pageMargins left="0.7" right="0.7" top="0.75" bottom="0.75" header="0.3" footer="0.3"/>
    </customSheetView>
    <customSheetView guid="{C9F1297D-C101-46AC-A90F-3FEF25CC5F27}" topLeftCell="N1">
      <selection activeCell="Q14" sqref="Q14"/>
      <pageMargins left="0.7" right="0.7" top="0.75" bottom="0.75" header="0.3" footer="0.3"/>
    </customSheetView>
    <customSheetView guid="{113F5A9E-2D68-4C33-8BCE-86FDF83113D7}" topLeftCell="N1">
      <selection activeCell="V19" sqref="V19:W19"/>
      <pageMargins left="0.7" right="0.7" top="0.75" bottom="0.75" header="0.3" footer="0.3"/>
    </customSheetView>
    <customSheetView guid="{ED46E13A-94FA-4E4C-857D-89FB75DD4E5B}" topLeftCell="N1">
      <selection activeCell="V19" sqref="V19:W19"/>
      <pageMargins left="0.7" right="0.7" top="0.75" bottom="0.75" header="0.3" footer="0.3"/>
    </customSheetView>
    <customSheetView guid="{6880B336-4DDE-4525-A35F-B03F186E70C2}" topLeftCell="N1">
      <selection activeCell="V19" sqref="V19:W19"/>
      <pageMargins left="0.7" right="0.7" top="0.75" bottom="0.75" header="0.3" footer="0.3"/>
    </customSheetView>
    <customSheetView guid="{A01D44F9-3608-429C-BE76-956311B3E4C7}">
      <selection activeCell="F5" sqref="F5"/>
      <pageMargins left="0.7" right="0.7" top="0.75" bottom="0.75" header="0.3" footer="0.3"/>
    </customSheetView>
  </customSheetViews>
  <mergeCells count="3">
    <mergeCell ref="A17:G17"/>
    <mergeCell ref="A18:G18"/>
    <mergeCell ref="A19:G1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Y12"/>
  <sheetViews>
    <sheetView topLeftCell="F1" workbookViewId="0">
      <selection activeCell="F1" sqref="F1:F1048576"/>
    </sheetView>
  </sheetViews>
  <sheetFormatPr defaultRowHeight="15" x14ac:dyDescent="0.25"/>
  <cols>
    <col min="1" max="1" width="15.28515625" style="6" customWidth="1"/>
    <col min="2" max="5" width="9.140625" style="6"/>
    <col min="6" max="6" width="14.28515625" style="81" bestFit="1" customWidth="1"/>
    <col min="7" max="7" width="11.5703125" style="6" bestFit="1" customWidth="1"/>
    <col min="8" max="8" width="9.140625" style="6"/>
    <col min="9" max="9" width="16.28515625" style="6" bestFit="1" customWidth="1"/>
    <col min="10" max="11" width="14.85546875" style="6" bestFit="1" customWidth="1"/>
    <col min="12" max="13" width="15.28515625" style="6" bestFit="1" customWidth="1"/>
    <col min="14" max="16" width="14.85546875" style="6" bestFit="1" customWidth="1"/>
    <col min="17" max="18" width="15.28515625" style="6" bestFit="1" customWidth="1"/>
    <col min="19" max="21" width="14.85546875" style="6" bestFit="1" customWidth="1"/>
    <col min="22" max="22" width="15.28515625" style="6" bestFit="1" customWidth="1"/>
    <col min="23" max="23" width="14.85546875" style="6" bestFit="1" customWidth="1"/>
    <col min="24" max="24" width="16.28515625" style="6" bestFit="1" customWidth="1"/>
    <col min="25" max="25" width="17" style="6" bestFit="1" customWidth="1"/>
    <col min="26" max="16384" width="9.140625" style="6"/>
  </cols>
  <sheetData>
    <row r="4" spans="1:25" x14ac:dyDescent="0.25">
      <c r="A4" s="77" t="s">
        <v>528</v>
      </c>
      <c r="B4" s="77" t="s">
        <v>529</v>
      </c>
      <c r="C4" s="77" t="s">
        <v>530</v>
      </c>
      <c r="D4" s="77" t="s">
        <v>543</v>
      </c>
      <c r="E4" s="77" t="s">
        <v>531</v>
      </c>
      <c r="F4" s="83" t="s">
        <v>532</v>
      </c>
      <c r="G4" s="77" t="s">
        <v>564</v>
      </c>
      <c r="H4" s="61" t="s">
        <v>533</v>
      </c>
      <c r="I4" s="61" t="s">
        <v>534</v>
      </c>
      <c r="J4" s="62" t="s">
        <v>718</v>
      </c>
      <c r="K4" s="62" t="s">
        <v>719</v>
      </c>
      <c r="L4" s="62" t="s">
        <v>720</v>
      </c>
      <c r="M4" s="62" t="s">
        <v>721</v>
      </c>
      <c r="N4" s="62" t="s">
        <v>722</v>
      </c>
      <c r="O4" s="62" t="s">
        <v>723</v>
      </c>
      <c r="P4" s="62" t="s">
        <v>724</v>
      </c>
      <c r="Q4" s="62" t="s">
        <v>725</v>
      </c>
      <c r="R4" s="62" t="s">
        <v>726</v>
      </c>
      <c r="S4" s="62" t="s">
        <v>727</v>
      </c>
      <c r="T4" s="62" t="s">
        <v>728</v>
      </c>
      <c r="U4" s="62" t="s">
        <v>729</v>
      </c>
      <c r="V4" s="62" t="s">
        <v>730</v>
      </c>
      <c r="W4" s="61" t="s">
        <v>731</v>
      </c>
      <c r="X4" s="43" t="s">
        <v>593</v>
      </c>
      <c r="Y4" s="43" t="s">
        <v>614</v>
      </c>
    </row>
    <row r="5" spans="1:25" x14ac:dyDescent="0.25">
      <c r="A5" s="60" t="s">
        <v>436</v>
      </c>
      <c r="B5" s="60" t="s">
        <v>437</v>
      </c>
      <c r="C5" s="60" t="s">
        <v>438</v>
      </c>
      <c r="D5" s="60" t="s">
        <v>560</v>
      </c>
      <c r="E5" s="60" t="s">
        <v>439</v>
      </c>
      <c r="F5" s="80">
        <v>1250401</v>
      </c>
      <c r="G5" s="60">
        <v>13316</v>
      </c>
      <c r="H5" s="61" t="s">
        <v>440</v>
      </c>
      <c r="I5" s="61">
        <v>36000000</v>
      </c>
      <c r="J5" s="64"/>
      <c r="K5" s="64"/>
      <c r="L5" s="64">
        <v>6000000</v>
      </c>
      <c r="M5" s="64">
        <v>6000000</v>
      </c>
      <c r="N5" s="64"/>
      <c r="O5" s="64"/>
      <c r="P5" s="64"/>
      <c r="Q5" s="64">
        <v>5700000</v>
      </c>
      <c r="R5" s="64">
        <v>6000000</v>
      </c>
      <c r="S5" s="64"/>
      <c r="T5" s="64"/>
      <c r="U5" s="64"/>
      <c r="V5" s="64">
        <v>6000000</v>
      </c>
      <c r="W5" s="64"/>
      <c r="X5" s="44">
        <f>SUM(J5:W5)</f>
        <v>29700000</v>
      </c>
      <c r="Y5" s="44">
        <f>I5-X5</f>
        <v>6300000</v>
      </c>
    </row>
    <row r="6" spans="1:25" x14ac:dyDescent="0.25">
      <c r="A6" s="60" t="s">
        <v>436</v>
      </c>
      <c r="B6" s="60" t="s">
        <v>441</v>
      </c>
      <c r="C6" s="60" t="s">
        <v>442</v>
      </c>
      <c r="D6" s="60" t="s">
        <v>560</v>
      </c>
      <c r="E6" s="60" t="s">
        <v>443</v>
      </c>
      <c r="F6" s="80">
        <v>1250401</v>
      </c>
      <c r="G6" s="60">
        <v>13316</v>
      </c>
      <c r="H6" s="61" t="s">
        <v>444</v>
      </c>
      <c r="I6" s="61">
        <v>60000000</v>
      </c>
      <c r="J6" s="64"/>
      <c r="K6" s="64"/>
      <c r="L6" s="64">
        <v>10000000</v>
      </c>
      <c r="M6" s="64">
        <v>10000000</v>
      </c>
      <c r="N6" s="64"/>
      <c r="O6" s="64"/>
      <c r="P6" s="64"/>
      <c r="Q6" s="64">
        <v>9500000</v>
      </c>
      <c r="R6" s="64">
        <v>10000000</v>
      </c>
      <c r="S6" s="64"/>
      <c r="T6" s="64"/>
      <c r="U6" s="64"/>
      <c r="V6" s="64">
        <v>10000000</v>
      </c>
      <c r="W6" s="64"/>
      <c r="X6" s="44">
        <f t="shared" ref="X6:X11" si="0">SUM(J6:W6)</f>
        <v>49500000</v>
      </c>
      <c r="Y6" s="44">
        <f t="shared" ref="Y6:Y11" si="1">I6-X6</f>
        <v>10500000</v>
      </c>
    </row>
    <row r="7" spans="1:25" x14ac:dyDescent="0.25">
      <c r="A7" s="60" t="s">
        <v>436</v>
      </c>
      <c r="B7" s="60" t="s">
        <v>445</v>
      </c>
      <c r="C7" s="60" t="s">
        <v>446</v>
      </c>
      <c r="D7" s="60" t="s">
        <v>560</v>
      </c>
      <c r="E7" s="60" t="s">
        <v>447</v>
      </c>
      <c r="F7" s="80">
        <v>1250401</v>
      </c>
      <c r="G7" s="60">
        <v>13316</v>
      </c>
      <c r="H7" s="61" t="s">
        <v>448</v>
      </c>
      <c r="I7" s="61">
        <v>84000000</v>
      </c>
      <c r="J7" s="64"/>
      <c r="K7" s="64"/>
      <c r="L7" s="64">
        <v>14000000</v>
      </c>
      <c r="M7" s="64">
        <v>14000000</v>
      </c>
      <c r="N7" s="64"/>
      <c r="O7" s="64"/>
      <c r="P7" s="64"/>
      <c r="Q7" s="64">
        <v>13300000</v>
      </c>
      <c r="R7" s="64">
        <v>14000000</v>
      </c>
      <c r="S7" s="64"/>
      <c r="T7" s="64"/>
      <c r="U7" s="64"/>
      <c r="V7" s="64">
        <v>14000000</v>
      </c>
      <c r="W7" s="64"/>
      <c r="X7" s="44">
        <f t="shared" si="0"/>
        <v>69300000</v>
      </c>
      <c r="Y7" s="44">
        <f t="shared" si="1"/>
        <v>14700000</v>
      </c>
    </row>
    <row r="8" spans="1:25" x14ac:dyDescent="0.25">
      <c r="A8" s="60" t="s">
        <v>436</v>
      </c>
      <c r="B8" s="60" t="s">
        <v>449</v>
      </c>
      <c r="C8" s="60" t="s">
        <v>450</v>
      </c>
      <c r="D8" s="60" t="s">
        <v>560</v>
      </c>
      <c r="E8" s="60" t="s">
        <v>451</v>
      </c>
      <c r="F8" s="80">
        <v>1250401</v>
      </c>
      <c r="G8" s="60">
        <v>13316</v>
      </c>
      <c r="H8" s="61" t="s">
        <v>233</v>
      </c>
      <c r="I8" s="61">
        <v>12000000</v>
      </c>
      <c r="J8" s="64">
        <v>2000000</v>
      </c>
      <c r="K8" s="64"/>
      <c r="L8" s="64"/>
      <c r="M8" s="64"/>
      <c r="N8" s="64"/>
      <c r="O8" s="64">
        <v>2000000</v>
      </c>
      <c r="P8" s="64"/>
      <c r="Q8" s="64"/>
      <c r="R8" s="64"/>
      <c r="S8" s="64">
        <v>2000000</v>
      </c>
      <c r="T8" s="64"/>
      <c r="U8" s="64">
        <v>2000000</v>
      </c>
      <c r="V8" s="64"/>
      <c r="W8" s="64"/>
      <c r="X8" s="44">
        <f t="shared" si="0"/>
        <v>8000000</v>
      </c>
      <c r="Y8" s="44">
        <f t="shared" si="1"/>
        <v>4000000</v>
      </c>
    </row>
    <row r="9" spans="1:25" x14ac:dyDescent="0.25">
      <c r="A9" s="60" t="s">
        <v>436</v>
      </c>
      <c r="B9" s="60" t="s">
        <v>452</v>
      </c>
      <c r="C9" s="60" t="s">
        <v>453</v>
      </c>
      <c r="D9" s="60" t="s">
        <v>560</v>
      </c>
      <c r="E9" s="60" t="s">
        <v>454</v>
      </c>
      <c r="F9" s="80">
        <v>1250401</v>
      </c>
      <c r="G9" s="60">
        <v>13316</v>
      </c>
      <c r="H9" s="61" t="s">
        <v>241</v>
      </c>
      <c r="I9" s="61">
        <v>6000000</v>
      </c>
      <c r="J9" s="64"/>
      <c r="K9" s="64">
        <v>1000000</v>
      </c>
      <c r="L9" s="64"/>
      <c r="M9" s="64"/>
      <c r="N9" s="64">
        <v>1000000</v>
      </c>
      <c r="O9" s="64"/>
      <c r="P9" s="64">
        <v>1000000</v>
      </c>
      <c r="Q9" s="64"/>
      <c r="R9" s="64"/>
      <c r="S9" s="64"/>
      <c r="T9" s="64">
        <v>1000000</v>
      </c>
      <c r="U9" s="64"/>
      <c r="V9" s="64"/>
      <c r="W9" s="64">
        <v>1500000</v>
      </c>
      <c r="X9" s="44">
        <f t="shared" si="0"/>
        <v>5500000</v>
      </c>
      <c r="Y9" s="44">
        <f t="shared" si="1"/>
        <v>500000</v>
      </c>
    </row>
    <row r="10" spans="1:25" x14ac:dyDescent="0.25">
      <c r="A10" s="88" t="s">
        <v>589</v>
      </c>
      <c r="B10" s="88"/>
      <c r="C10" s="88"/>
      <c r="D10" s="88"/>
      <c r="E10" s="88"/>
      <c r="F10" s="88"/>
      <c r="G10" s="88"/>
      <c r="H10" s="61"/>
      <c r="I10" s="61">
        <f>SUM(I5:I9)</f>
        <v>198000000</v>
      </c>
      <c r="J10" s="61">
        <f t="shared" ref="J10:W10" si="2">SUM(J5:J9)</f>
        <v>2000000</v>
      </c>
      <c r="K10" s="61">
        <f t="shared" si="2"/>
        <v>1000000</v>
      </c>
      <c r="L10" s="61">
        <f t="shared" si="2"/>
        <v>30000000</v>
      </c>
      <c r="M10" s="61">
        <f t="shared" si="2"/>
        <v>30000000</v>
      </c>
      <c r="N10" s="61">
        <f t="shared" si="2"/>
        <v>1000000</v>
      </c>
      <c r="O10" s="61">
        <f t="shared" si="2"/>
        <v>2000000</v>
      </c>
      <c r="P10" s="61">
        <f t="shared" si="2"/>
        <v>1000000</v>
      </c>
      <c r="Q10" s="61">
        <f t="shared" si="2"/>
        <v>28500000</v>
      </c>
      <c r="R10" s="61">
        <f t="shared" si="2"/>
        <v>30000000</v>
      </c>
      <c r="S10" s="61">
        <f t="shared" si="2"/>
        <v>2000000</v>
      </c>
      <c r="T10" s="61">
        <f t="shared" si="2"/>
        <v>1000000</v>
      </c>
      <c r="U10" s="61">
        <f t="shared" si="2"/>
        <v>2000000</v>
      </c>
      <c r="V10" s="61">
        <f t="shared" si="2"/>
        <v>30000000</v>
      </c>
      <c r="W10" s="61">
        <f t="shared" si="2"/>
        <v>1500000</v>
      </c>
      <c r="X10" s="44">
        <f t="shared" si="0"/>
        <v>162000000</v>
      </c>
      <c r="Y10" s="44">
        <f t="shared" si="1"/>
        <v>36000000</v>
      </c>
    </row>
    <row r="11" spans="1:25" x14ac:dyDescent="0.25">
      <c r="A11" s="88" t="s">
        <v>591</v>
      </c>
      <c r="B11" s="88"/>
      <c r="C11" s="88"/>
      <c r="D11" s="88"/>
      <c r="E11" s="88"/>
      <c r="F11" s="88"/>
      <c r="G11" s="88"/>
      <c r="H11" s="61"/>
      <c r="I11" s="61"/>
      <c r="J11" s="65">
        <v>2000000</v>
      </c>
      <c r="K11" s="65">
        <v>1000000</v>
      </c>
      <c r="L11" s="65">
        <v>30000000</v>
      </c>
      <c r="M11" s="65">
        <v>30000000</v>
      </c>
      <c r="N11" s="65">
        <v>1000000</v>
      </c>
      <c r="O11" s="65">
        <v>2000000</v>
      </c>
      <c r="P11" s="65">
        <v>1000000</v>
      </c>
      <c r="Q11" s="65">
        <v>28500000</v>
      </c>
      <c r="R11" s="65">
        <v>30000000</v>
      </c>
      <c r="S11" s="65">
        <v>2000000</v>
      </c>
      <c r="T11" s="65">
        <v>1000000</v>
      </c>
      <c r="U11" s="65">
        <v>2000000</v>
      </c>
      <c r="V11" s="65">
        <v>30000000</v>
      </c>
      <c r="W11" s="65">
        <v>1500000</v>
      </c>
      <c r="X11" s="44">
        <f t="shared" si="0"/>
        <v>162000000</v>
      </c>
      <c r="Y11" s="44">
        <f t="shared" si="1"/>
        <v>-162000000</v>
      </c>
    </row>
    <row r="12" spans="1:25" x14ac:dyDescent="0.25">
      <c r="A12" s="88" t="s">
        <v>592</v>
      </c>
      <c r="B12" s="88"/>
      <c r="C12" s="88"/>
      <c r="D12" s="88"/>
      <c r="E12" s="88"/>
      <c r="F12" s="88"/>
      <c r="G12" s="88"/>
      <c r="H12" s="61"/>
      <c r="I12" s="61"/>
      <c r="J12" s="61">
        <f>J11-J10</f>
        <v>0</v>
      </c>
      <c r="K12" s="61">
        <f t="shared" ref="K12:X12" si="3">K11-K10</f>
        <v>0</v>
      </c>
      <c r="L12" s="61">
        <f t="shared" si="3"/>
        <v>0</v>
      </c>
      <c r="M12" s="61">
        <f t="shared" si="3"/>
        <v>0</v>
      </c>
      <c r="N12" s="61">
        <f t="shared" si="3"/>
        <v>0</v>
      </c>
      <c r="O12" s="61">
        <f t="shared" si="3"/>
        <v>0</v>
      </c>
      <c r="P12" s="61">
        <f t="shared" si="3"/>
        <v>0</v>
      </c>
      <c r="Q12" s="61">
        <f t="shared" si="3"/>
        <v>0</v>
      </c>
      <c r="R12" s="61">
        <f t="shared" si="3"/>
        <v>0</v>
      </c>
      <c r="S12" s="61">
        <f t="shared" si="3"/>
        <v>0</v>
      </c>
      <c r="T12" s="61">
        <f t="shared" si="3"/>
        <v>0</v>
      </c>
      <c r="U12" s="61">
        <f t="shared" si="3"/>
        <v>0</v>
      </c>
      <c r="V12" s="61">
        <f t="shared" si="3"/>
        <v>0</v>
      </c>
      <c r="W12" s="61">
        <f t="shared" si="3"/>
        <v>0</v>
      </c>
      <c r="X12" s="61">
        <f t="shared" si="3"/>
        <v>0</v>
      </c>
      <c r="Y12" s="61"/>
    </row>
  </sheetData>
  <customSheetViews>
    <customSheetView guid="{E5E349B8-A990-496C-BEC5-A753ACE9F818}" topLeftCell="F1">
      <selection activeCell="F1" sqref="F1:F1048576"/>
      <pageMargins left="0.7" right="0.7" top="0.75" bottom="0.75" header="0.3" footer="0.3"/>
    </customSheetView>
    <customSheetView guid="{ECF72AE7-C5A2-4B64-8F4D-6758CB07E305}" topLeftCell="M1">
      <selection activeCell="X12" sqref="X12"/>
      <pageMargins left="0.7" right="0.7" top="0.75" bottom="0.75" header="0.3" footer="0.3"/>
    </customSheetView>
    <customSheetView guid="{C9F1297D-C101-46AC-A90F-3FEF25CC5F27}" topLeftCell="M1">
      <selection activeCell="X12" sqref="X12"/>
      <pageMargins left="0.7" right="0.7" top="0.75" bottom="0.75" header="0.3" footer="0.3"/>
    </customSheetView>
    <customSheetView guid="{113F5A9E-2D68-4C33-8BCE-86FDF83113D7}" topLeftCell="M1">
      <selection activeCell="X12" sqref="X12"/>
      <pageMargins left="0.7" right="0.7" top="0.75" bottom="0.75" header="0.3" footer="0.3"/>
    </customSheetView>
    <customSheetView guid="{ED46E13A-94FA-4E4C-857D-89FB75DD4E5B}" topLeftCell="M1">
      <selection activeCell="X12" sqref="X12"/>
      <pageMargins left="0.7" right="0.7" top="0.75" bottom="0.75" header="0.3" footer="0.3"/>
    </customSheetView>
    <customSheetView guid="{6880B336-4DDE-4525-A35F-B03F186E70C2}" topLeftCell="M1">
      <selection activeCell="X12" sqref="X12"/>
      <pageMargins left="0.7" right="0.7" top="0.75" bottom="0.75" header="0.3" footer="0.3"/>
    </customSheetView>
    <customSheetView guid="{A01D44F9-3608-429C-BE76-956311B3E4C7}" topLeftCell="F1">
      <selection activeCell="F1" sqref="F1:F1048576"/>
      <pageMargins left="0.7" right="0.7" top="0.75" bottom="0.75" header="0.3" footer="0.3"/>
    </customSheetView>
  </customSheetViews>
  <mergeCells count="3">
    <mergeCell ref="A10:G10"/>
    <mergeCell ref="A11:G11"/>
    <mergeCell ref="A12:G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W29"/>
  <sheetViews>
    <sheetView workbookViewId="0">
      <selection activeCell="F6" sqref="F6"/>
    </sheetView>
  </sheetViews>
  <sheetFormatPr defaultRowHeight="15" x14ac:dyDescent="0.25"/>
  <cols>
    <col min="1" max="1" width="16.5703125" customWidth="1"/>
    <col min="9" max="9" width="11.140625" bestFit="1" customWidth="1"/>
    <col min="10" max="21" width="14.5703125" bestFit="1" customWidth="1"/>
    <col min="22" max="22" width="15.28515625" style="7" bestFit="1" customWidth="1"/>
    <col min="23" max="23" width="16" style="7" bestFit="1" customWidth="1"/>
  </cols>
  <sheetData>
    <row r="4" spans="1:23" x14ac:dyDescent="0.25">
      <c r="A4" s="42" t="s">
        <v>528</v>
      </c>
      <c r="B4" s="42" t="s">
        <v>529</v>
      </c>
      <c r="C4" s="42" t="s">
        <v>530</v>
      </c>
      <c r="D4" s="42" t="s">
        <v>543</v>
      </c>
      <c r="E4" s="42" t="s">
        <v>531</v>
      </c>
      <c r="F4" s="42" t="s">
        <v>532</v>
      </c>
      <c r="G4" s="42" t="s">
        <v>564</v>
      </c>
      <c r="H4" s="13" t="s">
        <v>533</v>
      </c>
      <c r="I4" s="13" t="s">
        <v>534</v>
      </c>
      <c r="J4" s="38" t="s">
        <v>732</v>
      </c>
      <c r="K4" s="38" t="s">
        <v>733</v>
      </c>
      <c r="L4" s="38" t="s">
        <v>734</v>
      </c>
      <c r="M4" s="38" t="s">
        <v>735</v>
      </c>
      <c r="N4" s="38" t="s">
        <v>736</v>
      </c>
      <c r="O4" s="38" t="s">
        <v>737</v>
      </c>
      <c r="P4" s="38" t="s">
        <v>738</v>
      </c>
      <c r="Q4" s="38" t="s">
        <v>739</v>
      </c>
      <c r="R4" s="38" t="s">
        <v>740</v>
      </c>
      <c r="S4" s="38" t="s">
        <v>741</v>
      </c>
      <c r="T4" s="38" t="s">
        <v>742</v>
      </c>
      <c r="U4" s="38" t="s">
        <v>743</v>
      </c>
      <c r="V4" s="43" t="s">
        <v>593</v>
      </c>
      <c r="W4" s="43" t="s">
        <v>614</v>
      </c>
    </row>
    <row r="5" spans="1:23" x14ac:dyDescent="0.25">
      <c r="A5" s="35" t="s">
        <v>455</v>
      </c>
      <c r="B5" s="35" t="s">
        <v>456</v>
      </c>
      <c r="C5" s="35" t="s">
        <v>457</v>
      </c>
      <c r="D5" s="35" t="s">
        <v>561</v>
      </c>
      <c r="E5" s="35" t="s">
        <v>458</v>
      </c>
      <c r="F5" s="35">
        <v>1250402</v>
      </c>
      <c r="G5" s="36">
        <v>13316</v>
      </c>
      <c r="H5" s="37" t="s">
        <v>27</v>
      </c>
      <c r="I5" s="37">
        <v>4200000</v>
      </c>
      <c r="J5" s="46">
        <v>985000</v>
      </c>
      <c r="K5" s="46">
        <v>435000</v>
      </c>
      <c r="L5" s="46">
        <v>250000</v>
      </c>
      <c r="M5" s="46">
        <v>250000</v>
      </c>
      <c r="N5" s="46">
        <v>250000</v>
      </c>
      <c r="O5" s="46">
        <v>250000</v>
      </c>
      <c r="P5" s="46">
        <v>250000</v>
      </c>
      <c r="Q5" s="46">
        <v>0</v>
      </c>
      <c r="R5" s="46">
        <v>0</v>
      </c>
      <c r="S5" s="46">
        <v>0</v>
      </c>
      <c r="T5" s="46">
        <v>0</v>
      </c>
      <c r="U5" s="46">
        <v>250000</v>
      </c>
      <c r="V5" s="16">
        <f>SUM(J5:U5)</f>
        <v>2920000</v>
      </c>
      <c r="W5" s="16">
        <f>I5-V5</f>
        <v>1280000</v>
      </c>
    </row>
    <row r="6" spans="1:23" x14ac:dyDescent="0.25">
      <c r="A6" s="35" t="s">
        <v>455</v>
      </c>
      <c r="B6" s="35" t="s">
        <v>459</v>
      </c>
      <c r="C6" s="35" t="s">
        <v>457</v>
      </c>
      <c r="D6" s="35" t="s">
        <v>561</v>
      </c>
      <c r="E6" s="35" t="s">
        <v>460</v>
      </c>
      <c r="F6" s="35">
        <v>1250402</v>
      </c>
      <c r="G6" s="36">
        <v>13316</v>
      </c>
      <c r="H6" s="37" t="s">
        <v>30</v>
      </c>
      <c r="I6" s="37">
        <v>1200000</v>
      </c>
      <c r="J6" s="46">
        <v>400000</v>
      </c>
      <c r="K6" s="46">
        <v>765000</v>
      </c>
      <c r="L6" s="46"/>
      <c r="M6" s="46"/>
      <c r="N6" s="46"/>
      <c r="O6" s="46"/>
      <c r="P6" s="46">
        <v>35000</v>
      </c>
      <c r="Q6" s="46"/>
      <c r="R6" s="46"/>
      <c r="S6" s="46"/>
      <c r="T6" s="46"/>
      <c r="U6" s="46"/>
      <c r="V6" s="16">
        <f t="shared" ref="V6:V27" si="0">SUM(J6:U6)</f>
        <v>1200000</v>
      </c>
      <c r="W6" s="16">
        <f t="shared" ref="W6:W27" si="1">I6-V6</f>
        <v>0</v>
      </c>
    </row>
    <row r="7" spans="1:23" x14ac:dyDescent="0.25">
      <c r="A7" s="35" t="s">
        <v>455</v>
      </c>
      <c r="B7" s="35" t="s">
        <v>461</v>
      </c>
      <c r="C7" s="35" t="s">
        <v>155</v>
      </c>
      <c r="D7" s="35" t="s">
        <v>561</v>
      </c>
      <c r="E7" s="35" t="s">
        <v>462</v>
      </c>
      <c r="F7" s="35">
        <v>1250402</v>
      </c>
      <c r="G7" s="36">
        <v>13316</v>
      </c>
      <c r="H7" s="37" t="s">
        <v>33</v>
      </c>
      <c r="I7" s="37">
        <v>2400000</v>
      </c>
      <c r="J7" s="46">
        <v>700000</v>
      </c>
      <c r="K7" s="46">
        <v>685000</v>
      </c>
      <c r="L7" s="46">
        <v>315000</v>
      </c>
      <c r="M7" s="46"/>
      <c r="N7" s="46"/>
      <c r="O7" s="46"/>
      <c r="P7" s="46">
        <v>700000</v>
      </c>
      <c r="Q7" s="46"/>
      <c r="R7" s="46"/>
      <c r="S7" s="46"/>
      <c r="T7" s="46"/>
      <c r="U7" s="46"/>
      <c r="V7" s="16">
        <f t="shared" si="0"/>
        <v>2400000</v>
      </c>
      <c r="W7" s="16">
        <f t="shared" si="1"/>
        <v>0</v>
      </c>
    </row>
    <row r="8" spans="1:23" x14ac:dyDescent="0.25">
      <c r="A8" s="35" t="s">
        <v>455</v>
      </c>
      <c r="B8" s="35" t="s">
        <v>463</v>
      </c>
      <c r="C8" s="35" t="s">
        <v>457</v>
      </c>
      <c r="D8" s="35" t="s">
        <v>561</v>
      </c>
      <c r="E8" s="35" t="s">
        <v>464</v>
      </c>
      <c r="F8" s="35">
        <v>1250402</v>
      </c>
      <c r="G8" s="36">
        <v>13316</v>
      </c>
      <c r="H8" s="37" t="s">
        <v>166</v>
      </c>
      <c r="I8" s="37">
        <v>1200000</v>
      </c>
      <c r="J8" s="46"/>
      <c r="K8" s="46"/>
      <c r="L8" s="46">
        <v>370000</v>
      </c>
      <c r="M8" s="46"/>
      <c r="N8" s="46"/>
      <c r="O8" s="46"/>
      <c r="P8" s="46">
        <v>500000</v>
      </c>
      <c r="Q8" s="46"/>
      <c r="R8" s="46"/>
      <c r="S8" s="46"/>
      <c r="T8" s="46"/>
      <c r="U8" s="46">
        <v>330000</v>
      </c>
      <c r="V8" s="16">
        <f t="shared" si="0"/>
        <v>1200000</v>
      </c>
      <c r="W8" s="16">
        <f t="shared" si="1"/>
        <v>0</v>
      </c>
    </row>
    <row r="9" spans="1:23" x14ac:dyDescent="0.25">
      <c r="A9" s="35" t="s">
        <v>455</v>
      </c>
      <c r="B9" s="35" t="s">
        <v>465</v>
      </c>
      <c r="C9" s="35" t="s">
        <v>457</v>
      </c>
      <c r="D9" s="35" t="s">
        <v>561</v>
      </c>
      <c r="E9" s="35" t="s">
        <v>466</v>
      </c>
      <c r="F9" s="35">
        <v>1250402</v>
      </c>
      <c r="G9" s="36">
        <v>13316</v>
      </c>
      <c r="H9" s="37" t="s">
        <v>467</v>
      </c>
      <c r="I9" s="37">
        <v>6000000</v>
      </c>
      <c r="J9" s="46">
        <v>500000</v>
      </c>
      <c r="K9" s="46">
        <v>500000</v>
      </c>
      <c r="L9" s="46">
        <v>1500000</v>
      </c>
      <c r="M9" s="46">
        <v>250000</v>
      </c>
      <c r="N9" s="46">
        <v>250000</v>
      </c>
      <c r="O9" s="46">
        <v>250000</v>
      </c>
      <c r="P9" s="46">
        <v>1750000</v>
      </c>
      <c r="Q9" s="46">
        <v>0</v>
      </c>
      <c r="R9" s="46">
        <v>0</v>
      </c>
      <c r="S9" s="46">
        <v>0</v>
      </c>
      <c r="T9" s="46">
        <v>0</v>
      </c>
      <c r="U9" s="46">
        <v>1000000</v>
      </c>
      <c r="V9" s="16">
        <f t="shared" si="0"/>
        <v>6000000</v>
      </c>
      <c r="W9" s="16">
        <f t="shared" si="1"/>
        <v>0</v>
      </c>
    </row>
    <row r="10" spans="1:23" x14ac:dyDescent="0.25">
      <c r="A10" s="35" t="s">
        <v>455</v>
      </c>
      <c r="B10" s="35" t="s">
        <v>468</v>
      </c>
      <c r="C10" s="35" t="s">
        <v>155</v>
      </c>
      <c r="D10" s="35" t="s">
        <v>561</v>
      </c>
      <c r="E10" s="35" t="s">
        <v>469</v>
      </c>
      <c r="F10" s="35">
        <v>1250402</v>
      </c>
      <c r="G10" s="36">
        <v>13316</v>
      </c>
      <c r="H10" s="37" t="s">
        <v>97</v>
      </c>
      <c r="I10" s="37">
        <v>600000</v>
      </c>
      <c r="J10" s="46"/>
      <c r="K10" s="46"/>
      <c r="L10" s="46"/>
      <c r="M10" s="46"/>
      <c r="N10" s="46"/>
      <c r="O10" s="46"/>
      <c r="P10" s="46">
        <v>600000</v>
      </c>
      <c r="Q10" s="46"/>
      <c r="R10" s="46"/>
      <c r="S10" s="46"/>
      <c r="T10" s="46"/>
      <c r="U10" s="46"/>
      <c r="V10" s="16">
        <f t="shared" si="0"/>
        <v>600000</v>
      </c>
      <c r="W10" s="16">
        <f t="shared" si="1"/>
        <v>0</v>
      </c>
    </row>
    <row r="11" spans="1:23" x14ac:dyDescent="0.25">
      <c r="A11" s="35" t="s">
        <v>455</v>
      </c>
      <c r="B11" s="35" t="s">
        <v>470</v>
      </c>
      <c r="C11" s="35" t="s">
        <v>457</v>
      </c>
      <c r="D11" s="35" t="s">
        <v>561</v>
      </c>
      <c r="E11" s="35" t="s">
        <v>471</v>
      </c>
      <c r="F11" s="35">
        <v>1250402</v>
      </c>
      <c r="G11" s="36">
        <v>13316</v>
      </c>
      <c r="H11" s="37" t="s">
        <v>46</v>
      </c>
      <c r="I11" s="37">
        <v>600000</v>
      </c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>
        <v>600000</v>
      </c>
      <c r="V11" s="16">
        <f t="shared" si="0"/>
        <v>600000</v>
      </c>
      <c r="W11" s="16">
        <f t="shared" si="1"/>
        <v>0</v>
      </c>
    </row>
    <row r="12" spans="1:23" x14ac:dyDescent="0.25">
      <c r="A12" s="35" t="s">
        <v>455</v>
      </c>
      <c r="B12" s="35" t="s">
        <v>472</v>
      </c>
      <c r="C12" s="35" t="s">
        <v>457</v>
      </c>
      <c r="D12" s="35" t="s">
        <v>561</v>
      </c>
      <c r="E12" s="35" t="s">
        <v>471</v>
      </c>
      <c r="F12" s="35">
        <v>1250402</v>
      </c>
      <c r="G12" s="36">
        <v>13316</v>
      </c>
      <c r="H12" s="37" t="s">
        <v>46</v>
      </c>
      <c r="I12" s="37">
        <v>4200000</v>
      </c>
      <c r="J12" s="46">
        <v>500000</v>
      </c>
      <c r="K12" s="46">
        <v>1000000</v>
      </c>
      <c r="L12" s="46">
        <v>950000</v>
      </c>
      <c r="M12" s="46">
        <v>250000</v>
      </c>
      <c r="N12" s="46">
        <v>250000</v>
      </c>
      <c r="O12" s="46">
        <v>250000</v>
      </c>
      <c r="P12" s="46">
        <v>500000</v>
      </c>
      <c r="Q12" s="46">
        <v>0</v>
      </c>
      <c r="R12" s="46">
        <v>0</v>
      </c>
      <c r="S12" s="46">
        <v>0</v>
      </c>
      <c r="T12" s="46">
        <v>0</v>
      </c>
      <c r="U12" s="46">
        <v>500000</v>
      </c>
      <c r="V12" s="16">
        <f t="shared" si="0"/>
        <v>4200000</v>
      </c>
      <c r="W12" s="16">
        <f t="shared" si="1"/>
        <v>0</v>
      </c>
    </row>
    <row r="13" spans="1:23" x14ac:dyDescent="0.25">
      <c r="A13" s="35" t="s">
        <v>455</v>
      </c>
      <c r="B13" s="35" t="s">
        <v>473</v>
      </c>
      <c r="C13" s="35" t="s">
        <v>457</v>
      </c>
      <c r="D13" s="35" t="s">
        <v>561</v>
      </c>
      <c r="E13" s="35" t="s">
        <v>474</v>
      </c>
      <c r="F13" s="35">
        <v>1250402</v>
      </c>
      <c r="G13" s="36">
        <v>13316</v>
      </c>
      <c r="H13" s="13" t="s">
        <v>475</v>
      </c>
      <c r="I13" s="13">
        <v>0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16">
        <f t="shared" si="0"/>
        <v>0</v>
      </c>
      <c r="W13" s="16">
        <f t="shared" si="1"/>
        <v>0</v>
      </c>
    </row>
    <row r="14" spans="1:23" x14ac:dyDescent="0.25">
      <c r="A14" s="35" t="s">
        <v>455</v>
      </c>
      <c r="B14" s="35" t="s">
        <v>476</v>
      </c>
      <c r="C14" s="35" t="s">
        <v>457</v>
      </c>
      <c r="D14" s="35" t="s">
        <v>561</v>
      </c>
      <c r="E14" s="35" t="s">
        <v>474</v>
      </c>
      <c r="F14" s="35">
        <v>1250402</v>
      </c>
      <c r="G14" s="36">
        <v>13316</v>
      </c>
      <c r="H14" s="37" t="s">
        <v>475</v>
      </c>
      <c r="I14" s="37">
        <v>27660000</v>
      </c>
      <c r="J14" s="46">
        <v>2500000</v>
      </c>
      <c r="K14" s="46">
        <v>3000000</v>
      </c>
      <c r="L14" s="46">
        <v>3000000</v>
      </c>
      <c r="M14" s="46">
        <v>2000000</v>
      </c>
      <c r="N14" s="46">
        <v>2000000</v>
      </c>
      <c r="O14" s="46">
        <v>2000000</v>
      </c>
      <c r="P14" s="46">
        <v>3000000</v>
      </c>
      <c r="Q14" s="46">
        <v>2000000</v>
      </c>
      <c r="R14" s="46">
        <v>2000000</v>
      </c>
      <c r="S14" s="46">
        <v>2000000</v>
      </c>
      <c r="T14" s="46">
        <v>2000000</v>
      </c>
      <c r="U14" s="46">
        <v>2160000</v>
      </c>
      <c r="V14" s="16">
        <f t="shared" si="0"/>
        <v>27660000</v>
      </c>
      <c r="W14" s="16">
        <f t="shared" si="1"/>
        <v>0</v>
      </c>
    </row>
    <row r="15" spans="1:23" x14ac:dyDescent="0.25">
      <c r="A15" s="35" t="s">
        <v>455</v>
      </c>
      <c r="B15" s="35" t="s">
        <v>477</v>
      </c>
      <c r="C15" s="35" t="s">
        <v>155</v>
      </c>
      <c r="D15" s="35" t="s">
        <v>561</v>
      </c>
      <c r="E15" s="35" t="s">
        <v>478</v>
      </c>
      <c r="F15" s="35">
        <v>1250402</v>
      </c>
      <c r="G15" s="36">
        <v>13316</v>
      </c>
      <c r="H15" s="37" t="s">
        <v>102</v>
      </c>
      <c r="I15" s="37">
        <v>300000</v>
      </c>
      <c r="J15" s="46"/>
      <c r="K15" s="46"/>
      <c r="L15" s="46"/>
      <c r="M15" s="46">
        <v>300000</v>
      </c>
      <c r="N15" s="46"/>
      <c r="O15" s="46"/>
      <c r="P15" s="46"/>
      <c r="Q15" s="46"/>
      <c r="R15" s="46"/>
      <c r="S15" s="46"/>
      <c r="T15" s="46"/>
      <c r="U15" s="46"/>
      <c r="V15" s="16">
        <f t="shared" si="0"/>
        <v>300000</v>
      </c>
      <c r="W15" s="16">
        <f t="shared" si="1"/>
        <v>0</v>
      </c>
    </row>
    <row r="16" spans="1:23" x14ac:dyDescent="0.25">
      <c r="A16" s="35" t="s">
        <v>455</v>
      </c>
      <c r="B16" s="35" t="s">
        <v>479</v>
      </c>
      <c r="C16" s="35" t="s">
        <v>457</v>
      </c>
      <c r="D16" s="35" t="s">
        <v>561</v>
      </c>
      <c r="E16" s="35" t="s">
        <v>480</v>
      </c>
      <c r="F16" s="35">
        <v>1250402</v>
      </c>
      <c r="G16" s="36">
        <v>13316</v>
      </c>
      <c r="H16" s="37" t="s">
        <v>54</v>
      </c>
      <c r="I16" s="37">
        <v>14020000</v>
      </c>
      <c r="J16" s="46">
        <v>1500000</v>
      </c>
      <c r="K16" s="46">
        <v>1500000</v>
      </c>
      <c r="L16" s="46">
        <v>1500000</v>
      </c>
      <c r="M16" s="46">
        <v>1000000</v>
      </c>
      <c r="N16" s="46">
        <v>1000000</v>
      </c>
      <c r="O16" s="46">
        <v>1000000</v>
      </c>
      <c r="P16" s="46">
        <v>1500000</v>
      </c>
      <c r="Q16" s="46">
        <v>1000000</v>
      </c>
      <c r="R16" s="46">
        <v>1000000</v>
      </c>
      <c r="S16" s="46">
        <v>1000000</v>
      </c>
      <c r="T16" s="46">
        <v>1000000</v>
      </c>
      <c r="U16" s="46">
        <v>1020000</v>
      </c>
      <c r="V16" s="16">
        <f t="shared" si="0"/>
        <v>14020000</v>
      </c>
      <c r="W16" s="16">
        <f t="shared" si="1"/>
        <v>0</v>
      </c>
    </row>
    <row r="17" spans="1:23" x14ac:dyDescent="0.25">
      <c r="A17" s="35" t="s">
        <v>455</v>
      </c>
      <c r="B17" s="35" t="s">
        <v>481</v>
      </c>
      <c r="C17" s="35" t="s">
        <v>457</v>
      </c>
      <c r="D17" s="35" t="s">
        <v>561</v>
      </c>
      <c r="E17" s="35" t="s">
        <v>482</v>
      </c>
      <c r="F17" s="35">
        <v>1250402</v>
      </c>
      <c r="G17" s="36">
        <v>13316</v>
      </c>
      <c r="H17" s="37" t="s">
        <v>423</v>
      </c>
      <c r="I17" s="37">
        <v>7200000</v>
      </c>
      <c r="J17" s="46">
        <v>1000000</v>
      </c>
      <c r="K17" s="46">
        <v>1000000</v>
      </c>
      <c r="L17" s="46">
        <v>1000000</v>
      </c>
      <c r="M17" s="46">
        <v>1000000</v>
      </c>
      <c r="N17" s="46">
        <v>1000000</v>
      </c>
      <c r="O17" s="46">
        <v>1000000</v>
      </c>
      <c r="P17" s="46">
        <v>700000</v>
      </c>
      <c r="Q17" s="46">
        <v>0</v>
      </c>
      <c r="R17" s="46">
        <v>0</v>
      </c>
      <c r="S17" s="46">
        <v>0</v>
      </c>
      <c r="T17" s="46">
        <v>0</v>
      </c>
      <c r="U17" s="46">
        <v>500000</v>
      </c>
      <c r="V17" s="16">
        <f t="shared" si="0"/>
        <v>7200000</v>
      </c>
      <c r="W17" s="16">
        <f t="shared" si="1"/>
        <v>0</v>
      </c>
    </row>
    <row r="18" spans="1:23" x14ac:dyDescent="0.25">
      <c r="A18" s="35" t="s">
        <v>455</v>
      </c>
      <c r="B18" s="35" t="s">
        <v>483</v>
      </c>
      <c r="C18" s="35" t="s">
        <v>457</v>
      </c>
      <c r="D18" s="35" t="s">
        <v>561</v>
      </c>
      <c r="E18" s="35" t="s">
        <v>484</v>
      </c>
      <c r="F18" s="35">
        <v>1250402</v>
      </c>
      <c r="G18" s="36">
        <v>13316</v>
      </c>
      <c r="H18" s="37" t="s">
        <v>426</v>
      </c>
      <c r="I18" s="37">
        <v>10200000</v>
      </c>
      <c r="J18" s="46">
        <v>1000000</v>
      </c>
      <c r="K18" s="46">
        <v>1000000</v>
      </c>
      <c r="L18" s="46">
        <v>1000000</v>
      </c>
      <c r="M18" s="46">
        <v>1000000</v>
      </c>
      <c r="N18" s="46">
        <v>1000000</v>
      </c>
      <c r="O18" s="46">
        <v>1000000</v>
      </c>
      <c r="P18" s="46">
        <v>0</v>
      </c>
      <c r="Q18" s="46">
        <v>1000000</v>
      </c>
      <c r="R18" s="46">
        <v>1000000</v>
      </c>
      <c r="S18" s="46">
        <v>1000000</v>
      </c>
      <c r="T18" s="46">
        <v>1000000</v>
      </c>
      <c r="U18" s="46">
        <v>200000</v>
      </c>
      <c r="V18" s="16">
        <f t="shared" si="0"/>
        <v>10200000</v>
      </c>
      <c r="W18" s="16">
        <f t="shared" si="1"/>
        <v>0</v>
      </c>
    </row>
    <row r="19" spans="1:23" x14ac:dyDescent="0.25">
      <c r="A19" s="35" t="s">
        <v>455</v>
      </c>
      <c r="B19" s="35" t="s">
        <v>485</v>
      </c>
      <c r="C19" s="35" t="s">
        <v>457</v>
      </c>
      <c r="D19" s="35" t="s">
        <v>561</v>
      </c>
      <c r="E19" s="35" t="s">
        <v>486</v>
      </c>
      <c r="F19" s="35">
        <v>1250402</v>
      </c>
      <c r="G19" s="36">
        <v>13316</v>
      </c>
      <c r="H19" s="37" t="s">
        <v>189</v>
      </c>
      <c r="I19" s="37">
        <v>6000000</v>
      </c>
      <c r="J19" s="46">
        <v>250000</v>
      </c>
      <c r="K19" s="46">
        <v>250000</v>
      </c>
      <c r="L19" s="46">
        <v>250000</v>
      </c>
      <c r="M19" s="46">
        <v>265000</v>
      </c>
      <c r="N19" s="46">
        <v>1065000</v>
      </c>
      <c r="O19" s="46">
        <v>1065000</v>
      </c>
      <c r="P19" s="46">
        <v>2000000</v>
      </c>
      <c r="Q19" s="46">
        <v>0</v>
      </c>
      <c r="R19" s="46">
        <v>0</v>
      </c>
      <c r="S19" s="46">
        <v>0</v>
      </c>
      <c r="T19" s="46">
        <v>0</v>
      </c>
      <c r="U19" s="46">
        <v>855000</v>
      </c>
      <c r="V19" s="16">
        <f t="shared" si="0"/>
        <v>6000000</v>
      </c>
      <c r="W19" s="16">
        <f t="shared" si="1"/>
        <v>0</v>
      </c>
    </row>
    <row r="20" spans="1:23" x14ac:dyDescent="0.25">
      <c r="A20" s="35" t="s">
        <v>455</v>
      </c>
      <c r="B20" s="35" t="s">
        <v>487</v>
      </c>
      <c r="C20" s="35" t="s">
        <v>457</v>
      </c>
      <c r="D20" s="35" t="s">
        <v>561</v>
      </c>
      <c r="E20" s="35" t="s">
        <v>488</v>
      </c>
      <c r="F20" s="35">
        <v>1250402</v>
      </c>
      <c r="G20" s="36">
        <v>13316</v>
      </c>
      <c r="H20" s="37" t="s">
        <v>62</v>
      </c>
      <c r="I20" s="37">
        <v>8100000</v>
      </c>
      <c r="J20" s="46">
        <v>1250000</v>
      </c>
      <c r="K20" s="46">
        <v>1250000</v>
      </c>
      <c r="L20" s="46">
        <v>1250000</v>
      </c>
      <c r="M20" s="46">
        <v>1250000</v>
      </c>
      <c r="N20" s="46">
        <v>1250000</v>
      </c>
      <c r="O20" s="46">
        <v>1250000</v>
      </c>
      <c r="P20" s="46">
        <v>350000</v>
      </c>
      <c r="Q20" s="46">
        <v>0</v>
      </c>
      <c r="R20" s="46">
        <v>0</v>
      </c>
      <c r="S20" s="46">
        <v>0</v>
      </c>
      <c r="T20" s="46">
        <v>0</v>
      </c>
      <c r="U20" s="46">
        <v>250000</v>
      </c>
      <c r="V20" s="16">
        <f t="shared" si="0"/>
        <v>8100000</v>
      </c>
      <c r="W20" s="16">
        <f t="shared" si="1"/>
        <v>0</v>
      </c>
    </row>
    <row r="21" spans="1:23" x14ac:dyDescent="0.25">
      <c r="A21" s="35" t="s">
        <v>455</v>
      </c>
      <c r="B21" s="35" t="s">
        <v>489</v>
      </c>
      <c r="C21" s="35" t="s">
        <v>457</v>
      </c>
      <c r="D21" s="35" t="s">
        <v>561</v>
      </c>
      <c r="E21" s="35" t="s">
        <v>490</v>
      </c>
      <c r="F21" s="35">
        <v>1250402</v>
      </c>
      <c r="G21" s="36">
        <v>13316</v>
      </c>
      <c r="H21" s="37" t="s">
        <v>491</v>
      </c>
      <c r="I21" s="37">
        <v>6000000</v>
      </c>
      <c r="J21" s="46">
        <v>1000000</v>
      </c>
      <c r="K21" s="46">
        <v>1000000</v>
      </c>
      <c r="L21" s="46">
        <v>1000000</v>
      </c>
      <c r="M21" s="46">
        <v>1000000</v>
      </c>
      <c r="N21" s="46">
        <v>500000</v>
      </c>
      <c r="O21" s="46">
        <v>500000</v>
      </c>
      <c r="P21" s="46">
        <v>500000</v>
      </c>
      <c r="Q21" s="46">
        <v>0</v>
      </c>
      <c r="R21" s="46">
        <v>0</v>
      </c>
      <c r="S21" s="46">
        <v>0</v>
      </c>
      <c r="T21" s="46">
        <v>0</v>
      </c>
      <c r="U21" s="46">
        <v>500000</v>
      </c>
      <c r="V21" s="16">
        <f t="shared" si="0"/>
        <v>6000000</v>
      </c>
      <c r="W21" s="16">
        <f t="shared" si="1"/>
        <v>0</v>
      </c>
    </row>
    <row r="22" spans="1:23" x14ac:dyDescent="0.25">
      <c r="A22" s="35" t="s">
        <v>455</v>
      </c>
      <c r="B22" s="35" t="s">
        <v>492</v>
      </c>
      <c r="C22" s="35" t="s">
        <v>457</v>
      </c>
      <c r="D22" s="35" t="s">
        <v>561</v>
      </c>
      <c r="E22" s="35" t="s">
        <v>493</v>
      </c>
      <c r="F22" s="35">
        <v>1250402</v>
      </c>
      <c r="G22" s="36">
        <v>13316</v>
      </c>
      <c r="H22" s="37" t="s">
        <v>4</v>
      </c>
      <c r="I22" s="37">
        <v>10200000</v>
      </c>
      <c r="J22" s="46">
        <v>1000000</v>
      </c>
      <c r="K22" s="46">
        <v>1000000</v>
      </c>
      <c r="L22" s="46">
        <v>1000000</v>
      </c>
      <c r="M22" s="46">
        <v>1000000</v>
      </c>
      <c r="N22" s="46">
        <v>1000000</v>
      </c>
      <c r="O22" s="46">
        <v>1000000</v>
      </c>
      <c r="P22" s="46">
        <v>1000000</v>
      </c>
      <c r="Q22" s="46">
        <v>1000000</v>
      </c>
      <c r="R22" s="46">
        <v>0</v>
      </c>
      <c r="S22" s="46">
        <v>0</v>
      </c>
      <c r="T22" s="46">
        <v>1000000</v>
      </c>
      <c r="U22" s="46">
        <v>1200000</v>
      </c>
      <c r="V22" s="16">
        <f t="shared" si="0"/>
        <v>10200000</v>
      </c>
      <c r="W22" s="16">
        <f t="shared" si="1"/>
        <v>0</v>
      </c>
    </row>
    <row r="23" spans="1:23" x14ac:dyDescent="0.25">
      <c r="A23" s="35" t="s">
        <v>455</v>
      </c>
      <c r="B23" s="35" t="s">
        <v>494</v>
      </c>
      <c r="C23" s="35" t="s">
        <v>457</v>
      </c>
      <c r="D23" s="35" t="s">
        <v>561</v>
      </c>
      <c r="E23" s="35" t="s">
        <v>495</v>
      </c>
      <c r="F23" s="35">
        <v>1250402</v>
      </c>
      <c r="G23" s="36">
        <v>13316</v>
      </c>
      <c r="H23" s="37" t="s">
        <v>69</v>
      </c>
      <c r="I23" s="37">
        <v>10800000</v>
      </c>
      <c r="J23" s="46">
        <v>1800000</v>
      </c>
      <c r="K23" s="46">
        <v>1000000</v>
      </c>
      <c r="L23" s="46">
        <v>1000000</v>
      </c>
      <c r="M23" s="46">
        <v>1000000</v>
      </c>
      <c r="N23" s="46">
        <v>1000000</v>
      </c>
      <c r="O23" s="46">
        <v>1000000</v>
      </c>
      <c r="P23" s="46">
        <v>1000000</v>
      </c>
      <c r="Q23" s="46">
        <v>0</v>
      </c>
      <c r="R23" s="46">
        <v>1000000</v>
      </c>
      <c r="S23" s="46">
        <v>1000000</v>
      </c>
      <c r="T23" s="46">
        <v>0</v>
      </c>
      <c r="U23" s="46">
        <v>1000000</v>
      </c>
      <c r="V23" s="16">
        <f t="shared" si="0"/>
        <v>10800000</v>
      </c>
      <c r="W23" s="16">
        <f t="shared" si="1"/>
        <v>0</v>
      </c>
    </row>
    <row r="24" spans="1:23" x14ac:dyDescent="0.25">
      <c r="A24" s="35" t="s">
        <v>455</v>
      </c>
      <c r="B24" s="35" t="s">
        <v>496</v>
      </c>
      <c r="C24" s="35" t="s">
        <v>457</v>
      </c>
      <c r="D24" s="35" t="s">
        <v>561</v>
      </c>
      <c r="E24" s="35" t="s">
        <v>497</v>
      </c>
      <c r="F24" s="35">
        <v>1250402</v>
      </c>
      <c r="G24" s="36">
        <v>13316</v>
      </c>
      <c r="H24" s="37" t="s">
        <v>198</v>
      </c>
      <c r="I24" s="37">
        <v>2000000</v>
      </c>
      <c r="J24" s="46">
        <v>250000</v>
      </c>
      <c r="K24" s="46">
        <v>250000</v>
      </c>
      <c r="L24" s="46">
        <v>250000</v>
      </c>
      <c r="M24" s="46">
        <v>250000</v>
      </c>
      <c r="N24" s="46">
        <v>250000</v>
      </c>
      <c r="O24" s="46">
        <v>250000</v>
      </c>
      <c r="P24" s="46">
        <v>250000</v>
      </c>
      <c r="Q24" s="46"/>
      <c r="R24" s="46"/>
      <c r="S24" s="46"/>
      <c r="T24" s="46"/>
      <c r="U24" s="46">
        <v>250000</v>
      </c>
      <c r="V24" s="16">
        <f t="shared" si="0"/>
        <v>2000000</v>
      </c>
      <c r="W24" s="16">
        <f t="shared" si="1"/>
        <v>0</v>
      </c>
    </row>
    <row r="25" spans="1:23" x14ac:dyDescent="0.25">
      <c r="A25" s="35" t="s">
        <v>455</v>
      </c>
      <c r="B25" s="35" t="s">
        <v>498</v>
      </c>
      <c r="C25" s="35" t="s">
        <v>457</v>
      </c>
      <c r="D25" s="35" t="s">
        <v>561</v>
      </c>
      <c r="E25" s="35" t="s">
        <v>499</v>
      </c>
      <c r="F25" s="35">
        <v>1250402</v>
      </c>
      <c r="G25" s="36">
        <v>13316</v>
      </c>
      <c r="H25" s="37" t="s">
        <v>78</v>
      </c>
      <c r="I25" s="37">
        <v>4200000</v>
      </c>
      <c r="J25" s="46">
        <v>500000</v>
      </c>
      <c r="K25" s="46">
        <v>500000</v>
      </c>
      <c r="L25" s="46">
        <v>500000</v>
      </c>
      <c r="M25" s="46">
        <v>500000</v>
      </c>
      <c r="N25" s="46">
        <v>500000</v>
      </c>
      <c r="O25" s="46">
        <v>500000</v>
      </c>
      <c r="P25" s="46">
        <v>500000</v>
      </c>
      <c r="Q25" s="46">
        <v>0</v>
      </c>
      <c r="R25" s="46">
        <v>0</v>
      </c>
      <c r="S25" s="46">
        <v>0</v>
      </c>
      <c r="T25" s="46">
        <v>0</v>
      </c>
      <c r="U25" s="46">
        <v>700000</v>
      </c>
      <c r="V25" s="16">
        <f t="shared" si="0"/>
        <v>4200000</v>
      </c>
      <c r="W25" s="16">
        <f t="shared" si="1"/>
        <v>0</v>
      </c>
    </row>
    <row r="26" spans="1:23" x14ac:dyDescent="0.25">
      <c r="A26" s="35" t="s">
        <v>455</v>
      </c>
      <c r="B26" s="35" t="s">
        <v>500</v>
      </c>
      <c r="C26" s="35" t="s">
        <v>457</v>
      </c>
      <c r="D26" s="35" t="s">
        <v>561</v>
      </c>
      <c r="E26" s="35" t="s">
        <v>501</v>
      </c>
      <c r="F26" s="35">
        <v>1250402</v>
      </c>
      <c r="G26" s="36">
        <v>13316</v>
      </c>
      <c r="H26" s="37" t="s">
        <v>209</v>
      </c>
      <c r="I26" s="37">
        <v>2000000</v>
      </c>
      <c r="J26" s="46">
        <v>250000</v>
      </c>
      <c r="K26" s="46">
        <v>250000</v>
      </c>
      <c r="L26" s="46">
        <v>250000</v>
      </c>
      <c r="M26" s="46">
        <v>250000</v>
      </c>
      <c r="N26" s="46">
        <v>250000</v>
      </c>
      <c r="O26" s="46">
        <v>250000</v>
      </c>
      <c r="P26" s="46">
        <v>250000</v>
      </c>
      <c r="Q26" s="46"/>
      <c r="R26" s="46"/>
      <c r="S26" s="46"/>
      <c r="T26" s="46"/>
      <c r="U26" s="46">
        <v>250000</v>
      </c>
      <c r="V26" s="16">
        <f t="shared" si="0"/>
        <v>2000000</v>
      </c>
      <c r="W26" s="16">
        <f t="shared" si="1"/>
        <v>0</v>
      </c>
    </row>
    <row r="27" spans="1:23" x14ac:dyDescent="0.25">
      <c r="A27" s="89" t="s">
        <v>589</v>
      </c>
      <c r="B27" s="89"/>
      <c r="C27" s="89"/>
      <c r="D27" s="89"/>
      <c r="E27" s="89"/>
      <c r="F27" s="89"/>
      <c r="G27" s="89"/>
      <c r="H27" s="13"/>
      <c r="I27" s="37">
        <f>SUM(I5:I26)</f>
        <v>129080000</v>
      </c>
      <c r="J27" s="37">
        <f t="shared" ref="J27" si="2">SUM(J5:J26)</f>
        <v>15385000</v>
      </c>
      <c r="K27" s="37">
        <f t="shared" ref="K27" si="3">SUM(K5:K26)</f>
        <v>15385000</v>
      </c>
      <c r="L27" s="37">
        <f t="shared" ref="L27" si="4">SUM(L5:L26)</f>
        <v>15385000</v>
      </c>
      <c r="M27" s="37">
        <f t="shared" ref="M27" si="5">SUM(M5:M26)</f>
        <v>11565000</v>
      </c>
      <c r="N27" s="37">
        <f t="shared" ref="N27" si="6">SUM(N5:N26)</f>
        <v>11565000</v>
      </c>
      <c r="O27" s="37">
        <f t="shared" ref="O27" si="7">SUM(O5:O26)</f>
        <v>11565000</v>
      </c>
      <c r="P27" s="37">
        <f t="shared" ref="P27" si="8">SUM(P5:P26)</f>
        <v>15385000</v>
      </c>
      <c r="Q27" s="37">
        <f t="shared" ref="Q27" si="9">SUM(Q5:Q26)</f>
        <v>5000000</v>
      </c>
      <c r="R27" s="37">
        <f t="shared" ref="R27" si="10">SUM(R5:R26)</f>
        <v>5000000</v>
      </c>
      <c r="S27" s="37">
        <f t="shared" ref="S27" si="11">SUM(S5:S26)</f>
        <v>5000000</v>
      </c>
      <c r="T27" s="37">
        <f t="shared" ref="T27" si="12">SUM(T5:T26)</f>
        <v>5000000</v>
      </c>
      <c r="U27" s="37">
        <f t="shared" ref="U27" si="13">SUM(U5:U26)</f>
        <v>11565000</v>
      </c>
      <c r="V27" s="16">
        <f t="shared" si="0"/>
        <v>127800000</v>
      </c>
      <c r="W27" s="16">
        <f t="shared" si="1"/>
        <v>1280000</v>
      </c>
    </row>
    <row r="28" spans="1:23" x14ac:dyDescent="0.25">
      <c r="A28" s="89" t="s">
        <v>591</v>
      </c>
      <c r="B28" s="89"/>
      <c r="C28" s="89"/>
      <c r="D28" s="89"/>
      <c r="E28" s="89"/>
      <c r="F28" s="89"/>
      <c r="G28" s="89"/>
      <c r="H28" s="13"/>
      <c r="I28" s="13"/>
      <c r="J28" s="39">
        <v>15385000</v>
      </c>
      <c r="K28" s="39">
        <v>15385000</v>
      </c>
      <c r="L28" s="39">
        <v>15385000</v>
      </c>
      <c r="M28" s="39">
        <v>11565000</v>
      </c>
      <c r="N28" s="39">
        <v>11565000</v>
      </c>
      <c r="O28" s="39">
        <v>11565000</v>
      </c>
      <c r="P28" s="39">
        <v>15385000</v>
      </c>
      <c r="Q28" s="39">
        <v>5000000</v>
      </c>
      <c r="R28" s="39">
        <v>5000000</v>
      </c>
      <c r="S28" s="39">
        <v>5000000</v>
      </c>
      <c r="T28" s="39">
        <v>5000000</v>
      </c>
      <c r="U28" s="39">
        <v>11565000</v>
      </c>
      <c r="V28" s="16">
        <f t="shared" ref="V28" si="14">SUM(J28:U28)</f>
        <v>127800000</v>
      </c>
      <c r="W28" s="16"/>
    </row>
    <row r="29" spans="1:23" x14ac:dyDescent="0.25">
      <c r="A29" s="89" t="s">
        <v>592</v>
      </c>
      <c r="B29" s="89"/>
      <c r="C29" s="89"/>
      <c r="D29" s="89"/>
      <c r="E29" s="89"/>
      <c r="F29" s="89"/>
      <c r="G29" s="89"/>
      <c r="H29" s="13"/>
      <c r="I29" s="13"/>
      <c r="J29" s="37">
        <f>J28-J27</f>
        <v>0</v>
      </c>
      <c r="K29" s="37">
        <f t="shared" ref="K29:U29" si="15">K28-K27</f>
        <v>0</v>
      </c>
      <c r="L29" s="37">
        <f t="shared" si="15"/>
        <v>0</v>
      </c>
      <c r="M29" s="37">
        <f t="shared" si="15"/>
        <v>0</v>
      </c>
      <c r="N29" s="37">
        <f t="shared" si="15"/>
        <v>0</v>
      </c>
      <c r="O29" s="37">
        <f t="shared" si="15"/>
        <v>0</v>
      </c>
      <c r="P29" s="37">
        <f t="shared" si="15"/>
        <v>0</v>
      </c>
      <c r="Q29" s="37">
        <f t="shared" si="15"/>
        <v>0</v>
      </c>
      <c r="R29" s="37">
        <f t="shared" si="15"/>
        <v>0</v>
      </c>
      <c r="S29" s="37">
        <f t="shared" si="15"/>
        <v>0</v>
      </c>
      <c r="T29" s="37">
        <f t="shared" si="15"/>
        <v>0</v>
      </c>
      <c r="U29" s="37">
        <f t="shared" si="15"/>
        <v>0</v>
      </c>
      <c r="V29" s="16">
        <f>V28-V27</f>
        <v>0</v>
      </c>
      <c r="W29" s="16"/>
    </row>
  </sheetData>
  <customSheetViews>
    <customSheetView guid="{E5E349B8-A990-496C-BEC5-A753ACE9F818}">
      <selection activeCell="F6" sqref="F6"/>
      <pageMargins left="0.7" right="0.7" top="0.75" bottom="0.75" header="0.3" footer="0.3"/>
    </customSheetView>
    <customSheetView guid="{ECF72AE7-C5A2-4B64-8F4D-6758CB07E305}" topLeftCell="J13">
      <selection activeCell="J26" sqref="J26"/>
      <pageMargins left="0.7" right="0.7" top="0.75" bottom="0.75" header="0.3" footer="0.3"/>
    </customSheetView>
    <customSheetView guid="{C9F1297D-C101-46AC-A90F-3FEF25CC5F27}" topLeftCell="J13">
      <selection activeCell="J26" sqref="J26"/>
      <pageMargins left="0.7" right="0.7" top="0.75" bottom="0.75" header="0.3" footer="0.3"/>
    </customSheetView>
    <customSheetView guid="{113F5A9E-2D68-4C33-8BCE-86FDF83113D7}" topLeftCell="J13">
      <selection activeCell="J26" sqref="J26"/>
      <pageMargins left="0.7" right="0.7" top="0.75" bottom="0.75" header="0.3" footer="0.3"/>
    </customSheetView>
    <customSheetView guid="{ED46E13A-94FA-4E4C-857D-89FB75DD4E5B}" topLeftCell="J13">
      <selection activeCell="J26" sqref="J26"/>
      <pageMargins left="0.7" right="0.7" top="0.75" bottom="0.75" header="0.3" footer="0.3"/>
    </customSheetView>
    <customSheetView guid="{6880B336-4DDE-4525-A35F-B03F186E70C2}" topLeftCell="J13">
      <selection activeCell="J26" sqref="J26"/>
      <pageMargins left="0.7" right="0.7" top="0.75" bottom="0.75" header="0.3" footer="0.3"/>
    </customSheetView>
    <customSheetView guid="{A01D44F9-3608-429C-BE76-956311B3E4C7}">
      <selection activeCell="F6" sqref="F6"/>
      <pageMargins left="0.7" right="0.7" top="0.75" bottom="0.75" header="0.3" footer="0.3"/>
    </customSheetView>
  </customSheetViews>
  <mergeCells count="3">
    <mergeCell ref="A27:G27"/>
    <mergeCell ref="A28:G28"/>
    <mergeCell ref="A29:G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N28"/>
  <sheetViews>
    <sheetView topLeftCell="B1" workbookViewId="0">
      <selection activeCell="K12" sqref="K12"/>
    </sheetView>
  </sheetViews>
  <sheetFormatPr defaultRowHeight="15" x14ac:dyDescent="0.25"/>
  <cols>
    <col min="1" max="1" width="26.5703125" customWidth="1"/>
    <col min="2" max="2" width="18.85546875" customWidth="1"/>
    <col min="5" max="5" width="28.5703125" customWidth="1"/>
    <col min="8" max="8" width="18" customWidth="1"/>
    <col min="9" max="9" width="15.42578125" customWidth="1"/>
    <col min="10" max="13" width="14.28515625" style="7" bestFit="1" customWidth="1"/>
    <col min="14" max="14" width="15" style="7" bestFit="1" customWidth="1"/>
  </cols>
  <sheetData>
    <row r="3" spans="1:14" x14ac:dyDescent="0.25">
      <c r="A3" s="42" t="s">
        <v>528</v>
      </c>
      <c r="B3" s="42" t="s">
        <v>529</v>
      </c>
      <c r="C3" s="42" t="s">
        <v>530</v>
      </c>
      <c r="D3" s="42" t="s">
        <v>543</v>
      </c>
      <c r="E3" s="42" t="s">
        <v>531</v>
      </c>
      <c r="F3" s="42" t="s">
        <v>532</v>
      </c>
      <c r="G3" s="42" t="s">
        <v>564</v>
      </c>
      <c r="H3" s="13" t="s">
        <v>533</v>
      </c>
      <c r="I3" s="13" t="s">
        <v>534</v>
      </c>
      <c r="J3" s="18" t="s">
        <v>750</v>
      </c>
      <c r="K3" s="18" t="s">
        <v>751</v>
      </c>
      <c r="L3" s="18" t="s">
        <v>752</v>
      </c>
      <c r="M3" s="43" t="s">
        <v>593</v>
      </c>
      <c r="N3" s="43" t="s">
        <v>614</v>
      </c>
    </row>
    <row r="4" spans="1:14" x14ac:dyDescent="0.25">
      <c r="A4" s="35" t="s">
        <v>524</v>
      </c>
      <c r="B4" s="35" t="s">
        <v>525</v>
      </c>
      <c r="C4" s="35" t="s">
        <v>526</v>
      </c>
      <c r="D4" s="35" t="s">
        <v>563</v>
      </c>
      <c r="E4" s="35" t="s">
        <v>527</v>
      </c>
      <c r="F4" s="35">
        <v>1250402</v>
      </c>
      <c r="G4" s="36">
        <v>13316</v>
      </c>
      <c r="H4" s="37" t="s">
        <v>27</v>
      </c>
      <c r="I4" s="37">
        <v>1440000</v>
      </c>
      <c r="J4" s="46"/>
      <c r="K4" s="46"/>
      <c r="L4" s="46"/>
      <c r="M4" s="16">
        <f>SUM(J4:L4)</f>
        <v>0</v>
      </c>
      <c r="N4" s="16">
        <f>I4-M4</f>
        <v>1440000</v>
      </c>
    </row>
    <row r="5" spans="1:14" x14ac:dyDescent="0.25">
      <c r="A5" s="89" t="s">
        <v>589</v>
      </c>
      <c r="B5" s="89"/>
      <c r="C5" s="89"/>
      <c r="D5" s="89"/>
      <c r="E5" s="89"/>
      <c r="F5" s="89"/>
      <c r="G5" s="89"/>
      <c r="H5" s="13"/>
      <c r="I5" s="37">
        <f>SUM(I4)</f>
        <v>1440000</v>
      </c>
      <c r="J5" s="16">
        <f t="shared" ref="J5:L5" si="0">SUM(J4)</f>
        <v>0</v>
      </c>
      <c r="K5" s="16">
        <f t="shared" si="0"/>
        <v>0</v>
      </c>
      <c r="L5" s="16">
        <f t="shared" si="0"/>
        <v>0</v>
      </c>
      <c r="M5" s="16">
        <f>SUM(J5:L5)</f>
        <v>0</v>
      </c>
      <c r="N5" s="16">
        <f>I5-M5</f>
        <v>1440000</v>
      </c>
    </row>
    <row r="6" spans="1:14" x14ac:dyDescent="0.25">
      <c r="A6" s="89" t="s">
        <v>591</v>
      </c>
      <c r="B6" s="89"/>
      <c r="C6" s="89"/>
      <c r="D6" s="89"/>
      <c r="E6" s="89"/>
      <c r="F6" s="89"/>
      <c r="G6" s="89"/>
      <c r="H6" s="13"/>
      <c r="I6" s="13"/>
      <c r="J6" s="17">
        <v>10000000</v>
      </c>
      <c r="K6" s="17">
        <v>15000000</v>
      </c>
      <c r="L6" s="17">
        <v>15000000</v>
      </c>
      <c r="M6" s="16">
        <f>SUM(J6:L6)</f>
        <v>40000000</v>
      </c>
      <c r="N6" s="16"/>
    </row>
    <row r="7" spans="1:14" x14ac:dyDescent="0.25">
      <c r="A7" s="89" t="s">
        <v>592</v>
      </c>
      <c r="B7" s="89"/>
      <c r="C7" s="89"/>
      <c r="D7" s="89"/>
      <c r="E7" s="89"/>
      <c r="F7" s="89"/>
      <c r="G7" s="89"/>
      <c r="H7" s="13"/>
      <c r="I7" s="13"/>
      <c r="J7" s="16">
        <f>J6-J5</f>
        <v>10000000</v>
      </c>
      <c r="K7" s="16">
        <f t="shared" ref="K7" si="1">K6-K5</f>
        <v>15000000</v>
      </c>
      <c r="L7" s="16">
        <f>L6-L5</f>
        <v>15000000</v>
      </c>
      <c r="M7" s="16">
        <f>M6-M5</f>
        <v>40000000</v>
      </c>
      <c r="N7" s="16"/>
    </row>
    <row r="9" spans="1:14" x14ac:dyDescent="0.25">
      <c r="B9" s="70" t="s">
        <v>524</v>
      </c>
      <c r="H9" s="70" t="s">
        <v>755</v>
      </c>
      <c r="I9" s="70" t="s">
        <v>756</v>
      </c>
      <c r="J9" s="71" t="s">
        <v>750</v>
      </c>
      <c r="K9" s="71" t="s">
        <v>751</v>
      </c>
      <c r="L9" s="71" t="s">
        <v>752</v>
      </c>
      <c r="M9" s="71" t="s">
        <v>593</v>
      </c>
      <c r="N9" s="71" t="s">
        <v>614</v>
      </c>
    </row>
    <row r="10" spans="1:14" x14ac:dyDescent="0.25">
      <c r="H10" s="50" t="s">
        <v>105</v>
      </c>
      <c r="I10" s="51">
        <v>2000000</v>
      </c>
      <c r="J10" s="52">
        <v>500000</v>
      </c>
      <c r="K10" s="52">
        <v>750000</v>
      </c>
      <c r="L10" s="52">
        <v>750000</v>
      </c>
      <c r="M10" s="16">
        <f>SUM(J10+K10+L10)</f>
        <v>2000000</v>
      </c>
      <c r="N10" s="53">
        <f>I10-M10</f>
        <v>0</v>
      </c>
    </row>
    <row r="11" spans="1:14" x14ac:dyDescent="0.25">
      <c r="H11" s="50" t="s">
        <v>754</v>
      </c>
      <c r="I11" s="51">
        <v>1280000</v>
      </c>
      <c r="J11" s="52">
        <v>0</v>
      </c>
      <c r="K11" s="52">
        <v>0</v>
      </c>
      <c r="L11" s="52">
        <v>0</v>
      </c>
      <c r="M11" s="16">
        <f t="shared" ref="M11:M25" si="2">SUM(J11+K11+L11)</f>
        <v>0</v>
      </c>
      <c r="N11" s="53">
        <f t="shared" ref="N11" si="3">SUM(J11:L11)</f>
        <v>0</v>
      </c>
    </row>
    <row r="12" spans="1:14" x14ac:dyDescent="0.25">
      <c r="H12" s="50" t="s">
        <v>467</v>
      </c>
      <c r="I12" s="51">
        <v>2000000</v>
      </c>
      <c r="J12" s="52">
        <v>600000</v>
      </c>
      <c r="K12" s="52">
        <v>750000</v>
      </c>
      <c r="L12" s="52">
        <v>750000</v>
      </c>
      <c r="M12" s="16">
        <f t="shared" si="2"/>
        <v>2100000</v>
      </c>
      <c r="N12" s="53">
        <f t="shared" ref="N12:N27" si="4">I12-M12</f>
        <v>-100000</v>
      </c>
    </row>
    <row r="13" spans="1:14" x14ac:dyDescent="0.25">
      <c r="H13" s="50" t="s">
        <v>491</v>
      </c>
      <c r="I13" s="51">
        <v>1200000</v>
      </c>
      <c r="J13" s="52">
        <v>300000</v>
      </c>
      <c r="K13" s="52">
        <v>450000</v>
      </c>
      <c r="L13" s="52">
        <v>450000</v>
      </c>
      <c r="M13" s="16">
        <f t="shared" si="2"/>
        <v>1200000</v>
      </c>
      <c r="N13" s="53">
        <f t="shared" si="4"/>
        <v>0</v>
      </c>
    </row>
    <row r="14" spans="1:14" ht="25.5" x14ac:dyDescent="0.25">
      <c r="H14" s="50" t="s">
        <v>413</v>
      </c>
      <c r="I14" s="51">
        <v>1800000</v>
      </c>
      <c r="J14" s="52">
        <v>400000</v>
      </c>
      <c r="K14" s="52">
        <v>700000</v>
      </c>
      <c r="L14" s="52">
        <v>700000</v>
      </c>
      <c r="M14" s="16">
        <f t="shared" si="2"/>
        <v>1800000</v>
      </c>
      <c r="N14" s="53">
        <f t="shared" si="4"/>
        <v>0</v>
      </c>
    </row>
    <row r="15" spans="1:14" ht="25.5" x14ac:dyDescent="0.25">
      <c r="H15" s="50" t="s">
        <v>58</v>
      </c>
      <c r="I15" s="51">
        <v>1200000</v>
      </c>
      <c r="J15" s="52">
        <v>300000</v>
      </c>
      <c r="K15" s="52">
        <v>500000</v>
      </c>
      <c r="L15" s="52">
        <v>500000</v>
      </c>
      <c r="M15" s="16">
        <f t="shared" si="2"/>
        <v>1300000</v>
      </c>
      <c r="N15" s="53">
        <f t="shared" si="4"/>
        <v>-100000</v>
      </c>
    </row>
    <row r="16" spans="1:14" x14ac:dyDescent="0.25">
      <c r="H16" s="50" t="s">
        <v>124</v>
      </c>
      <c r="I16" s="51">
        <v>500000</v>
      </c>
      <c r="J16" s="52">
        <v>100000</v>
      </c>
      <c r="K16" s="52">
        <v>200000</v>
      </c>
      <c r="L16" s="52">
        <v>200000</v>
      </c>
      <c r="M16" s="16">
        <f t="shared" si="2"/>
        <v>500000</v>
      </c>
      <c r="N16" s="53">
        <f t="shared" si="4"/>
        <v>0</v>
      </c>
    </row>
    <row r="17" spans="8:14" x14ac:dyDescent="0.25">
      <c r="H17" s="50" t="s">
        <v>46</v>
      </c>
      <c r="I17" s="51">
        <v>1600000</v>
      </c>
      <c r="J17" s="52">
        <v>500000</v>
      </c>
      <c r="K17" s="52">
        <v>550000</v>
      </c>
      <c r="L17" s="52">
        <v>550000</v>
      </c>
      <c r="M17" s="16">
        <f t="shared" si="2"/>
        <v>1600000</v>
      </c>
      <c r="N17" s="53">
        <f t="shared" si="4"/>
        <v>0</v>
      </c>
    </row>
    <row r="18" spans="8:14" x14ac:dyDescent="0.25">
      <c r="H18" s="50" t="s">
        <v>27</v>
      </c>
      <c r="I18" s="51">
        <v>1440000</v>
      </c>
      <c r="J18" s="52">
        <v>440000</v>
      </c>
      <c r="K18" s="52">
        <v>500000</v>
      </c>
      <c r="L18" s="52">
        <v>500000</v>
      </c>
      <c r="M18" s="16">
        <f t="shared" si="2"/>
        <v>1440000</v>
      </c>
      <c r="N18" s="53">
        <f t="shared" si="4"/>
        <v>0</v>
      </c>
    </row>
    <row r="19" spans="8:14" x14ac:dyDescent="0.25">
      <c r="H19" s="50" t="s">
        <v>54</v>
      </c>
      <c r="I19" s="51">
        <v>4060000</v>
      </c>
      <c r="J19" s="52">
        <v>1100000</v>
      </c>
      <c r="K19" s="52">
        <v>1530000</v>
      </c>
      <c r="L19" s="52">
        <v>1530000</v>
      </c>
      <c r="M19" s="16">
        <f t="shared" si="2"/>
        <v>4160000</v>
      </c>
      <c r="N19" s="53">
        <f t="shared" si="4"/>
        <v>-100000</v>
      </c>
    </row>
    <row r="20" spans="8:14" x14ac:dyDescent="0.25">
      <c r="H20" s="50" t="s">
        <v>78</v>
      </c>
      <c r="I20" s="51">
        <v>1296000</v>
      </c>
      <c r="J20" s="52">
        <v>296000</v>
      </c>
      <c r="K20" s="52">
        <v>500000</v>
      </c>
      <c r="L20" s="52">
        <v>500000</v>
      </c>
      <c r="M20" s="16">
        <f t="shared" si="2"/>
        <v>1296000</v>
      </c>
      <c r="N20" s="53">
        <f t="shared" si="4"/>
        <v>0</v>
      </c>
    </row>
    <row r="21" spans="8:14" x14ac:dyDescent="0.25">
      <c r="H21" s="50" t="s">
        <v>30</v>
      </c>
      <c r="I21" s="51">
        <v>400000</v>
      </c>
      <c r="J21" s="52">
        <v>100000</v>
      </c>
      <c r="K21" s="52">
        <v>150000</v>
      </c>
      <c r="L21" s="52">
        <v>150000</v>
      </c>
      <c r="M21" s="16">
        <f t="shared" si="2"/>
        <v>400000</v>
      </c>
      <c r="N21" s="53">
        <f t="shared" si="4"/>
        <v>0</v>
      </c>
    </row>
    <row r="22" spans="8:14" x14ac:dyDescent="0.25">
      <c r="H22" s="50" t="s">
        <v>33</v>
      </c>
      <c r="I22" s="51">
        <v>400000</v>
      </c>
      <c r="J22" s="52">
        <v>100000</v>
      </c>
      <c r="K22" s="52">
        <v>150000</v>
      </c>
      <c r="L22" s="52">
        <v>150000</v>
      </c>
      <c r="M22" s="16">
        <f t="shared" si="2"/>
        <v>400000</v>
      </c>
      <c r="N22" s="53">
        <f t="shared" si="4"/>
        <v>0</v>
      </c>
    </row>
    <row r="23" spans="8:14" x14ac:dyDescent="0.25">
      <c r="H23" s="50" t="s">
        <v>62</v>
      </c>
      <c r="I23" s="51">
        <v>2000000</v>
      </c>
      <c r="J23" s="52">
        <v>600000</v>
      </c>
      <c r="K23" s="52">
        <v>750000</v>
      </c>
      <c r="L23" s="52">
        <v>750000</v>
      </c>
      <c r="M23" s="16">
        <f t="shared" si="2"/>
        <v>2100000</v>
      </c>
      <c r="N23" s="53">
        <f t="shared" si="4"/>
        <v>-100000</v>
      </c>
    </row>
    <row r="24" spans="8:14" x14ac:dyDescent="0.25">
      <c r="H24" s="50" t="s">
        <v>69</v>
      </c>
      <c r="I24" s="51">
        <v>15480000</v>
      </c>
      <c r="J24" s="52">
        <v>2864000</v>
      </c>
      <c r="K24" s="52">
        <v>6020000</v>
      </c>
      <c r="L24" s="52">
        <v>6020000</v>
      </c>
      <c r="M24" s="16">
        <f t="shared" si="2"/>
        <v>14904000</v>
      </c>
      <c r="N24" s="53">
        <f t="shared" si="4"/>
        <v>576000</v>
      </c>
    </row>
    <row r="25" spans="8:14" x14ac:dyDescent="0.25">
      <c r="H25" s="50" t="s">
        <v>4</v>
      </c>
      <c r="I25" s="51">
        <v>4800000</v>
      </c>
      <c r="J25" s="52">
        <v>1800000</v>
      </c>
      <c r="K25" s="52">
        <v>1500000</v>
      </c>
      <c r="L25" s="52">
        <v>1500000</v>
      </c>
      <c r="M25" s="16">
        <f t="shared" si="2"/>
        <v>4800000</v>
      </c>
      <c r="N25" s="53">
        <f t="shared" si="4"/>
        <v>0</v>
      </c>
    </row>
    <row r="26" spans="8:14" x14ac:dyDescent="0.25">
      <c r="H26" s="58" t="s">
        <v>757</v>
      </c>
      <c r="I26" s="59">
        <f>SUM(I10:I25)</f>
        <v>41456000</v>
      </c>
      <c r="J26" s="72">
        <f>SUM(J10:J25)</f>
        <v>10000000</v>
      </c>
      <c r="K26" s="72">
        <f>SUM(K10:K25)</f>
        <v>15000000</v>
      </c>
      <c r="L26" s="72">
        <f>SUM(L10:L25)</f>
        <v>15000000</v>
      </c>
      <c r="M26" s="72">
        <f>SUM(M10:M25)</f>
        <v>40000000</v>
      </c>
      <c r="N26" s="74">
        <f t="shared" si="4"/>
        <v>1456000</v>
      </c>
    </row>
    <row r="27" spans="8:14" ht="25.5" x14ac:dyDescent="0.25">
      <c r="H27" s="50" t="s">
        <v>758</v>
      </c>
      <c r="I27" s="54">
        <v>40000000</v>
      </c>
      <c r="J27" s="16">
        <f>SUM(J10:J25)</f>
        <v>10000000</v>
      </c>
      <c r="K27" s="16">
        <f>SUM(K10:K25)</f>
        <v>15000000</v>
      </c>
      <c r="L27" s="16">
        <f>SUM(L10:L25)</f>
        <v>15000000</v>
      </c>
      <c r="M27" s="16">
        <f>SUM(M10:M25)</f>
        <v>40000000</v>
      </c>
      <c r="N27" s="73">
        <f t="shared" si="4"/>
        <v>0</v>
      </c>
    </row>
    <row r="28" spans="8:14" ht="38.25" x14ac:dyDescent="0.25">
      <c r="H28" s="55" t="s">
        <v>759</v>
      </c>
      <c r="I28" s="56">
        <f>SUM(I26-I27)</f>
        <v>1456000</v>
      </c>
      <c r="J28" s="57">
        <f>J26-J27</f>
        <v>0</v>
      </c>
      <c r="K28" s="57">
        <f>K26-K27</f>
        <v>0</v>
      </c>
      <c r="L28" s="57">
        <f>L26-L27</f>
        <v>0</v>
      </c>
      <c r="M28" s="57">
        <f>M26-M27</f>
        <v>0</v>
      </c>
      <c r="N28" s="57">
        <f>N26-N27</f>
        <v>1456000</v>
      </c>
    </row>
  </sheetData>
  <customSheetViews>
    <customSheetView guid="{E5E349B8-A990-496C-BEC5-A753ACE9F818}" topLeftCell="B1">
      <selection activeCell="K12" sqref="K12"/>
      <pageMargins left="0.7" right="0.7" top="0.75" bottom="0.75" header="0.3" footer="0.3"/>
    </customSheetView>
    <customSheetView guid="{ECF72AE7-C5A2-4B64-8F4D-6758CB07E305}" topLeftCell="B1">
      <selection activeCell="K12" sqref="K12"/>
      <pageMargins left="0.7" right="0.7" top="0.75" bottom="0.75" header="0.3" footer="0.3"/>
    </customSheetView>
    <customSheetView guid="{C9F1297D-C101-46AC-A90F-3FEF25CC5F27}" topLeftCell="B1">
      <selection activeCell="K12" sqref="K12"/>
      <pageMargins left="0.7" right="0.7" top="0.75" bottom="0.75" header="0.3" footer="0.3"/>
    </customSheetView>
    <customSheetView guid="{113F5A9E-2D68-4C33-8BCE-86FDF83113D7}">
      <selection activeCell="A25" sqref="A25"/>
      <pageMargins left="0.7" right="0.7" top="0.75" bottom="0.75" header="0.3" footer="0.3"/>
    </customSheetView>
    <customSheetView guid="{ED46E13A-94FA-4E4C-857D-89FB75DD4E5B}">
      <selection activeCell="H9" sqref="H9"/>
      <pageMargins left="0.7" right="0.7" top="0.75" bottom="0.75" header="0.3" footer="0.3"/>
    </customSheetView>
    <customSheetView guid="{6880B336-4DDE-4525-A35F-B03F186E70C2}">
      <selection activeCell="A25" sqref="A25"/>
      <pageMargins left="0.7" right="0.7" top="0.75" bottom="0.75" header="0.3" footer="0.3"/>
    </customSheetView>
    <customSheetView guid="{A01D44F9-3608-429C-BE76-956311B3E4C7}" topLeftCell="B1">
      <selection activeCell="K12" sqref="K12"/>
      <pageMargins left="0.7" right="0.7" top="0.75" bottom="0.75" header="0.3" footer="0.3"/>
    </customSheetView>
  </customSheetViews>
  <mergeCells count="3">
    <mergeCell ref="A5:G5"/>
    <mergeCell ref="A6:G6"/>
    <mergeCell ref="A7:G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M14"/>
  <sheetViews>
    <sheetView workbookViewId="0">
      <selection activeCell="J19" sqref="J19"/>
    </sheetView>
  </sheetViews>
  <sheetFormatPr defaultRowHeight="15" x14ac:dyDescent="0.25"/>
  <cols>
    <col min="1" max="1" width="21.5703125" customWidth="1"/>
    <col min="9" max="9" width="15" style="6" bestFit="1" customWidth="1"/>
    <col min="10" max="11" width="14.7109375" style="6" bestFit="1" customWidth="1"/>
    <col min="12" max="13" width="13.28515625" style="6" bestFit="1" customWidth="1"/>
  </cols>
  <sheetData>
    <row r="3" spans="1:13" x14ac:dyDescent="0.25">
      <c r="A3" s="42" t="s">
        <v>528</v>
      </c>
      <c r="B3" s="42" t="s">
        <v>529</v>
      </c>
      <c r="C3" s="42" t="s">
        <v>530</v>
      </c>
      <c r="D3" s="42" t="s">
        <v>543</v>
      </c>
      <c r="E3" s="42" t="s">
        <v>531</v>
      </c>
      <c r="F3" s="42" t="s">
        <v>532</v>
      </c>
      <c r="G3" s="42" t="s">
        <v>564</v>
      </c>
      <c r="H3" s="13" t="s">
        <v>533</v>
      </c>
      <c r="I3" s="61" t="s">
        <v>534</v>
      </c>
      <c r="J3" s="62" t="s">
        <v>744</v>
      </c>
      <c r="K3" s="62" t="s">
        <v>745</v>
      </c>
      <c r="L3" s="43" t="s">
        <v>593</v>
      </c>
      <c r="M3" s="43" t="s">
        <v>614</v>
      </c>
    </row>
    <row r="4" spans="1:13" x14ac:dyDescent="0.25">
      <c r="A4" s="35" t="s">
        <v>502</v>
      </c>
      <c r="B4" s="35" t="s">
        <v>503</v>
      </c>
      <c r="C4" s="35" t="s">
        <v>27</v>
      </c>
      <c r="D4" s="35" t="s">
        <v>562</v>
      </c>
      <c r="E4" s="35" t="s">
        <v>504</v>
      </c>
      <c r="F4" s="35">
        <v>1250401</v>
      </c>
      <c r="G4" s="36">
        <v>13316</v>
      </c>
      <c r="H4" s="37" t="s">
        <v>27</v>
      </c>
      <c r="I4" s="61">
        <v>2400000</v>
      </c>
      <c r="J4" s="46"/>
      <c r="K4" s="46">
        <v>100000</v>
      </c>
      <c r="L4" s="61">
        <f>SUM(J4:K4)</f>
        <v>100000</v>
      </c>
      <c r="M4" s="61">
        <f>I4-L4</f>
        <v>2300000</v>
      </c>
    </row>
    <row r="5" spans="1:13" x14ac:dyDescent="0.25">
      <c r="A5" s="35" t="s">
        <v>502</v>
      </c>
      <c r="B5" s="35" t="s">
        <v>505</v>
      </c>
      <c r="C5" s="35" t="s">
        <v>30</v>
      </c>
      <c r="D5" s="35" t="s">
        <v>562</v>
      </c>
      <c r="E5" s="35" t="s">
        <v>506</v>
      </c>
      <c r="F5" s="35">
        <v>1250401</v>
      </c>
      <c r="G5" s="36">
        <v>13316</v>
      </c>
      <c r="H5" s="37" t="s">
        <v>30</v>
      </c>
      <c r="I5" s="61">
        <v>650000</v>
      </c>
      <c r="J5" s="46"/>
      <c r="K5" s="46">
        <v>100000</v>
      </c>
      <c r="L5" s="61">
        <f t="shared" ref="L5:L13" si="0">SUM(J5:K5)</f>
        <v>100000</v>
      </c>
      <c r="M5" s="61">
        <f t="shared" ref="M5:M12" si="1">I5-L5</f>
        <v>550000</v>
      </c>
    </row>
    <row r="6" spans="1:13" x14ac:dyDescent="0.25">
      <c r="A6" s="35" t="s">
        <v>502</v>
      </c>
      <c r="B6" s="35" t="s">
        <v>507</v>
      </c>
      <c r="C6" s="35" t="s">
        <v>33</v>
      </c>
      <c r="D6" s="35" t="s">
        <v>562</v>
      </c>
      <c r="E6" s="35" t="s">
        <v>508</v>
      </c>
      <c r="F6" s="35">
        <v>1250401</v>
      </c>
      <c r="G6" s="36">
        <v>13316</v>
      </c>
      <c r="H6" s="37" t="s">
        <v>33</v>
      </c>
      <c r="I6" s="61">
        <v>550000</v>
      </c>
      <c r="J6" s="46"/>
      <c r="K6" s="46">
        <v>100000</v>
      </c>
      <c r="L6" s="61">
        <f t="shared" si="0"/>
        <v>100000</v>
      </c>
      <c r="M6" s="61">
        <f t="shared" si="1"/>
        <v>450000</v>
      </c>
    </row>
    <row r="7" spans="1:13" x14ac:dyDescent="0.25">
      <c r="A7" s="35" t="s">
        <v>502</v>
      </c>
      <c r="B7" s="35" t="s">
        <v>509</v>
      </c>
      <c r="C7" s="35" t="s">
        <v>46</v>
      </c>
      <c r="D7" s="35" t="s">
        <v>562</v>
      </c>
      <c r="E7" s="35" t="s">
        <v>510</v>
      </c>
      <c r="F7" s="35">
        <v>1250401</v>
      </c>
      <c r="G7" s="36">
        <v>13316</v>
      </c>
      <c r="H7" s="37" t="s">
        <v>46</v>
      </c>
      <c r="I7" s="61">
        <v>1850000</v>
      </c>
      <c r="J7" s="46"/>
      <c r="K7" s="46">
        <v>400000</v>
      </c>
      <c r="L7" s="61">
        <f t="shared" si="0"/>
        <v>400000</v>
      </c>
      <c r="M7" s="61">
        <f t="shared" si="1"/>
        <v>1450000</v>
      </c>
    </row>
    <row r="8" spans="1:13" x14ac:dyDescent="0.25">
      <c r="A8" s="35" t="s">
        <v>502</v>
      </c>
      <c r="B8" s="35" t="s">
        <v>511</v>
      </c>
      <c r="C8" s="35" t="s">
        <v>512</v>
      </c>
      <c r="D8" s="35" t="s">
        <v>562</v>
      </c>
      <c r="E8" s="35" t="s">
        <v>513</v>
      </c>
      <c r="F8" s="35">
        <v>1250401</v>
      </c>
      <c r="G8" s="36">
        <v>13316</v>
      </c>
      <c r="H8" s="37" t="s">
        <v>512</v>
      </c>
      <c r="I8" s="61">
        <v>750000</v>
      </c>
      <c r="J8" s="46"/>
      <c r="K8" s="46">
        <v>100000</v>
      </c>
      <c r="L8" s="61">
        <f t="shared" si="0"/>
        <v>100000</v>
      </c>
      <c r="M8" s="61">
        <f t="shared" si="1"/>
        <v>650000</v>
      </c>
    </row>
    <row r="9" spans="1:13" x14ac:dyDescent="0.25">
      <c r="A9" s="35" t="s">
        <v>502</v>
      </c>
      <c r="B9" s="35" t="s">
        <v>514</v>
      </c>
      <c r="C9" s="35"/>
      <c r="D9" s="35" t="s">
        <v>562</v>
      </c>
      <c r="E9" s="35" t="s">
        <v>515</v>
      </c>
      <c r="F9" s="35">
        <v>1250401</v>
      </c>
      <c r="G9" s="36">
        <v>13316</v>
      </c>
      <c r="H9" s="37" t="s">
        <v>54</v>
      </c>
      <c r="I9" s="61">
        <v>3500000</v>
      </c>
      <c r="J9" s="46"/>
      <c r="K9" s="46">
        <v>1640000</v>
      </c>
      <c r="L9" s="61">
        <f t="shared" si="0"/>
        <v>1640000</v>
      </c>
      <c r="M9" s="61">
        <f t="shared" si="1"/>
        <v>1860000</v>
      </c>
    </row>
    <row r="10" spans="1:13" x14ac:dyDescent="0.25">
      <c r="A10" s="35" t="s">
        <v>502</v>
      </c>
      <c r="B10" s="35" t="s">
        <v>516</v>
      </c>
      <c r="C10" s="35" t="s">
        <v>105</v>
      </c>
      <c r="D10" s="35" t="s">
        <v>562</v>
      </c>
      <c r="E10" s="35" t="s">
        <v>517</v>
      </c>
      <c r="F10" s="35">
        <v>1250401</v>
      </c>
      <c r="G10" s="36">
        <v>13316</v>
      </c>
      <c r="H10" s="37" t="s">
        <v>518</v>
      </c>
      <c r="I10" s="61">
        <v>5000000</v>
      </c>
      <c r="J10" s="46">
        <v>5000000</v>
      </c>
      <c r="K10" s="46"/>
      <c r="L10" s="61">
        <f t="shared" si="0"/>
        <v>5000000</v>
      </c>
      <c r="M10" s="61">
        <f t="shared" si="1"/>
        <v>0</v>
      </c>
    </row>
    <row r="11" spans="1:13" x14ac:dyDescent="0.25">
      <c r="A11" s="35" t="s">
        <v>502</v>
      </c>
      <c r="B11" s="35" t="s">
        <v>519</v>
      </c>
      <c r="C11" s="35" t="s">
        <v>535</v>
      </c>
      <c r="D11" s="35" t="s">
        <v>562</v>
      </c>
      <c r="E11" s="35" t="s">
        <v>520</v>
      </c>
      <c r="F11" s="35">
        <v>1250401</v>
      </c>
      <c r="G11" s="36">
        <v>13316</v>
      </c>
      <c r="H11" s="37" t="s">
        <v>78</v>
      </c>
      <c r="I11" s="61">
        <v>300000</v>
      </c>
      <c r="J11" s="46"/>
      <c r="K11" s="46">
        <v>300000</v>
      </c>
      <c r="L11" s="61">
        <f t="shared" si="0"/>
        <v>300000</v>
      </c>
      <c r="M11" s="61">
        <f t="shared" si="1"/>
        <v>0</v>
      </c>
    </row>
    <row r="12" spans="1:13" x14ac:dyDescent="0.25">
      <c r="A12" s="89" t="s">
        <v>589</v>
      </c>
      <c r="B12" s="89"/>
      <c r="C12" s="89"/>
      <c r="D12" s="89"/>
      <c r="E12" s="89"/>
      <c r="F12" s="89"/>
      <c r="G12" s="89"/>
      <c r="H12" s="13"/>
      <c r="I12" s="61">
        <f>SUM(I4:I11)</f>
        <v>15000000</v>
      </c>
      <c r="J12" s="61">
        <f t="shared" ref="J12:L12" si="2">SUM(J4:J11)</f>
        <v>5000000</v>
      </c>
      <c r="K12" s="61">
        <f t="shared" si="2"/>
        <v>2740000</v>
      </c>
      <c r="L12" s="61">
        <f t="shared" si="2"/>
        <v>7740000</v>
      </c>
      <c r="M12" s="61">
        <f t="shared" si="1"/>
        <v>7260000</v>
      </c>
    </row>
    <row r="13" spans="1:13" x14ac:dyDescent="0.25">
      <c r="A13" s="89" t="s">
        <v>591</v>
      </c>
      <c r="B13" s="89"/>
      <c r="C13" s="89"/>
      <c r="D13" s="89"/>
      <c r="E13" s="89"/>
      <c r="F13" s="89"/>
      <c r="G13" s="89"/>
      <c r="H13" s="13"/>
      <c r="I13" s="61"/>
      <c r="J13" s="65">
        <v>5000000</v>
      </c>
      <c r="K13" s="65">
        <v>2740000</v>
      </c>
      <c r="L13" s="61">
        <f t="shared" si="0"/>
        <v>7740000</v>
      </c>
      <c r="M13" s="61"/>
    </row>
    <row r="14" spans="1:13" x14ac:dyDescent="0.25">
      <c r="A14" s="89" t="s">
        <v>592</v>
      </c>
      <c r="B14" s="89"/>
      <c r="C14" s="89"/>
      <c r="D14" s="89"/>
      <c r="E14" s="89"/>
      <c r="F14" s="89"/>
      <c r="G14" s="89"/>
      <c r="H14" s="13"/>
      <c r="I14" s="61"/>
      <c r="J14" s="61">
        <f>J13-J12</f>
        <v>0</v>
      </c>
      <c r="K14" s="61">
        <f t="shared" ref="K14:L14" si="3">K13-K12</f>
        <v>0</v>
      </c>
      <c r="L14" s="61">
        <f t="shared" si="3"/>
        <v>0</v>
      </c>
      <c r="M14" s="16"/>
    </row>
  </sheetData>
  <customSheetViews>
    <customSheetView guid="{E5E349B8-A990-496C-BEC5-A753ACE9F818}">
      <selection activeCell="J19" sqref="J19"/>
      <pageMargins left="0.7" right="0.7" top="0.75" bottom="0.75" header="0.3" footer="0.3"/>
    </customSheetView>
    <customSheetView guid="{ECF72AE7-C5A2-4B64-8F4D-6758CB07E305}">
      <selection activeCell="L3" sqref="L3:M14"/>
      <pageMargins left="0.7" right="0.7" top="0.75" bottom="0.75" header="0.3" footer="0.3"/>
    </customSheetView>
    <customSheetView guid="{C9F1297D-C101-46AC-A90F-3FEF25CC5F27}">
      <selection activeCell="L3" sqref="L3:M14"/>
      <pageMargins left="0.7" right="0.7" top="0.75" bottom="0.75" header="0.3" footer="0.3"/>
    </customSheetView>
    <customSheetView guid="{113F5A9E-2D68-4C33-8BCE-86FDF83113D7}">
      <selection activeCell="L3" sqref="L3:M14"/>
      <pageMargins left="0.7" right="0.7" top="0.75" bottom="0.75" header="0.3" footer="0.3"/>
    </customSheetView>
    <customSheetView guid="{ED46E13A-94FA-4E4C-857D-89FB75DD4E5B}">
      <selection activeCell="L3" sqref="L3:M14"/>
      <pageMargins left="0.7" right="0.7" top="0.75" bottom="0.75" header="0.3" footer="0.3"/>
    </customSheetView>
    <customSheetView guid="{6880B336-4DDE-4525-A35F-B03F186E70C2}">
      <selection activeCell="L3" sqref="L3:M14"/>
      <pageMargins left="0.7" right="0.7" top="0.75" bottom="0.75" header="0.3" footer="0.3"/>
    </customSheetView>
    <customSheetView guid="{A01D44F9-3608-429C-BE76-956311B3E4C7}">
      <selection activeCell="A21" sqref="A21"/>
      <pageMargins left="0.7" right="0.7" top="0.75" bottom="0.75" header="0.3" footer="0.3"/>
    </customSheetView>
  </customSheetViews>
  <mergeCells count="3">
    <mergeCell ref="A12:G12"/>
    <mergeCell ref="A13:G13"/>
    <mergeCell ref="A14:G1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5"/>
  <sheetViews>
    <sheetView workbookViewId="0">
      <selection activeCell="F17" sqref="F16:F17"/>
    </sheetView>
  </sheetViews>
  <sheetFormatPr defaultRowHeight="15" x14ac:dyDescent="0.25"/>
  <cols>
    <col min="1" max="1" width="18.42578125" customWidth="1"/>
    <col min="2" max="2" width="17" customWidth="1"/>
    <col min="9" max="9" width="10.140625" bestFit="1" customWidth="1"/>
    <col min="10" max="14" width="14.140625" customWidth="1"/>
  </cols>
  <sheetData>
    <row r="1" spans="1:14" x14ac:dyDescent="0.25">
      <c r="A1" t="s">
        <v>760</v>
      </c>
    </row>
    <row r="3" spans="1:14" x14ac:dyDescent="0.25">
      <c r="A3" s="42" t="s">
        <v>528</v>
      </c>
      <c r="B3" s="42" t="s">
        <v>529</v>
      </c>
      <c r="C3" s="42" t="s">
        <v>530</v>
      </c>
      <c r="D3" s="42" t="s">
        <v>543</v>
      </c>
      <c r="E3" s="42" t="s">
        <v>531</v>
      </c>
      <c r="F3" s="42" t="s">
        <v>532</v>
      </c>
      <c r="G3" s="42" t="s">
        <v>564</v>
      </c>
      <c r="H3" s="13" t="s">
        <v>533</v>
      </c>
      <c r="I3" s="13" t="s">
        <v>534</v>
      </c>
      <c r="J3" s="38" t="s">
        <v>692</v>
      </c>
      <c r="K3" s="38" t="s">
        <v>693</v>
      </c>
      <c r="L3" s="38" t="s">
        <v>694</v>
      </c>
      <c r="M3" s="43" t="s">
        <v>593</v>
      </c>
      <c r="N3" s="43" t="s">
        <v>614</v>
      </c>
    </row>
    <row r="4" spans="1:14" x14ac:dyDescent="0.25">
      <c r="A4" s="42" t="s">
        <v>300</v>
      </c>
      <c r="B4" s="42" t="s">
        <v>301</v>
      </c>
      <c r="C4" s="42" t="s">
        <v>541</v>
      </c>
      <c r="D4" s="42" t="s">
        <v>556</v>
      </c>
      <c r="E4" s="42" t="s">
        <v>302</v>
      </c>
      <c r="F4" s="42">
        <v>1250402</v>
      </c>
      <c r="G4" s="45">
        <v>13316</v>
      </c>
      <c r="H4" s="37" t="s">
        <v>33</v>
      </c>
      <c r="I4" s="37">
        <v>316000</v>
      </c>
      <c r="J4" s="40"/>
      <c r="K4" s="40"/>
      <c r="L4" s="40"/>
      <c r="M4" s="44">
        <f>SUM(J4:L4)</f>
        <v>0</v>
      </c>
      <c r="N4" s="44">
        <f>I4-M4</f>
        <v>316000</v>
      </c>
    </row>
    <row r="5" spans="1:14" x14ac:dyDescent="0.25">
      <c r="A5" s="42" t="s">
        <v>300</v>
      </c>
      <c r="B5" s="42" t="s">
        <v>303</v>
      </c>
      <c r="C5" s="42" t="s">
        <v>542</v>
      </c>
      <c r="D5" s="42" t="s">
        <v>556</v>
      </c>
      <c r="E5" s="42" t="s">
        <v>304</v>
      </c>
      <c r="F5" s="42">
        <v>1250402</v>
      </c>
      <c r="G5" s="45">
        <v>13316</v>
      </c>
      <c r="H5" s="37" t="s">
        <v>305</v>
      </c>
      <c r="I5" s="37">
        <v>323220</v>
      </c>
      <c r="J5" s="40"/>
      <c r="K5" s="40"/>
      <c r="L5" s="40"/>
      <c r="M5" s="44">
        <f t="shared" ref="M5:M12" si="0">SUM(J5:L5)</f>
        <v>0</v>
      </c>
      <c r="N5" s="44">
        <f t="shared" ref="N5:N12" si="1">I5-M5</f>
        <v>323220</v>
      </c>
    </row>
    <row r="6" spans="1:14" x14ac:dyDescent="0.25">
      <c r="A6" s="42" t="s">
        <v>300</v>
      </c>
      <c r="B6" s="42" t="s">
        <v>306</v>
      </c>
      <c r="C6" s="42" t="s">
        <v>542</v>
      </c>
      <c r="D6" s="42" t="s">
        <v>556</v>
      </c>
      <c r="E6" s="42" t="s">
        <v>307</v>
      </c>
      <c r="F6" s="42">
        <v>1250402</v>
      </c>
      <c r="G6" s="45">
        <v>13316</v>
      </c>
      <c r="H6" s="37" t="s">
        <v>46</v>
      </c>
      <c r="I6" s="37">
        <v>1600000</v>
      </c>
      <c r="J6" s="40"/>
      <c r="K6" s="40"/>
      <c r="L6" s="40"/>
      <c r="M6" s="44">
        <f t="shared" si="0"/>
        <v>0</v>
      </c>
      <c r="N6" s="44">
        <f t="shared" si="1"/>
        <v>1600000</v>
      </c>
    </row>
    <row r="7" spans="1:14" x14ac:dyDescent="0.25">
      <c r="A7" s="42" t="s">
        <v>300</v>
      </c>
      <c r="B7" s="42" t="s">
        <v>308</v>
      </c>
      <c r="C7" s="42" t="s">
        <v>542</v>
      </c>
      <c r="D7" s="42" t="s">
        <v>556</v>
      </c>
      <c r="E7" s="42" t="s">
        <v>309</v>
      </c>
      <c r="F7" s="42">
        <v>1250402</v>
      </c>
      <c r="G7" s="45">
        <v>13316</v>
      </c>
      <c r="H7" s="37" t="s">
        <v>310</v>
      </c>
      <c r="I7" s="37">
        <v>2000000</v>
      </c>
      <c r="J7" s="40"/>
      <c r="K7" s="40"/>
      <c r="L7" s="40"/>
      <c r="M7" s="44">
        <f t="shared" si="0"/>
        <v>0</v>
      </c>
      <c r="N7" s="44">
        <f t="shared" si="1"/>
        <v>2000000</v>
      </c>
    </row>
    <row r="8" spans="1:14" x14ac:dyDescent="0.25">
      <c r="A8" s="42" t="s">
        <v>300</v>
      </c>
      <c r="B8" s="42" t="s">
        <v>311</v>
      </c>
      <c r="C8" s="42" t="s">
        <v>542</v>
      </c>
      <c r="D8" s="42" t="s">
        <v>556</v>
      </c>
      <c r="E8" s="42" t="s">
        <v>312</v>
      </c>
      <c r="F8" s="42">
        <v>1250402</v>
      </c>
      <c r="G8" s="45">
        <v>13316</v>
      </c>
      <c r="H8" s="37" t="s">
        <v>62</v>
      </c>
      <c r="I8" s="37">
        <v>1000000</v>
      </c>
      <c r="J8" s="40"/>
      <c r="K8" s="40"/>
      <c r="L8" s="40"/>
      <c r="M8" s="44">
        <f t="shared" si="0"/>
        <v>0</v>
      </c>
      <c r="N8" s="44">
        <f t="shared" si="1"/>
        <v>1000000</v>
      </c>
    </row>
    <row r="9" spans="1:14" x14ac:dyDescent="0.25">
      <c r="A9" s="42" t="s">
        <v>300</v>
      </c>
      <c r="B9" s="42" t="s">
        <v>313</v>
      </c>
      <c r="C9" s="42" t="s">
        <v>542</v>
      </c>
      <c r="D9" s="42" t="s">
        <v>556</v>
      </c>
      <c r="E9" s="42" t="s">
        <v>314</v>
      </c>
      <c r="F9" s="42">
        <v>1250402</v>
      </c>
      <c r="G9" s="45">
        <v>13316</v>
      </c>
      <c r="H9" s="37" t="s">
        <v>4</v>
      </c>
      <c r="I9" s="37">
        <v>11400000</v>
      </c>
      <c r="J9" s="40"/>
      <c r="K9" s="40"/>
      <c r="L9" s="40"/>
      <c r="M9" s="44">
        <f t="shared" si="0"/>
        <v>0</v>
      </c>
      <c r="N9" s="44">
        <f t="shared" si="1"/>
        <v>11400000</v>
      </c>
    </row>
    <row r="10" spans="1:14" x14ac:dyDescent="0.25">
      <c r="A10" s="42" t="s">
        <v>300</v>
      </c>
      <c r="B10" s="42" t="s">
        <v>315</v>
      </c>
      <c r="C10" s="42" t="s">
        <v>542</v>
      </c>
      <c r="D10" s="42" t="s">
        <v>556</v>
      </c>
      <c r="E10" s="42" t="s">
        <v>314</v>
      </c>
      <c r="F10" s="42">
        <v>1250402</v>
      </c>
      <c r="G10" s="45">
        <v>13316</v>
      </c>
      <c r="H10" s="37" t="s">
        <v>4</v>
      </c>
      <c r="I10" s="37">
        <v>5100000</v>
      </c>
      <c r="J10" s="40"/>
      <c r="K10" s="40"/>
      <c r="L10" s="40"/>
      <c r="M10" s="44">
        <f t="shared" si="0"/>
        <v>0</v>
      </c>
      <c r="N10" s="44">
        <f t="shared" si="1"/>
        <v>5100000</v>
      </c>
    </row>
    <row r="11" spans="1:14" x14ac:dyDescent="0.25">
      <c r="A11" s="42" t="s">
        <v>300</v>
      </c>
      <c r="B11" s="42" t="s">
        <v>316</v>
      </c>
      <c r="C11" s="42" t="s">
        <v>542</v>
      </c>
      <c r="D11" s="42" t="s">
        <v>556</v>
      </c>
      <c r="E11" s="42" t="s">
        <v>317</v>
      </c>
      <c r="F11" s="42">
        <v>1250402</v>
      </c>
      <c r="G11" s="45">
        <v>13316</v>
      </c>
      <c r="H11" s="37" t="s">
        <v>69</v>
      </c>
      <c r="I11" s="37">
        <v>4923072</v>
      </c>
      <c r="J11" s="40"/>
      <c r="K11" s="40"/>
      <c r="L11" s="40"/>
      <c r="M11" s="44">
        <f t="shared" si="0"/>
        <v>0</v>
      </c>
      <c r="N11" s="44">
        <f t="shared" si="1"/>
        <v>4923072</v>
      </c>
    </row>
    <row r="12" spans="1:14" x14ac:dyDescent="0.25">
      <c r="A12" s="42" t="s">
        <v>300</v>
      </c>
      <c r="B12" s="42" t="s">
        <v>318</v>
      </c>
      <c r="C12" s="42" t="s">
        <v>542</v>
      </c>
      <c r="D12" s="42" t="s">
        <v>556</v>
      </c>
      <c r="E12" s="42" t="s">
        <v>319</v>
      </c>
      <c r="F12" s="42">
        <v>1250402</v>
      </c>
      <c r="G12" s="45">
        <v>13316</v>
      </c>
      <c r="H12" s="37" t="s">
        <v>124</v>
      </c>
      <c r="I12" s="37">
        <v>600000</v>
      </c>
      <c r="J12" s="40"/>
      <c r="K12" s="40"/>
      <c r="L12" s="40"/>
      <c r="M12" s="44">
        <f t="shared" si="0"/>
        <v>0</v>
      </c>
      <c r="N12" s="44">
        <f t="shared" si="1"/>
        <v>600000</v>
      </c>
    </row>
    <row r="13" spans="1:14" x14ac:dyDescent="0.25">
      <c r="A13" s="89" t="s">
        <v>589</v>
      </c>
      <c r="B13" s="89"/>
      <c r="C13" s="89"/>
      <c r="D13" s="89"/>
      <c r="E13" s="89"/>
      <c r="F13" s="89"/>
      <c r="G13" s="89"/>
      <c r="H13" s="13"/>
      <c r="I13" s="37">
        <f>SUM(I4:I12)</f>
        <v>27262292</v>
      </c>
      <c r="J13" s="37">
        <f t="shared" ref="J13:L13" si="2">SUM(J4:J12)</f>
        <v>0</v>
      </c>
      <c r="K13" s="37">
        <f t="shared" si="2"/>
        <v>0</v>
      </c>
      <c r="L13" s="37">
        <f t="shared" si="2"/>
        <v>0</v>
      </c>
      <c r="M13" s="44">
        <f>SUM(J13:L13)</f>
        <v>0</v>
      </c>
      <c r="N13" s="44">
        <f>I13-M13</f>
        <v>27262292</v>
      </c>
    </row>
    <row r="14" spans="1:14" x14ac:dyDescent="0.25">
      <c r="A14" s="89" t="s">
        <v>591</v>
      </c>
      <c r="B14" s="89"/>
      <c r="C14" s="89"/>
      <c r="D14" s="89"/>
      <c r="E14" s="89"/>
      <c r="F14" s="89"/>
      <c r="G14" s="89"/>
      <c r="H14" s="13"/>
      <c r="I14" s="13"/>
      <c r="J14" s="39">
        <v>12500000</v>
      </c>
      <c r="K14" s="39">
        <v>14762292</v>
      </c>
      <c r="L14" s="39">
        <v>22000000</v>
      </c>
      <c r="M14" s="44">
        <f>SUM(J14:L14)</f>
        <v>49262292</v>
      </c>
      <c r="N14" s="13"/>
    </row>
    <row r="15" spans="1:14" x14ac:dyDescent="0.25">
      <c r="A15" s="89" t="s">
        <v>592</v>
      </c>
      <c r="B15" s="89"/>
      <c r="C15" s="89"/>
      <c r="D15" s="89"/>
      <c r="E15" s="89"/>
      <c r="F15" s="89"/>
      <c r="G15" s="89"/>
      <c r="H15" s="13"/>
      <c r="I15" s="13"/>
      <c r="J15" s="37">
        <f>J14-J13</f>
        <v>12500000</v>
      </c>
      <c r="K15" s="37">
        <f t="shared" ref="K15:M15" si="3">K14-K13</f>
        <v>14762292</v>
      </c>
      <c r="L15" s="37">
        <f t="shared" si="3"/>
        <v>22000000</v>
      </c>
      <c r="M15" s="37">
        <f t="shared" si="3"/>
        <v>49262292</v>
      </c>
      <c r="N15" s="13"/>
    </row>
  </sheetData>
  <customSheetViews>
    <customSheetView guid="{E5E349B8-A990-496C-BEC5-A753ACE9F818}">
      <selection activeCell="F17" sqref="F16:F17"/>
      <pageMargins left="0.7" right="0.7" top="0.75" bottom="0.75" header="0.3" footer="0.3"/>
    </customSheetView>
    <customSheetView guid="{ECF72AE7-C5A2-4B64-8F4D-6758CB07E305}">
      <selection activeCell="L15" sqref="L15:M15"/>
      <pageMargins left="0.7" right="0.7" top="0.75" bottom="0.75" header="0.3" footer="0.3"/>
    </customSheetView>
    <customSheetView guid="{C9F1297D-C101-46AC-A90F-3FEF25CC5F27}">
      <selection activeCell="L15" sqref="L15:M15"/>
      <pageMargins left="0.7" right="0.7" top="0.75" bottom="0.75" header="0.3" footer="0.3"/>
    </customSheetView>
    <customSheetView guid="{113F5A9E-2D68-4C33-8BCE-86FDF83113D7}">
      <selection activeCell="L15" sqref="L15:M15"/>
      <pageMargins left="0.7" right="0.7" top="0.75" bottom="0.75" header="0.3" footer="0.3"/>
    </customSheetView>
    <customSheetView guid="{ED46E13A-94FA-4E4C-857D-89FB75DD4E5B}">
      <selection activeCell="L15" sqref="L15:M15"/>
      <pageMargins left="0.7" right="0.7" top="0.75" bottom="0.75" header="0.3" footer="0.3"/>
    </customSheetView>
    <customSheetView guid="{6880B336-4DDE-4525-A35F-B03F186E70C2}">
      <selection activeCell="L15" sqref="L15:M15"/>
      <pageMargins left="0.7" right="0.7" top="0.75" bottom="0.75" header="0.3" footer="0.3"/>
    </customSheetView>
    <customSheetView guid="{A01D44F9-3608-429C-BE76-956311B3E4C7}">
      <selection activeCell="F17" sqref="F16:F17"/>
      <pageMargins left="0.7" right="0.7" top="0.75" bottom="0.75" header="0.3" footer="0.3"/>
    </customSheetView>
  </customSheetViews>
  <mergeCells count="3">
    <mergeCell ref="A13:G13"/>
    <mergeCell ref="A14:G14"/>
    <mergeCell ref="A15:G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28"/>
  <sheetViews>
    <sheetView zoomScale="85" zoomScaleNormal="85" workbookViewId="0">
      <pane xSplit="6" ySplit="4" topLeftCell="H5" activePane="bottomRight" state="frozen"/>
      <selection pane="topRight" activeCell="G1" sqref="G1"/>
      <selection pane="bottomLeft" activeCell="A5" sqref="A5"/>
      <selection pane="bottomRight" activeCell="K31" sqref="K31"/>
    </sheetView>
  </sheetViews>
  <sheetFormatPr defaultRowHeight="15" x14ac:dyDescent="0.25"/>
  <cols>
    <col min="1" max="1" width="15.5703125" customWidth="1"/>
    <col min="8" max="8" width="14.85546875" customWidth="1"/>
    <col min="9" max="9" width="10.140625" bestFit="1" customWidth="1"/>
    <col min="10" max="14" width="22.28515625" bestFit="1" customWidth="1"/>
    <col min="15" max="15" width="10.5703125" bestFit="1" customWidth="1"/>
    <col min="16" max="16" width="9.85546875" bestFit="1" customWidth="1"/>
  </cols>
  <sheetData>
    <row r="3" spans="1:16" ht="15.75" thickBot="1" x14ac:dyDescent="0.3">
      <c r="A3" t="s">
        <v>753</v>
      </c>
    </row>
    <row r="4" spans="1:16" ht="22.5" thickTop="1" thickBot="1" x14ac:dyDescent="0.3">
      <c r="A4" s="2" t="s">
        <v>528</v>
      </c>
      <c r="B4" s="2" t="s">
        <v>529</v>
      </c>
      <c r="C4" s="2" t="s">
        <v>530</v>
      </c>
      <c r="D4" s="2" t="s">
        <v>543</v>
      </c>
      <c r="E4" s="2" t="s">
        <v>531</v>
      </c>
      <c r="F4" s="2" t="s">
        <v>532</v>
      </c>
      <c r="G4" s="2" t="s">
        <v>564</v>
      </c>
      <c r="H4" t="s">
        <v>533</v>
      </c>
      <c r="I4" t="s">
        <v>534</v>
      </c>
      <c r="J4" s="4" t="s">
        <v>565</v>
      </c>
      <c r="K4" s="4" t="s">
        <v>566</v>
      </c>
      <c r="L4" s="4" t="s">
        <v>567</v>
      </c>
      <c r="M4" s="4" t="s">
        <v>568</v>
      </c>
      <c r="N4" s="4" t="s">
        <v>569</v>
      </c>
    </row>
    <row r="5" spans="1:16" ht="24.75" thickTop="1" thickBot="1" x14ac:dyDescent="0.3">
      <c r="A5" s="2" t="s">
        <v>153</v>
      </c>
      <c r="B5" s="2" t="s">
        <v>154</v>
      </c>
      <c r="C5" s="2" t="s">
        <v>155</v>
      </c>
      <c r="D5" s="2" t="s">
        <v>548</v>
      </c>
      <c r="E5" s="2" t="s">
        <v>156</v>
      </c>
      <c r="F5" s="2">
        <v>1250402</v>
      </c>
      <c r="G5" s="3">
        <v>13316</v>
      </c>
      <c r="H5" s="1" t="s">
        <v>27</v>
      </c>
      <c r="I5" s="1">
        <v>3200000</v>
      </c>
      <c r="J5" s="5">
        <f>I5/5</f>
        <v>640000</v>
      </c>
      <c r="K5" s="5">
        <v>810000</v>
      </c>
      <c r="L5" s="5">
        <f>I5/5</f>
        <v>640000</v>
      </c>
      <c r="M5" s="5">
        <v>610000</v>
      </c>
      <c r="N5" s="5">
        <v>50000</v>
      </c>
      <c r="O5" s="6">
        <f>J5+K5+L5+M5+N5</f>
        <v>2750000</v>
      </c>
      <c r="P5" s="1">
        <f>I5-O5</f>
        <v>450000</v>
      </c>
    </row>
    <row r="6" spans="1:16" ht="24.75" thickTop="1" thickBot="1" x14ac:dyDescent="0.3">
      <c r="A6" s="2" t="s">
        <v>153</v>
      </c>
      <c r="B6" s="2" t="s">
        <v>157</v>
      </c>
      <c r="C6" s="2" t="s">
        <v>155</v>
      </c>
      <c r="D6" s="2" t="s">
        <v>548</v>
      </c>
      <c r="E6" s="2" t="s">
        <v>158</v>
      </c>
      <c r="F6" s="2">
        <v>1250402</v>
      </c>
      <c r="G6" s="3">
        <v>13316</v>
      </c>
      <c r="H6" s="1" t="s">
        <v>30</v>
      </c>
      <c r="I6" s="1">
        <v>100000</v>
      </c>
      <c r="J6" s="5">
        <f t="shared" ref="J6:J22" si="0">I6/5</f>
        <v>20000</v>
      </c>
      <c r="K6" s="5">
        <f t="shared" ref="K6:K22" si="1">I6/5</f>
        <v>20000</v>
      </c>
      <c r="L6" s="5">
        <f t="shared" ref="L6:L22" si="2">I6/5</f>
        <v>20000</v>
      </c>
      <c r="M6" s="5">
        <f t="shared" ref="M6:M22" si="3">I6/5</f>
        <v>20000</v>
      </c>
      <c r="N6" s="5">
        <f t="shared" ref="N6:N22" si="4">I6/5</f>
        <v>20000</v>
      </c>
      <c r="O6" s="6">
        <f t="shared" ref="O6:O25" si="5">J6+K6+L6+M6+N6</f>
        <v>100000</v>
      </c>
      <c r="P6" s="1">
        <f t="shared" ref="P6:P25" si="6">I6-O6</f>
        <v>0</v>
      </c>
    </row>
    <row r="7" spans="1:16" ht="24.75" thickTop="1" thickBot="1" x14ac:dyDescent="0.3">
      <c r="A7" s="2" t="s">
        <v>153</v>
      </c>
      <c r="B7" s="2" t="s">
        <v>159</v>
      </c>
      <c r="C7" s="2" t="s">
        <v>155</v>
      </c>
      <c r="D7" s="2" t="s">
        <v>548</v>
      </c>
      <c r="E7" s="2" t="s">
        <v>160</v>
      </c>
      <c r="F7" s="2">
        <v>1250402</v>
      </c>
      <c r="G7" s="3">
        <v>13316</v>
      </c>
      <c r="H7" s="1" t="s">
        <v>30</v>
      </c>
      <c r="I7" s="1">
        <v>100000</v>
      </c>
      <c r="J7" s="5">
        <f t="shared" si="0"/>
        <v>20000</v>
      </c>
      <c r="K7" s="5">
        <f t="shared" si="1"/>
        <v>20000</v>
      </c>
      <c r="L7" s="5">
        <f t="shared" si="2"/>
        <v>20000</v>
      </c>
      <c r="M7" s="5">
        <f t="shared" si="3"/>
        <v>20000</v>
      </c>
      <c r="N7" s="5">
        <f t="shared" si="4"/>
        <v>20000</v>
      </c>
      <c r="O7" s="6">
        <f t="shared" si="5"/>
        <v>100000</v>
      </c>
      <c r="P7" s="1">
        <f t="shared" si="6"/>
        <v>0</v>
      </c>
    </row>
    <row r="8" spans="1:16" ht="24.75" thickTop="1" thickBot="1" x14ac:dyDescent="0.3">
      <c r="A8" s="2" t="s">
        <v>153</v>
      </c>
      <c r="B8" s="2" t="s">
        <v>161</v>
      </c>
      <c r="C8" s="2" t="s">
        <v>155</v>
      </c>
      <c r="D8" s="2" t="s">
        <v>548</v>
      </c>
      <c r="E8" s="2" t="s">
        <v>162</v>
      </c>
      <c r="F8" s="2">
        <v>1250402</v>
      </c>
      <c r="G8" s="3">
        <v>13316</v>
      </c>
      <c r="H8" s="1" t="s">
        <v>163</v>
      </c>
      <c r="I8" s="1">
        <v>200000</v>
      </c>
      <c r="J8" s="5">
        <f t="shared" si="0"/>
        <v>40000</v>
      </c>
      <c r="K8" s="5">
        <f t="shared" si="1"/>
        <v>40000</v>
      </c>
      <c r="L8" s="5">
        <f t="shared" si="2"/>
        <v>40000</v>
      </c>
      <c r="M8" s="5">
        <f t="shared" si="3"/>
        <v>40000</v>
      </c>
      <c r="N8" s="5">
        <f t="shared" si="4"/>
        <v>40000</v>
      </c>
      <c r="O8" s="6">
        <f t="shared" si="5"/>
        <v>200000</v>
      </c>
      <c r="P8" s="1">
        <f t="shared" si="6"/>
        <v>0</v>
      </c>
    </row>
    <row r="9" spans="1:16" ht="24.75" thickTop="1" thickBot="1" x14ac:dyDescent="0.3">
      <c r="A9" s="2" t="s">
        <v>153</v>
      </c>
      <c r="B9" s="2" t="s">
        <v>164</v>
      </c>
      <c r="C9" s="2" t="s">
        <v>155</v>
      </c>
      <c r="D9" s="2" t="s">
        <v>548</v>
      </c>
      <c r="E9" s="2" t="s">
        <v>165</v>
      </c>
      <c r="F9" s="2">
        <v>1250402</v>
      </c>
      <c r="G9" s="3">
        <v>13316</v>
      </c>
      <c r="H9" s="1" t="s">
        <v>166</v>
      </c>
      <c r="I9" s="1">
        <v>2000000</v>
      </c>
      <c r="J9" s="5">
        <f t="shared" si="0"/>
        <v>400000</v>
      </c>
      <c r="K9" s="5">
        <f t="shared" si="1"/>
        <v>400000</v>
      </c>
      <c r="L9" s="5">
        <f t="shared" si="2"/>
        <v>400000</v>
      </c>
      <c r="M9" s="5">
        <f t="shared" si="3"/>
        <v>400000</v>
      </c>
      <c r="N9" s="5">
        <f t="shared" si="4"/>
        <v>400000</v>
      </c>
      <c r="O9" s="6">
        <f t="shared" si="5"/>
        <v>2000000</v>
      </c>
      <c r="P9" s="1">
        <f t="shared" si="6"/>
        <v>0</v>
      </c>
    </row>
    <row r="10" spans="1:16" ht="24.75" thickTop="1" thickBot="1" x14ac:dyDescent="0.3">
      <c r="A10" s="2" t="s">
        <v>153</v>
      </c>
      <c r="B10" s="2" t="s">
        <v>167</v>
      </c>
      <c r="C10" s="2" t="s">
        <v>155</v>
      </c>
      <c r="D10" s="2" t="s">
        <v>548</v>
      </c>
      <c r="E10" s="2" t="s">
        <v>168</v>
      </c>
      <c r="F10" s="2">
        <v>1250402</v>
      </c>
      <c r="G10" s="3">
        <v>13316</v>
      </c>
      <c r="H10" s="1" t="s">
        <v>88</v>
      </c>
      <c r="I10" s="1">
        <v>2000000</v>
      </c>
      <c r="J10" s="5">
        <f t="shared" si="0"/>
        <v>400000</v>
      </c>
      <c r="K10" s="5">
        <f t="shared" si="1"/>
        <v>400000</v>
      </c>
      <c r="L10" s="5">
        <f t="shared" si="2"/>
        <v>400000</v>
      </c>
      <c r="M10" s="5">
        <f t="shared" si="3"/>
        <v>400000</v>
      </c>
      <c r="N10" s="5">
        <f t="shared" si="4"/>
        <v>400000</v>
      </c>
      <c r="O10" s="6">
        <f t="shared" si="5"/>
        <v>2000000</v>
      </c>
      <c r="P10" s="1">
        <f t="shared" si="6"/>
        <v>0</v>
      </c>
    </row>
    <row r="11" spans="1:16" ht="24.75" thickTop="1" thickBot="1" x14ac:dyDescent="0.3">
      <c r="A11" s="2" t="s">
        <v>153</v>
      </c>
      <c r="B11" s="2" t="s">
        <v>169</v>
      </c>
      <c r="C11" s="2" t="s">
        <v>155</v>
      </c>
      <c r="D11" s="2" t="s">
        <v>548</v>
      </c>
      <c r="E11" s="2" t="s">
        <v>170</v>
      </c>
      <c r="F11" s="2">
        <v>1250402</v>
      </c>
      <c r="G11" s="3">
        <v>13316</v>
      </c>
      <c r="H11" s="1" t="s">
        <v>171</v>
      </c>
      <c r="I11" s="1">
        <v>400000</v>
      </c>
      <c r="J11" s="5">
        <f t="shared" si="0"/>
        <v>80000</v>
      </c>
      <c r="K11" s="5">
        <f t="shared" si="1"/>
        <v>80000</v>
      </c>
      <c r="L11" s="5">
        <f t="shared" si="2"/>
        <v>80000</v>
      </c>
      <c r="M11" s="5">
        <f t="shared" si="3"/>
        <v>80000</v>
      </c>
      <c r="N11" s="5">
        <f t="shared" si="4"/>
        <v>80000</v>
      </c>
      <c r="O11" s="6">
        <f t="shared" si="5"/>
        <v>400000</v>
      </c>
      <c r="P11" s="1">
        <f t="shared" si="6"/>
        <v>0</v>
      </c>
    </row>
    <row r="12" spans="1:16" ht="24.75" thickTop="1" thickBot="1" x14ac:dyDescent="0.3">
      <c r="A12" s="2" t="s">
        <v>153</v>
      </c>
      <c r="B12" s="2" t="s">
        <v>172</v>
      </c>
      <c r="C12" s="2" t="s">
        <v>155</v>
      </c>
      <c r="D12" s="2" t="s">
        <v>548</v>
      </c>
      <c r="E12" s="2" t="s">
        <v>173</v>
      </c>
      <c r="F12" s="2">
        <v>1250402</v>
      </c>
      <c r="G12" s="3">
        <v>13316</v>
      </c>
      <c r="H12" s="1" t="s">
        <v>46</v>
      </c>
      <c r="I12" s="1">
        <v>1600000</v>
      </c>
      <c r="J12" s="5">
        <f t="shared" si="0"/>
        <v>320000</v>
      </c>
      <c r="K12" s="5">
        <f t="shared" si="1"/>
        <v>320000</v>
      </c>
      <c r="L12" s="5">
        <f t="shared" si="2"/>
        <v>320000</v>
      </c>
      <c r="M12" s="5">
        <f t="shared" si="3"/>
        <v>320000</v>
      </c>
      <c r="N12" s="5">
        <f t="shared" si="4"/>
        <v>320000</v>
      </c>
      <c r="O12" s="6">
        <f t="shared" si="5"/>
        <v>1600000</v>
      </c>
      <c r="P12" s="1">
        <f t="shared" si="6"/>
        <v>0</v>
      </c>
    </row>
    <row r="13" spans="1:16" ht="24.75" thickTop="1" thickBot="1" x14ac:dyDescent="0.3">
      <c r="A13" s="2" t="s">
        <v>153</v>
      </c>
      <c r="B13" s="2" t="s">
        <v>174</v>
      </c>
      <c r="C13" s="2" t="s">
        <v>155</v>
      </c>
      <c r="D13" s="2" t="s">
        <v>548</v>
      </c>
      <c r="E13" s="2" t="s">
        <v>175</v>
      </c>
      <c r="F13" s="2">
        <v>1250402</v>
      </c>
      <c r="G13" s="3">
        <v>13316</v>
      </c>
      <c r="H13" s="1" t="s">
        <v>176</v>
      </c>
      <c r="I13" s="1">
        <v>200000</v>
      </c>
      <c r="J13" s="5">
        <f t="shared" si="0"/>
        <v>40000</v>
      </c>
      <c r="K13" s="5">
        <f t="shared" si="1"/>
        <v>40000</v>
      </c>
      <c r="L13" s="5">
        <f t="shared" si="2"/>
        <v>40000</v>
      </c>
      <c r="M13" s="5">
        <f t="shared" si="3"/>
        <v>40000</v>
      </c>
      <c r="N13" s="5">
        <f t="shared" si="4"/>
        <v>40000</v>
      </c>
      <c r="O13" s="6">
        <f t="shared" si="5"/>
        <v>200000</v>
      </c>
      <c r="P13" s="1">
        <f t="shared" si="6"/>
        <v>0</v>
      </c>
    </row>
    <row r="14" spans="1:16" ht="24.75" thickTop="1" thickBot="1" x14ac:dyDescent="0.3">
      <c r="A14" s="2" t="s">
        <v>153</v>
      </c>
      <c r="B14" s="2" t="s">
        <v>177</v>
      </c>
      <c r="C14" s="2" t="s">
        <v>155</v>
      </c>
      <c r="D14" s="2" t="s">
        <v>548</v>
      </c>
      <c r="E14" s="2" t="s">
        <v>178</v>
      </c>
      <c r="F14" s="2">
        <v>1250402</v>
      </c>
      <c r="G14" s="3">
        <v>13316</v>
      </c>
      <c r="H14" s="1" t="s">
        <v>179</v>
      </c>
      <c r="I14" s="1">
        <v>500000</v>
      </c>
      <c r="J14" s="5">
        <v>140000</v>
      </c>
      <c r="K14" s="5">
        <v>110000</v>
      </c>
      <c r="L14" s="5">
        <v>0</v>
      </c>
      <c r="M14" s="5">
        <v>150000</v>
      </c>
      <c r="N14" s="5">
        <f t="shared" si="4"/>
        <v>100000</v>
      </c>
      <c r="O14" s="6">
        <f t="shared" si="5"/>
        <v>500000</v>
      </c>
      <c r="P14" s="1">
        <f t="shared" si="6"/>
        <v>0</v>
      </c>
    </row>
    <row r="15" spans="1:16" ht="24.75" thickTop="1" thickBot="1" x14ac:dyDescent="0.3">
      <c r="A15" s="2" t="s">
        <v>153</v>
      </c>
      <c r="B15" s="2" t="s">
        <v>180</v>
      </c>
      <c r="C15" s="2" t="s">
        <v>155</v>
      </c>
      <c r="D15" s="2" t="s">
        <v>548</v>
      </c>
      <c r="E15" s="2" t="s">
        <v>181</v>
      </c>
      <c r="F15" s="2">
        <v>1250402</v>
      </c>
      <c r="G15" s="3">
        <v>13316</v>
      </c>
      <c r="H15" s="1" t="s">
        <v>54</v>
      </c>
      <c r="I15" s="1">
        <v>6400000</v>
      </c>
      <c r="J15" s="5">
        <v>1500000</v>
      </c>
      <c r="K15" s="5">
        <v>1500000</v>
      </c>
      <c r="L15" s="5">
        <v>500000</v>
      </c>
      <c r="M15" s="5">
        <v>1620000</v>
      </c>
      <c r="N15" s="5">
        <f t="shared" si="4"/>
        <v>1280000</v>
      </c>
      <c r="O15" s="6">
        <f t="shared" si="5"/>
        <v>6400000</v>
      </c>
      <c r="P15" s="1">
        <f t="shared" si="6"/>
        <v>0</v>
      </c>
    </row>
    <row r="16" spans="1:16" ht="24.75" thickTop="1" thickBot="1" x14ac:dyDescent="0.3">
      <c r="A16" s="2" t="s">
        <v>153</v>
      </c>
      <c r="B16" s="2" t="s">
        <v>182</v>
      </c>
      <c r="C16" s="2" t="s">
        <v>155</v>
      </c>
      <c r="D16" s="2" t="s">
        <v>548</v>
      </c>
      <c r="E16" s="2" t="s">
        <v>183</v>
      </c>
      <c r="F16" s="2">
        <v>1250402</v>
      </c>
      <c r="G16" s="3">
        <v>13316</v>
      </c>
      <c r="H16" s="1" t="s">
        <v>184</v>
      </c>
      <c r="I16" s="1">
        <v>8000000</v>
      </c>
      <c r="J16" s="5">
        <v>2600000</v>
      </c>
      <c r="K16" s="5">
        <v>2600000</v>
      </c>
      <c r="L16" s="5">
        <v>0</v>
      </c>
      <c r="M16" s="5">
        <v>2800000</v>
      </c>
      <c r="N16" s="5">
        <v>0</v>
      </c>
      <c r="O16" s="6">
        <f t="shared" si="5"/>
        <v>8000000</v>
      </c>
      <c r="P16" s="1">
        <f t="shared" si="6"/>
        <v>0</v>
      </c>
    </row>
    <row r="17" spans="1:16" ht="24.75" thickTop="1" thickBot="1" x14ac:dyDescent="0.3">
      <c r="A17" s="2" t="s">
        <v>153</v>
      </c>
      <c r="B17" s="2" t="s">
        <v>185</v>
      </c>
      <c r="C17" s="2" t="s">
        <v>155</v>
      </c>
      <c r="D17" s="2" t="s">
        <v>548</v>
      </c>
      <c r="E17" s="2" t="s">
        <v>186</v>
      </c>
      <c r="F17" s="2">
        <v>1250402</v>
      </c>
      <c r="G17" s="3">
        <v>13316</v>
      </c>
      <c r="H17" s="1" t="s">
        <v>58</v>
      </c>
      <c r="I17" s="1">
        <v>4000000</v>
      </c>
      <c r="J17" s="5">
        <v>1250000</v>
      </c>
      <c r="K17" s="5">
        <v>1000000</v>
      </c>
      <c r="L17" s="5">
        <v>0</v>
      </c>
      <c r="M17" s="5">
        <v>950000</v>
      </c>
      <c r="N17" s="5">
        <f t="shared" si="4"/>
        <v>800000</v>
      </c>
      <c r="O17" s="6">
        <f t="shared" si="5"/>
        <v>4000000</v>
      </c>
      <c r="P17" s="1">
        <f t="shared" si="6"/>
        <v>0</v>
      </c>
    </row>
    <row r="18" spans="1:16" ht="24.75" thickTop="1" thickBot="1" x14ac:dyDescent="0.3">
      <c r="A18" s="2" t="s">
        <v>153</v>
      </c>
      <c r="B18" s="2" t="s">
        <v>187</v>
      </c>
      <c r="C18" s="2" t="s">
        <v>155</v>
      </c>
      <c r="D18" s="2" t="s">
        <v>548</v>
      </c>
      <c r="E18" s="2" t="s">
        <v>188</v>
      </c>
      <c r="F18" s="2">
        <v>1250402</v>
      </c>
      <c r="G18" s="3">
        <v>13316</v>
      </c>
      <c r="H18" s="1" t="s">
        <v>189</v>
      </c>
      <c r="I18" s="1">
        <v>1500000</v>
      </c>
      <c r="J18" s="5">
        <v>500000</v>
      </c>
      <c r="K18" s="5">
        <v>500000</v>
      </c>
      <c r="L18" s="5">
        <v>0</v>
      </c>
      <c r="M18" s="5">
        <v>500000</v>
      </c>
      <c r="N18" s="5">
        <v>0</v>
      </c>
      <c r="O18" s="6">
        <f t="shared" si="5"/>
        <v>1500000</v>
      </c>
      <c r="P18" s="1">
        <f t="shared" si="6"/>
        <v>0</v>
      </c>
    </row>
    <row r="19" spans="1:16" ht="24.75" thickTop="1" thickBot="1" x14ac:dyDescent="0.3">
      <c r="A19" s="2" t="s">
        <v>153</v>
      </c>
      <c r="B19" s="2" t="s">
        <v>190</v>
      </c>
      <c r="C19" s="2" t="s">
        <v>191</v>
      </c>
      <c r="D19" s="2" t="s">
        <v>548</v>
      </c>
      <c r="E19" s="2" t="s">
        <v>192</v>
      </c>
      <c r="F19" s="2">
        <v>1250402</v>
      </c>
      <c r="G19" s="3">
        <v>13316</v>
      </c>
      <c r="H19" s="1" t="s">
        <v>193</v>
      </c>
      <c r="I19" s="1">
        <v>4000000</v>
      </c>
      <c r="J19" s="5">
        <v>1000000</v>
      </c>
      <c r="K19" s="5">
        <v>1000000</v>
      </c>
      <c r="L19" s="5">
        <v>250000</v>
      </c>
      <c r="M19" s="5">
        <v>950000</v>
      </c>
      <c r="N19" s="5">
        <f t="shared" si="4"/>
        <v>800000</v>
      </c>
      <c r="O19" s="6">
        <f t="shared" si="5"/>
        <v>4000000</v>
      </c>
      <c r="P19" s="1">
        <f t="shared" si="6"/>
        <v>0</v>
      </c>
    </row>
    <row r="20" spans="1:16" ht="24.75" thickTop="1" thickBot="1" x14ac:dyDescent="0.3">
      <c r="A20" s="2" t="s">
        <v>153</v>
      </c>
      <c r="B20" s="2" t="s">
        <v>194</v>
      </c>
      <c r="C20" s="2" t="s">
        <v>155</v>
      </c>
      <c r="D20" s="2" t="s">
        <v>548</v>
      </c>
      <c r="E20" s="2" t="s">
        <v>195</v>
      </c>
      <c r="F20" s="2">
        <v>1250402</v>
      </c>
      <c r="G20" s="3">
        <v>13316</v>
      </c>
      <c r="H20" s="1" t="s">
        <v>4</v>
      </c>
      <c r="I20" s="1">
        <v>8000000</v>
      </c>
      <c r="J20" s="5">
        <v>2000000</v>
      </c>
      <c r="K20" s="5">
        <v>2000000</v>
      </c>
      <c r="L20" s="5">
        <v>250000</v>
      </c>
      <c r="M20" s="5">
        <v>2150000</v>
      </c>
      <c r="N20" s="5">
        <f t="shared" si="4"/>
        <v>1600000</v>
      </c>
      <c r="O20" s="6">
        <f t="shared" si="5"/>
        <v>8000000</v>
      </c>
      <c r="P20" s="1">
        <f t="shared" si="6"/>
        <v>0</v>
      </c>
    </row>
    <row r="21" spans="1:16" ht="24.75" thickTop="1" thickBot="1" x14ac:dyDescent="0.3">
      <c r="A21" s="2" t="s">
        <v>153</v>
      </c>
      <c r="B21" s="2" t="s">
        <v>196</v>
      </c>
      <c r="C21" s="2" t="s">
        <v>155</v>
      </c>
      <c r="D21" s="2" t="s">
        <v>548</v>
      </c>
      <c r="E21" s="2" t="s">
        <v>197</v>
      </c>
      <c r="F21" s="2">
        <v>1250402</v>
      </c>
      <c r="G21" s="3">
        <v>13316</v>
      </c>
      <c r="H21" s="1" t="s">
        <v>198</v>
      </c>
      <c r="I21" s="1">
        <v>1600000</v>
      </c>
      <c r="J21" s="5">
        <f t="shared" si="0"/>
        <v>320000</v>
      </c>
      <c r="K21" s="5">
        <v>430000</v>
      </c>
      <c r="L21" s="5">
        <v>210000</v>
      </c>
      <c r="M21" s="5">
        <f t="shared" si="3"/>
        <v>320000</v>
      </c>
      <c r="N21" s="5">
        <f t="shared" si="4"/>
        <v>320000</v>
      </c>
      <c r="O21" s="6">
        <f t="shared" si="5"/>
        <v>1600000</v>
      </c>
      <c r="P21" s="1">
        <f t="shared" si="6"/>
        <v>0</v>
      </c>
    </row>
    <row r="22" spans="1:16" ht="24.75" thickTop="1" thickBot="1" x14ac:dyDescent="0.3">
      <c r="A22" s="2" t="s">
        <v>153</v>
      </c>
      <c r="B22" s="2" t="s">
        <v>199</v>
      </c>
      <c r="C22" s="2" t="s">
        <v>155</v>
      </c>
      <c r="D22" s="2" t="s">
        <v>548</v>
      </c>
      <c r="E22" s="2" t="s">
        <v>200</v>
      </c>
      <c r="F22" s="2">
        <v>1250402</v>
      </c>
      <c r="G22" s="3">
        <v>13316</v>
      </c>
      <c r="H22" s="1" t="s">
        <v>78</v>
      </c>
      <c r="I22" s="1">
        <v>400000</v>
      </c>
      <c r="J22" s="5">
        <f t="shared" si="0"/>
        <v>80000</v>
      </c>
      <c r="K22" s="5">
        <f t="shared" si="1"/>
        <v>80000</v>
      </c>
      <c r="L22" s="5">
        <f t="shared" si="2"/>
        <v>80000</v>
      </c>
      <c r="M22" s="5">
        <f t="shared" si="3"/>
        <v>80000</v>
      </c>
      <c r="N22" s="5">
        <f t="shared" si="4"/>
        <v>80000</v>
      </c>
      <c r="O22" s="6">
        <f t="shared" si="5"/>
        <v>400000</v>
      </c>
      <c r="P22" s="1">
        <f t="shared" si="6"/>
        <v>0</v>
      </c>
    </row>
    <row r="23" spans="1:16" ht="24.75" thickTop="1" thickBot="1" x14ac:dyDescent="0.3">
      <c r="A23" s="2" t="s">
        <v>153</v>
      </c>
      <c r="B23" s="2" t="s">
        <v>201</v>
      </c>
      <c r="C23" s="2" t="s">
        <v>155</v>
      </c>
      <c r="D23" s="2" t="s">
        <v>548</v>
      </c>
      <c r="E23" s="2" t="s">
        <v>202</v>
      </c>
      <c r="F23" s="2">
        <v>1250402</v>
      </c>
      <c r="G23" s="3">
        <v>13316</v>
      </c>
      <c r="H23" s="1" t="s">
        <v>203</v>
      </c>
      <c r="I23" s="1">
        <v>1000000</v>
      </c>
      <c r="J23" s="5">
        <v>300000</v>
      </c>
      <c r="K23" s="5">
        <v>300000</v>
      </c>
      <c r="L23" s="5">
        <v>0</v>
      </c>
      <c r="M23" s="5">
        <v>250000</v>
      </c>
      <c r="N23" s="5">
        <v>150000</v>
      </c>
      <c r="O23" s="6">
        <f t="shared" si="5"/>
        <v>1000000</v>
      </c>
      <c r="P23" s="1">
        <f t="shared" si="6"/>
        <v>0</v>
      </c>
    </row>
    <row r="24" spans="1:16" ht="24.75" thickTop="1" thickBot="1" x14ac:dyDescent="0.3">
      <c r="A24" s="2" t="s">
        <v>153</v>
      </c>
      <c r="B24" s="2" t="s">
        <v>204</v>
      </c>
      <c r="C24" s="2" t="s">
        <v>155</v>
      </c>
      <c r="D24" s="2" t="s">
        <v>548</v>
      </c>
      <c r="E24" s="2" t="s">
        <v>205</v>
      </c>
      <c r="F24" s="2">
        <v>1250402</v>
      </c>
      <c r="G24" s="3">
        <v>13316</v>
      </c>
      <c r="H24" s="1" t="s">
        <v>206</v>
      </c>
      <c r="I24" s="1">
        <v>2000000</v>
      </c>
      <c r="J24" s="5">
        <v>700000</v>
      </c>
      <c r="K24" s="5">
        <v>700000</v>
      </c>
      <c r="L24" s="5">
        <v>0</v>
      </c>
      <c r="M24" s="5">
        <v>600000</v>
      </c>
      <c r="N24" s="5">
        <v>0</v>
      </c>
      <c r="O24" s="6">
        <f t="shared" si="5"/>
        <v>2000000</v>
      </c>
      <c r="P24" s="1">
        <f t="shared" si="6"/>
        <v>0</v>
      </c>
    </row>
    <row r="25" spans="1:16" ht="24.75" thickTop="1" thickBot="1" x14ac:dyDescent="0.3">
      <c r="A25" s="2" t="s">
        <v>153</v>
      </c>
      <c r="B25" s="2" t="s">
        <v>207</v>
      </c>
      <c r="C25" s="2" t="s">
        <v>155</v>
      </c>
      <c r="D25" s="2" t="s">
        <v>548</v>
      </c>
      <c r="E25" s="2" t="s">
        <v>208</v>
      </c>
      <c r="F25" s="2">
        <v>1250402</v>
      </c>
      <c r="G25" s="3">
        <v>13316</v>
      </c>
      <c r="H25" s="1" t="s">
        <v>209</v>
      </c>
      <c r="I25" s="1">
        <v>500000</v>
      </c>
      <c r="J25" s="5">
        <v>150000</v>
      </c>
      <c r="K25" s="5">
        <v>150000</v>
      </c>
      <c r="L25" s="5">
        <v>0</v>
      </c>
      <c r="M25" s="5">
        <v>200000</v>
      </c>
      <c r="N25" s="5">
        <v>0</v>
      </c>
      <c r="O25" s="6">
        <f t="shared" si="5"/>
        <v>500000</v>
      </c>
      <c r="P25" s="1">
        <f t="shared" si="6"/>
        <v>0</v>
      </c>
    </row>
    <row r="26" spans="1:16" ht="15.75" thickTop="1" x14ac:dyDescent="0.25">
      <c r="A26" s="49" t="s">
        <v>589</v>
      </c>
      <c r="B26" s="49"/>
      <c r="C26" s="49"/>
      <c r="D26" s="49"/>
      <c r="E26" s="49"/>
      <c r="F26" s="49"/>
      <c r="G26" s="49"/>
      <c r="I26" s="1">
        <f>SUM(I5:I25)</f>
        <v>47700000</v>
      </c>
      <c r="J26" s="6">
        <f>SUM(J5:J25)</f>
        <v>12500000</v>
      </c>
      <c r="K26" s="6">
        <f t="shared" ref="K26:N26" si="7">SUM(K5:K25)</f>
        <v>12500000</v>
      </c>
      <c r="L26" s="6">
        <f t="shared" si="7"/>
        <v>3250000</v>
      </c>
      <c r="M26" s="6">
        <f t="shared" si="7"/>
        <v>12500000</v>
      </c>
      <c r="N26" s="6">
        <f t="shared" si="7"/>
        <v>6500000</v>
      </c>
    </row>
    <row r="27" spans="1:16" x14ac:dyDescent="0.25">
      <c r="A27" s="49" t="s">
        <v>591</v>
      </c>
      <c r="B27" s="49"/>
      <c r="C27" s="49"/>
      <c r="D27" s="49"/>
      <c r="E27" s="49"/>
      <c r="F27" s="49"/>
      <c r="G27" s="49"/>
      <c r="J27" s="7">
        <v>12500000</v>
      </c>
      <c r="K27" s="7">
        <v>12500000</v>
      </c>
      <c r="L27" s="7">
        <v>3250000</v>
      </c>
      <c r="M27" s="7">
        <v>12500000</v>
      </c>
      <c r="N27" s="7">
        <v>6500000</v>
      </c>
    </row>
    <row r="28" spans="1:16" x14ac:dyDescent="0.25">
      <c r="A28" s="49" t="s">
        <v>592</v>
      </c>
      <c r="B28" s="49"/>
      <c r="C28" s="49"/>
      <c r="D28" s="49"/>
      <c r="E28" s="49"/>
      <c r="F28" s="49"/>
      <c r="G28" s="49"/>
      <c r="J28" s="6">
        <f>J27-J26</f>
        <v>0</v>
      </c>
      <c r="K28" s="6">
        <f t="shared" ref="K28:N28" si="8">K27-K26</f>
        <v>0</v>
      </c>
      <c r="L28" s="6">
        <f t="shared" si="8"/>
        <v>0</v>
      </c>
      <c r="M28" s="6">
        <f t="shared" si="8"/>
        <v>0</v>
      </c>
      <c r="N28" s="6">
        <f t="shared" si="8"/>
        <v>0</v>
      </c>
    </row>
  </sheetData>
  <protectedRanges>
    <protectedRange sqref="J5:N25" name="Range2_4_2_1"/>
  </protectedRanges>
  <customSheetViews>
    <customSheetView guid="{E5E349B8-A990-496C-BEC5-A753ACE9F818}" scale="85">
      <pane xSplit="6" ySplit="4" topLeftCell="H5" activePane="bottomRight" state="frozen"/>
      <selection pane="bottomRight" activeCell="K31" sqref="K31"/>
      <pageMargins left="0" right="0" top="0" bottom="0" header="0" footer="0"/>
      <pageSetup paperSize="9" scale="60" orientation="landscape" r:id="rId1"/>
    </customSheetView>
    <customSheetView guid="{ECF72AE7-C5A2-4B64-8F4D-6758CB07E305}" scale="85">
      <pane xSplit="6" ySplit="4" topLeftCell="H20" activePane="bottomRight" state="frozen"/>
      <selection pane="bottomRight" activeCell="J27" sqref="A27:XFD27"/>
      <pageMargins left="0" right="0" top="0" bottom="0" header="0" footer="0"/>
      <pageSetup paperSize="9" scale="60" orientation="landscape" r:id="rId2"/>
    </customSheetView>
    <customSheetView guid="{C9F1297D-C101-46AC-A90F-3FEF25CC5F27}" topLeftCell="G19">
      <selection activeCell="K12" sqref="K12"/>
      <pageMargins left="0" right="0" top="0" bottom="0" header="0" footer="0"/>
      <pageSetup paperSize="9" scale="60" orientation="landscape" r:id="rId3"/>
    </customSheetView>
    <customSheetView guid="{113F5A9E-2D68-4C33-8BCE-86FDF83113D7}">
      <selection activeCell="A3" sqref="A3:P28"/>
      <pageMargins left="0" right="0" top="0" bottom="0" header="0" footer="0"/>
      <pageSetup paperSize="9" scale="60" orientation="landscape" r:id="rId4"/>
    </customSheetView>
    <customSheetView guid="{ED46E13A-94FA-4E4C-857D-89FB75DD4E5B}" scale="85">
      <pane xSplit="6" ySplit="4" topLeftCell="G5" activePane="bottomRight" state="frozen"/>
      <selection pane="bottomRight" activeCell="J11" sqref="J11"/>
      <pageMargins left="0" right="0" top="0" bottom="0" header="0" footer="0"/>
      <pageSetup paperSize="9" scale="60" orientation="landscape" r:id="rId5"/>
    </customSheetView>
    <customSheetView guid="{6880B336-4DDE-4525-A35F-B03F186E70C2}" showPageBreaks="1" printArea="1">
      <selection activeCell="A3" sqref="A3:P28"/>
      <pageMargins left="0" right="0" top="0" bottom="0" header="0" footer="0"/>
      <pageSetup paperSize="9" scale="60" orientation="landscape" r:id="rId6"/>
    </customSheetView>
    <customSheetView guid="{A01D44F9-3608-429C-BE76-956311B3E4C7}" scale="85" showPageBreaks="1" printArea="1">
      <pane xSplit="6" ySplit="4" topLeftCell="H20" activePane="bottomRight" state="frozen"/>
      <selection pane="bottomRight" activeCell="J27" sqref="A27:XFD27"/>
      <pageMargins left="0" right="0" top="0" bottom="0" header="0" footer="0"/>
      <pageSetup paperSize="9" scale="60" orientation="landscape" r:id="rId7"/>
    </customSheetView>
  </customSheetViews>
  <hyperlinks>
    <hyperlink ref="N4" r:id="rId8" display="https://surplus.trans7.co.id/paymentvoucher/PV23011200023" xr:uid="{00000000-0004-0000-0100-000000000000}"/>
    <hyperlink ref="M4" r:id="rId9" display="https://surplus.trans7.co.id/paymentvoucher/PV23010500019" xr:uid="{00000000-0004-0000-0100-000001000000}"/>
    <hyperlink ref="L4" r:id="rId10" display="https://surplus.trans7.co.id/paymentvoucher/PV23011600018" xr:uid="{00000000-0004-0000-0100-000002000000}"/>
    <hyperlink ref="K4" r:id="rId11" display="https://surplus.trans7.co.id/paymentvoucher/PV23011100007" xr:uid="{00000000-0004-0000-0100-000003000000}"/>
    <hyperlink ref="J4" r:id="rId12" display="https://surplus.trans7.co.id/paymentvoucher/PV23010600005" xr:uid="{00000000-0004-0000-0100-000004000000}"/>
  </hyperlinks>
  <pageMargins left="0" right="0" top="0" bottom="0" header="0" footer="0"/>
  <pageSetup paperSize="9" scale="60" orientation="landscape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10"/>
  <sheetViews>
    <sheetView workbookViewId="0">
      <selection activeCell="B2" sqref="B2"/>
    </sheetView>
  </sheetViews>
  <sheetFormatPr defaultRowHeight="15" x14ac:dyDescent="0.25"/>
  <cols>
    <col min="1" max="1" width="15.5703125" customWidth="1"/>
    <col min="15" max="15" width="14.28515625" style="7" bestFit="1" customWidth="1"/>
    <col min="16" max="16" width="13.28515625" style="7" bestFit="1" customWidth="1"/>
  </cols>
  <sheetData>
    <row r="2" spans="1:16" x14ac:dyDescent="0.25">
      <c r="A2" t="s">
        <v>760</v>
      </c>
    </row>
    <row r="4" spans="1:16" x14ac:dyDescent="0.25">
      <c r="A4" s="35" t="s">
        <v>528</v>
      </c>
      <c r="B4" s="35" t="s">
        <v>529</v>
      </c>
      <c r="C4" s="35" t="s">
        <v>530</v>
      </c>
      <c r="D4" s="35" t="s">
        <v>543</v>
      </c>
      <c r="E4" s="35" t="s">
        <v>531</v>
      </c>
      <c r="F4" s="35" t="s">
        <v>532</v>
      </c>
      <c r="G4" s="35" t="s">
        <v>564</v>
      </c>
      <c r="H4" s="13" t="s">
        <v>533</v>
      </c>
      <c r="I4" s="13" t="s">
        <v>534</v>
      </c>
      <c r="J4" s="12" t="s">
        <v>678</v>
      </c>
      <c r="K4" s="12" t="s">
        <v>679</v>
      </c>
      <c r="L4" s="12" t="s">
        <v>680</v>
      </c>
      <c r="M4" s="12" t="s">
        <v>681</v>
      </c>
      <c r="N4" s="12" t="s">
        <v>682</v>
      </c>
      <c r="O4" s="18" t="s">
        <v>593</v>
      </c>
      <c r="P4" s="18" t="s">
        <v>614</v>
      </c>
    </row>
    <row r="5" spans="1:16" x14ac:dyDescent="0.25">
      <c r="A5" s="35" t="s">
        <v>276</v>
      </c>
      <c r="B5" s="35" t="s">
        <v>277</v>
      </c>
      <c r="C5" s="35" t="s">
        <v>278</v>
      </c>
      <c r="D5" s="35" t="s">
        <v>554</v>
      </c>
      <c r="E5" s="35" t="s">
        <v>279</v>
      </c>
      <c r="F5" s="35">
        <v>1250402</v>
      </c>
      <c r="G5" s="36">
        <v>13316</v>
      </c>
      <c r="H5" s="37" t="s">
        <v>54</v>
      </c>
      <c r="I5" s="37">
        <v>3200000</v>
      </c>
      <c r="J5" s="40"/>
      <c r="K5" s="40"/>
      <c r="L5" s="40"/>
      <c r="M5" s="40"/>
      <c r="N5" s="40"/>
      <c r="O5" s="16">
        <f>SUM(J5:N5)</f>
        <v>0</v>
      </c>
      <c r="P5" s="16">
        <f>I5-O5</f>
        <v>3200000</v>
      </c>
    </row>
    <row r="6" spans="1:16" x14ac:dyDescent="0.25">
      <c r="A6" s="35" t="s">
        <v>276</v>
      </c>
      <c r="B6" s="35" t="s">
        <v>280</v>
      </c>
      <c r="C6" s="35" t="s">
        <v>278</v>
      </c>
      <c r="D6" s="35" t="s">
        <v>554</v>
      </c>
      <c r="E6" s="35" t="s">
        <v>281</v>
      </c>
      <c r="F6" s="35">
        <v>1250402</v>
      </c>
      <c r="G6" s="36">
        <v>13316</v>
      </c>
      <c r="H6" s="37" t="s">
        <v>62</v>
      </c>
      <c r="I6" s="37">
        <v>3400000</v>
      </c>
      <c r="J6" s="40"/>
      <c r="K6" s="40"/>
      <c r="L6" s="40"/>
      <c r="M6" s="40"/>
      <c r="N6" s="40"/>
      <c r="O6" s="16">
        <f t="shared" ref="O6:O8" si="0">SUM(J6:N6)</f>
        <v>0</v>
      </c>
      <c r="P6" s="16">
        <f t="shared" ref="P6:P8" si="1">I6-O6</f>
        <v>3400000</v>
      </c>
    </row>
    <row r="7" spans="1:16" x14ac:dyDescent="0.25">
      <c r="A7" s="35" t="s">
        <v>276</v>
      </c>
      <c r="B7" s="35" t="s">
        <v>282</v>
      </c>
      <c r="C7" s="35" t="s">
        <v>278</v>
      </c>
      <c r="D7" s="35" t="s">
        <v>554</v>
      </c>
      <c r="E7" s="35" t="s">
        <v>283</v>
      </c>
      <c r="F7" s="35">
        <v>1250402</v>
      </c>
      <c r="G7" s="36">
        <v>13316</v>
      </c>
      <c r="H7" s="37" t="s">
        <v>69</v>
      </c>
      <c r="I7" s="37">
        <v>2400000</v>
      </c>
      <c r="J7" s="40"/>
      <c r="K7" s="40"/>
      <c r="L7" s="40"/>
      <c r="M7" s="40"/>
      <c r="N7" s="40"/>
      <c r="O7" s="16">
        <f t="shared" si="0"/>
        <v>0</v>
      </c>
      <c r="P7" s="16">
        <f t="shared" si="1"/>
        <v>2400000</v>
      </c>
    </row>
    <row r="8" spans="1:16" x14ac:dyDescent="0.25">
      <c r="A8" s="89" t="s">
        <v>589</v>
      </c>
      <c r="B8" s="89"/>
      <c r="C8" s="89"/>
      <c r="D8" s="89"/>
      <c r="E8" s="89"/>
      <c r="F8" s="89"/>
      <c r="G8" s="89"/>
      <c r="H8" s="13"/>
      <c r="I8" s="37">
        <f>SUM(I5:I7)</f>
        <v>9000000</v>
      </c>
      <c r="J8" s="37">
        <f t="shared" ref="J8:N8" si="2">SUM(J5:J7)</f>
        <v>0</v>
      </c>
      <c r="K8" s="37">
        <f t="shared" si="2"/>
        <v>0</v>
      </c>
      <c r="L8" s="37">
        <f t="shared" si="2"/>
        <v>0</v>
      </c>
      <c r="M8" s="37">
        <f t="shared" si="2"/>
        <v>0</v>
      </c>
      <c r="N8" s="37">
        <f t="shared" si="2"/>
        <v>0</v>
      </c>
      <c r="O8" s="16">
        <f t="shared" si="0"/>
        <v>0</v>
      </c>
      <c r="P8" s="16">
        <f t="shared" si="1"/>
        <v>9000000</v>
      </c>
    </row>
    <row r="9" spans="1:16" x14ac:dyDescent="0.25">
      <c r="A9" s="89" t="s">
        <v>591</v>
      </c>
      <c r="B9" s="89"/>
      <c r="C9" s="89"/>
      <c r="D9" s="89"/>
      <c r="E9" s="89"/>
      <c r="F9" s="89"/>
      <c r="G9" s="89"/>
      <c r="H9" s="13"/>
      <c r="I9" s="13"/>
      <c r="J9" s="39">
        <v>3300000</v>
      </c>
      <c r="K9" s="39">
        <v>3000000</v>
      </c>
      <c r="L9" s="39">
        <v>1000000</v>
      </c>
      <c r="M9" s="14">
        <v>2000000</v>
      </c>
      <c r="N9" s="39">
        <v>3000000</v>
      </c>
      <c r="O9" s="16">
        <f>SUM(J9:N9)</f>
        <v>12300000</v>
      </c>
      <c r="P9" s="21"/>
    </row>
    <row r="10" spans="1:16" x14ac:dyDescent="0.25">
      <c r="A10" s="89" t="s">
        <v>592</v>
      </c>
      <c r="B10" s="89"/>
      <c r="C10" s="89"/>
      <c r="D10" s="89"/>
      <c r="E10" s="89"/>
      <c r="F10" s="89"/>
      <c r="G10" s="89"/>
      <c r="H10" s="13"/>
      <c r="I10" s="13"/>
      <c r="J10" s="37">
        <f>J9-J8</f>
        <v>3300000</v>
      </c>
      <c r="K10" s="37">
        <f t="shared" ref="K10:O10" si="3">K9-K8</f>
        <v>3000000</v>
      </c>
      <c r="L10" s="37">
        <f t="shared" si="3"/>
        <v>1000000</v>
      </c>
      <c r="M10" s="37">
        <f t="shared" si="3"/>
        <v>2000000</v>
      </c>
      <c r="N10" s="37">
        <f t="shared" si="3"/>
        <v>3000000</v>
      </c>
      <c r="O10" s="37">
        <f t="shared" si="3"/>
        <v>12300000</v>
      </c>
      <c r="P10" s="16"/>
    </row>
  </sheetData>
  <customSheetViews>
    <customSheetView guid="{E5E349B8-A990-496C-BEC5-A753ACE9F818}">
      <selection activeCell="B2" sqref="B2"/>
      <pageMargins left="0.7" right="0.7" top="0.75" bottom="0.75" header="0.3" footer="0.3"/>
    </customSheetView>
    <customSheetView guid="{ECF72AE7-C5A2-4B64-8F4D-6758CB07E305}">
      <selection activeCell="H5" sqref="H5"/>
      <pageMargins left="0.7" right="0.7" top="0.75" bottom="0.75" header="0.3" footer="0.3"/>
    </customSheetView>
    <customSheetView guid="{C9F1297D-C101-46AC-A90F-3FEF25CC5F27}">
      <selection activeCell="L15" sqref="L15"/>
      <pageMargins left="0.7" right="0.7" top="0.75" bottom="0.75" header="0.3" footer="0.3"/>
    </customSheetView>
    <customSheetView guid="{113F5A9E-2D68-4C33-8BCE-86FDF83113D7}">
      <selection activeCell="N10" sqref="N10:O10"/>
      <pageMargins left="0.7" right="0.7" top="0.75" bottom="0.75" header="0.3" footer="0.3"/>
    </customSheetView>
    <customSheetView guid="{ED46E13A-94FA-4E4C-857D-89FB75DD4E5B}">
      <selection activeCell="N10" sqref="N10:O10"/>
      <pageMargins left="0.7" right="0.7" top="0.75" bottom="0.75" header="0.3" footer="0.3"/>
    </customSheetView>
    <customSheetView guid="{6880B336-4DDE-4525-A35F-B03F186E70C2}">
      <selection activeCell="N10" sqref="N10:O10"/>
      <pageMargins left="0.7" right="0.7" top="0.75" bottom="0.75" header="0.3" footer="0.3"/>
    </customSheetView>
    <customSheetView guid="{A01D44F9-3608-429C-BE76-956311B3E4C7}">
      <selection activeCell="B2" sqref="B2"/>
      <pageMargins left="0.7" right="0.7" top="0.75" bottom="0.75" header="0.3" footer="0.3"/>
    </customSheetView>
  </customSheetViews>
  <mergeCells count="3">
    <mergeCell ref="A8:G8"/>
    <mergeCell ref="A9:G9"/>
    <mergeCell ref="A10:G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24"/>
  <sheetViews>
    <sheetView workbookViewId="0">
      <selection activeCell="H14" sqref="H14"/>
    </sheetView>
  </sheetViews>
  <sheetFormatPr defaultRowHeight="15" x14ac:dyDescent="0.25"/>
  <cols>
    <col min="1" max="1" width="17.140625" customWidth="1"/>
    <col min="2" max="2" width="20.5703125" customWidth="1"/>
    <col min="8" max="8" width="19.7109375" bestFit="1" customWidth="1"/>
    <col min="9" max="9" width="11.7109375" customWidth="1"/>
    <col min="10" max="20" width="14.85546875" style="33" customWidth="1"/>
    <col min="21" max="21" width="15.5703125" customWidth="1"/>
    <col min="22" max="22" width="16.7109375" customWidth="1"/>
  </cols>
  <sheetData>
    <row r="1" spans="1:22" ht="16.5" thickTop="1" thickBot="1" x14ac:dyDescent="0.3">
      <c r="A1" s="2" t="s">
        <v>528</v>
      </c>
      <c r="B1" s="2" t="s">
        <v>529</v>
      </c>
      <c r="C1" s="2" t="s">
        <v>530</v>
      </c>
      <c r="D1" s="2" t="s">
        <v>543</v>
      </c>
      <c r="E1" s="2" t="s">
        <v>531</v>
      </c>
      <c r="F1" s="2" t="s">
        <v>532</v>
      </c>
      <c r="G1" s="2" t="s">
        <v>564</v>
      </c>
      <c r="H1" t="s">
        <v>533</v>
      </c>
      <c r="I1" t="s">
        <v>534</v>
      </c>
      <c r="J1" s="15" t="s">
        <v>594</v>
      </c>
      <c r="K1" s="15" t="s">
        <v>595</v>
      </c>
      <c r="L1" s="15" t="s">
        <v>596</v>
      </c>
      <c r="M1" s="15" t="s">
        <v>597</v>
      </c>
      <c r="N1" s="15" t="s">
        <v>598</v>
      </c>
      <c r="O1" s="28" t="s">
        <v>599</v>
      </c>
      <c r="P1" s="15" t="s">
        <v>600</v>
      </c>
      <c r="Q1" s="15" t="s">
        <v>601</v>
      </c>
      <c r="R1" s="15" t="s">
        <v>602</v>
      </c>
      <c r="S1" s="28" t="s">
        <v>603</v>
      </c>
      <c r="T1" s="15" t="s">
        <v>604</v>
      </c>
      <c r="U1" s="23" t="s">
        <v>593</v>
      </c>
      <c r="V1" s="23" t="s">
        <v>590</v>
      </c>
    </row>
    <row r="2" spans="1:22" ht="16.5" thickTop="1" thickBot="1" x14ac:dyDescent="0.3">
      <c r="A2" s="30" t="s">
        <v>80</v>
      </c>
      <c r="B2" s="30" t="s">
        <v>81</v>
      </c>
      <c r="C2" s="30" t="s">
        <v>82</v>
      </c>
      <c r="D2" s="30" t="s">
        <v>546</v>
      </c>
      <c r="E2" s="30" t="s">
        <v>83</v>
      </c>
      <c r="F2" s="30">
        <v>1250402</v>
      </c>
      <c r="G2" s="31">
        <v>13316</v>
      </c>
      <c r="H2" s="1" t="s">
        <v>33</v>
      </c>
      <c r="I2" s="1">
        <v>400000</v>
      </c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32">
        <f>SUM(J2:T2)</f>
        <v>0</v>
      </c>
      <c r="V2" s="32">
        <f>I2-U2</f>
        <v>400000</v>
      </c>
    </row>
    <row r="3" spans="1:22" ht="16.5" thickTop="1" thickBot="1" x14ac:dyDescent="0.3">
      <c r="A3" s="30" t="s">
        <v>80</v>
      </c>
      <c r="B3" s="30" t="s">
        <v>84</v>
      </c>
      <c r="C3" s="30" t="s">
        <v>536</v>
      </c>
      <c r="D3" s="30" t="s">
        <v>546</v>
      </c>
      <c r="E3" s="30" t="s">
        <v>85</v>
      </c>
      <c r="F3" s="30">
        <v>1250402</v>
      </c>
      <c r="G3" s="31">
        <v>13316</v>
      </c>
      <c r="H3" s="1" t="s">
        <v>38</v>
      </c>
      <c r="I3" s="1">
        <v>1600000</v>
      </c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32">
        <f t="shared" ref="U3:U22" si="0">SUM(J3:T3)</f>
        <v>0</v>
      </c>
      <c r="V3" s="32">
        <f t="shared" ref="V3:V22" si="1">I3-U3</f>
        <v>1600000</v>
      </c>
    </row>
    <row r="4" spans="1:22" ht="16.5" thickTop="1" thickBot="1" x14ac:dyDescent="0.3">
      <c r="A4" s="30" t="s">
        <v>80</v>
      </c>
      <c r="B4" s="30" t="s">
        <v>86</v>
      </c>
      <c r="C4" s="30" t="s">
        <v>537</v>
      </c>
      <c r="D4" s="30" t="s">
        <v>546</v>
      </c>
      <c r="E4" s="30" t="s">
        <v>87</v>
      </c>
      <c r="F4" s="30">
        <v>1250402</v>
      </c>
      <c r="G4" s="31">
        <v>13316</v>
      </c>
      <c r="H4" s="1" t="s">
        <v>88</v>
      </c>
      <c r="I4" s="1">
        <v>4892048</v>
      </c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32">
        <f t="shared" si="0"/>
        <v>0</v>
      </c>
      <c r="V4" s="32">
        <f t="shared" si="1"/>
        <v>4892048</v>
      </c>
    </row>
    <row r="5" spans="1:22" ht="16.5" thickTop="1" thickBot="1" x14ac:dyDescent="0.3">
      <c r="A5" s="30" t="s">
        <v>80</v>
      </c>
      <c r="B5" s="30" t="s">
        <v>89</v>
      </c>
      <c r="C5" s="30" t="s">
        <v>538</v>
      </c>
      <c r="D5" s="30" t="s">
        <v>546</v>
      </c>
      <c r="E5" s="30" t="s">
        <v>87</v>
      </c>
      <c r="F5" s="30">
        <v>1250402</v>
      </c>
      <c r="G5" s="31">
        <v>13316</v>
      </c>
      <c r="H5" s="1" t="s">
        <v>88</v>
      </c>
      <c r="I5" s="1">
        <v>2907952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32">
        <f t="shared" si="0"/>
        <v>0</v>
      </c>
      <c r="V5" s="32">
        <f t="shared" si="1"/>
        <v>2907952</v>
      </c>
    </row>
    <row r="6" spans="1:22" ht="16.5" thickTop="1" thickBot="1" x14ac:dyDescent="0.3">
      <c r="A6" s="30" t="s">
        <v>80</v>
      </c>
      <c r="B6" s="30" t="s">
        <v>90</v>
      </c>
      <c r="C6" s="30" t="s">
        <v>537</v>
      </c>
      <c r="D6" s="30" t="s">
        <v>546</v>
      </c>
      <c r="E6" s="30" t="s">
        <v>91</v>
      </c>
      <c r="F6" s="30">
        <v>1250402</v>
      </c>
      <c r="G6" s="31">
        <v>13316</v>
      </c>
      <c r="H6" s="1" t="s">
        <v>92</v>
      </c>
      <c r="I6" s="1">
        <v>5000000</v>
      </c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32">
        <f t="shared" si="0"/>
        <v>0</v>
      </c>
      <c r="V6" s="32">
        <f t="shared" si="1"/>
        <v>5000000</v>
      </c>
    </row>
    <row r="7" spans="1:22" ht="16.5" thickTop="1" thickBot="1" x14ac:dyDescent="0.3">
      <c r="A7" s="30" t="s">
        <v>80</v>
      </c>
      <c r="B7" s="30" t="s">
        <v>93</v>
      </c>
      <c r="C7" s="30" t="s">
        <v>539</v>
      </c>
      <c r="D7" s="30" t="s">
        <v>546</v>
      </c>
      <c r="E7" s="30" t="s">
        <v>91</v>
      </c>
      <c r="F7" s="30">
        <v>1250402</v>
      </c>
      <c r="G7" s="31">
        <v>13316</v>
      </c>
      <c r="H7" s="1" t="s">
        <v>92</v>
      </c>
      <c r="I7" s="1">
        <v>4900000</v>
      </c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32">
        <f t="shared" si="0"/>
        <v>0</v>
      </c>
      <c r="V7" s="32">
        <f t="shared" si="1"/>
        <v>4900000</v>
      </c>
    </row>
    <row r="8" spans="1:22" ht="16.5" thickTop="1" thickBot="1" x14ac:dyDescent="0.3">
      <c r="A8" s="30" t="s">
        <v>80</v>
      </c>
      <c r="B8" s="30" t="s">
        <v>94</v>
      </c>
      <c r="C8" s="30" t="s">
        <v>82</v>
      </c>
      <c r="D8" s="30" t="s">
        <v>546</v>
      </c>
      <c r="E8" s="30" t="s">
        <v>91</v>
      </c>
      <c r="F8" s="30">
        <v>1250402</v>
      </c>
      <c r="G8" s="31">
        <v>13316</v>
      </c>
      <c r="H8" s="1" t="s">
        <v>92</v>
      </c>
      <c r="I8" s="1">
        <v>5000000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32">
        <f t="shared" si="0"/>
        <v>0</v>
      </c>
      <c r="V8" s="32">
        <f t="shared" si="1"/>
        <v>5000000</v>
      </c>
    </row>
    <row r="9" spans="1:22" ht="16.5" thickTop="1" thickBot="1" x14ac:dyDescent="0.3">
      <c r="A9" s="30" t="s">
        <v>80</v>
      </c>
      <c r="B9" s="30" t="s">
        <v>95</v>
      </c>
      <c r="C9" s="30" t="s">
        <v>82</v>
      </c>
      <c r="D9" s="30" t="s">
        <v>546</v>
      </c>
      <c r="E9" s="30" t="s">
        <v>96</v>
      </c>
      <c r="F9" s="30">
        <v>1250402</v>
      </c>
      <c r="G9" s="31">
        <v>13316</v>
      </c>
      <c r="H9" s="1" t="s">
        <v>97</v>
      </c>
      <c r="I9" s="1">
        <v>400000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32">
        <f t="shared" si="0"/>
        <v>0</v>
      </c>
      <c r="V9" s="32">
        <f t="shared" si="1"/>
        <v>400000</v>
      </c>
    </row>
    <row r="10" spans="1:22" ht="16.5" thickTop="1" thickBot="1" x14ac:dyDescent="0.3">
      <c r="A10" s="30" t="s">
        <v>80</v>
      </c>
      <c r="B10" s="30" t="s">
        <v>98</v>
      </c>
      <c r="C10" s="30" t="s">
        <v>82</v>
      </c>
      <c r="D10" s="30" t="s">
        <v>546</v>
      </c>
      <c r="E10" s="30" t="s">
        <v>99</v>
      </c>
      <c r="F10" s="30">
        <v>1250402</v>
      </c>
      <c r="G10" s="31">
        <v>13316</v>
      </c>
      <c r="H10" s="1" t="s">
        <v>46</v>
      </c>
      <c r="I10" s="1">
        <v>4800000</v>
      </c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32">
        <f t="shared" si="0"/>
        <v>0</v>
      </c>
      <c r="V10" s="32">
        <f t="shared" si="1"/>
        <v>4800000</v>
      </c>
    </row>
    <row r="11" spans="1:22" ht="16.5" thickTop="1" thickBot="1" x14ac:dyDescent="0.3">
      <c r="A11" s="30" t="s">
        <v>80</v>
      </c>
      <c r="B11" s="30" t="s">
        <v>100</v>
      </c>
      <c r="C11" s="30" t="s">
        <v>82</v>
      </c>
      <c r="D11" s="30" t="s">
        <v>546</v>
      </c>
      <c r="E11" s="30" t="s">
        <v>101</v>
      </c>
      <c r="F11" s="30">
        <v>1250402</v>
      </c>
      <c r="G11" s="31">
        <v>13316</v>
      </c>
      <c r="H11" s="1" t="s">
        <v>102</v>
      </c>
      <c r="I11" s="1">
        <v>200000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32">
        <f t="shared" si="0"/>
        <v>0</v>
      </c>
      <c r="V11" s="32">
        <f t="shared" si="1"/>
        <v>200000</v>
      </c>
    </row>
    <row r="12" spans="1:22" ht="16.5" thickTop="1" thickBot="1" x14ac:dyDescent="0.3">
      <c r="A12" s="30" t="s">
        <v>80</v>
      </c>
      <c r="B12" s="30" t="s">
        <v>103</v>
      </c>
      <c r="C12" s="30" t="s">
        <v>537</v>
      </c>
      <c r="D12" s="30" t="s">
        <v>546</v>
      </c>
      <c r="E12" s="30" t="s">
        <v>104</v>
      </c>
      <c r="F12" s="30">
        <v>1250402</v>
      </c>
      <c r="G12" s="31">
        <v>13316</v>
      </c>
      <c r="H12" s="1" t="s">
        <v>105</v>
      </c>
      <c r="I12" s="1">
        <v>900000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32">
        <f t="shared" si="0"/>
        <v>0</v>
      </c>
      <c r="V12" s="32">
        <f t="shared" si="1"/>
        <v>900000</v>
      </c>
    </row>
    <row r="13" spans="1:22" ht="16.5" thickTop="1" thickBot="1" x14ac:dyDescent="0.3">
      <c r="A13" s="30" t="s">
        <v>80</v>
      </c>
      <c r="B13" s="30" t="s">
        <v>106</v>
      </c>
      <c r="C13" s="30" t="s">
        <v>82</v>
      </c>
      <c r="D13" s="30" t="s">
        <v>546</v>
      </c>
      <c r="E13" s="30" t="s">
        <v>107</v>
      </c>
      <c r="F13" s="30">
        <v>1250402</v>
      </c>
      <c r="G13" s="31">
        <v>13316</v>
      </c>
      <c r="H13" s="1" t="s">
        <v>58</v>
      </c>
      <c r="I13" s="1">
        <v>3000000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32">
        <f t="shared" si="0"/>
        <v>0</v>
      </c>
      <c r="V13" s="32">
        <f t="shared" si="1"/>
        <v>3000000</v>
      </c>
    </row>
    <row r="14" spans="1:22" ht="16.5" thickTop="1" thickBot="1" x14ac:dyDescent="0.3">
      <c r="A14" s="30" t="s">
        <v>80</v>
      </c>
      <c r="B14" s="30" t="s">
        <v>108</v>
      </c>
      <c r="C14" s="30" t="s">
        <v>82</v>
      </c>
      <c r="D14" s="30" t="s">
        <v>546</v>
      </c>
      <c r="E14" s="30" t="s">
        <v>109</v>
      </c>
      <c r="F14" s="30">
        <v>1250402</v>
      </c>
      <c r="G14" s="31">
        <v>13316</v>
      </c>
      <c r="H14" s="1" t="s">
        <v>62</v>
      </c>
      <c r="I14" s="1">
        <v>14287950</v>
      </c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32">
        <f t="shared" si="0"/>
        <v>0</v>
      </c>
      <c r="V14" s="32">
        <f t="shared" si="1"/>
        <v>14287950</v>
      </c>
    </row>
    <row r="15" spans="1:22" ht="16.5" thickTop="1" thickBot="1" x14ac:dyDescent="0.3">
      <c r="A15" s="30" t="s">
        <v>80</v>
      </c>
      <c r="B15" s="30" t="s">
        <v>110</v>
      </c>
      <c r="C15" s="30" t="s">
        <v>111</v>
      </c>
      <c r="D15" s="30" t="s">
        <v>546</v>
      </c>
      <c r="E15" s="30" t="s">
        <v>109</v>
      </c>
      <c r="F15" s="30">
        <v>1250402</v>
      </c>
      <c r="G15" s="31">
        <v>13316</v>
      </c>
      <c r="H15" t="s">
        <v>62</v>
      </c>
      <c r="I15">
        <v>0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32">
        <f t="shared" si="0"/>
        <v>0</v>
      </c>
      <c r="V15" s="32">
        <f t="shared" si="1"/>
        <v>0</v>
      </c>
    </row>
    <row r="16" spans="1:22" ht="16.5" thickTop="1" thickBot="1" x14ac:dyDescent="0.3">
      <c r="A16" s="30" t="s">
        <v>80</v>
      </c>
      <c r="B16" s="30" t="s">
        <v>112</v>
      </c>
      <c r="C16" s="30" t="s">
        <v>111</v>
      </c>
      <c r="D16" s="30" t="s">
        <v>546</v>
      </c>
      <c r="E16" s="30" t="s">
        <v>113</v>
      </c>
      <c r="F16" s="30">
        <v>1250402</v>
      </c>
      <c r="G16" s="31">
        <v>13316</v>
      </c>
      <c r="H16" t="s">
        <v>4</v>
      </c>
      <c r="I16">
        <v>0</v>
      </c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32">
        <f t="shared" si="0"/>
        <v>0</v>
      </c>
      <c r="V16" s="32">
        <f t="shared" si="1"/>
        <v>0</v>
      </c>
    </row>
    <row r="17" spans="1:22" ht="16.5" thickTop="1" thickBot="1" x14ac:dyDescent="0.3">
      <c r="A17" s="30" t="s">
        <v>80</v>
      </c>
      <c r="B17" s="30" t="s">
        <v>114</v>
      </c>
      <c r="C17" s="30" t="s">
        <v>537</v>
      </c>
      <c r="D17" s="30" t="s">
        <v>546</v>
      </c>
      <c r="E17" s="30" t="s">
        <v>113</v>
      </c>
      <c r="F17" s="30">
        <v>1250402</v>
      </c>
      <c r="G17" s="31">
        <v>13316</v>
      </c>
      <c r="H17" s="1" t="s">
        <v>4</v>
      </c>
      <c r="I17" s="1">
        <v>12000000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32">
        <f t="shared" si="0"/>
        <v>0</v>
      </c>
      <c r="V17" s="32">
        <f t="shared" si="1"/>
        <v>12000000</v>
      </c>
    </row>
    <row r="18" spans="1:22" ht="16.5" thickTop="1" thickBot="1" x14ac:dyDescent="0.3">
      <c r="A18" s="30" t="s">
        <v>80</v>
      </c>
      <c r="B18" s="30" t="s">
        <v>115</v>
      </c>
      <c r="C18" s="30" t="s">
        <v>82</v>
      </c>
      <c r="D18" s="30" t="s">
        <v>546</v>
      </c>
      <c r="E18" s="30" t="s">
        <v>116</v>
      </c>
      <c r="F18" s="30">
        <v>1250402</v>
      </c>
      <c r="G18" s="31">
        <v>13316</v>
      </c>
      <c r="H18" s="1" t="s">
        <v>117</v>
      </c>
      <c r="I18" s="1">
        <v>6000000</v>
      </c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32">
        <f t="shared" si="0"/>
        <v>0</v>
      </c>
      <c r="V18" s="32">
        <f t="shared" si="1"/>
        <v>6000000</v>
      </c>
    </row>
    <row r="19" spans="1:22" ht="16.5" thickTop="1" thickBot="1" x14ac:dyDescent="0.3">
      <c r="A19" s="30" t="s">
        <v>80</v>
      </c>
      <c r="B19" s="30" t="s">
        <v>118</v>
      </c>
      <c r="C19" s="30" t="s">
        <v>119</v>
      </c>
      <c r="D19" s="30" t="s">
        <v>546</v>
      </c>
      <c r="E19" s="30" t="s">
        <v>120</v>
      </c>
      <c r="F19" s="30">
        <v>1250402</v>
      </c>
      <c r="G19" s="31">
        <v>13316</v>
      </c>
      <c r="H19" t="s">
        <v>69</v>
      </c>
      <c r="I19">
        <v>0</v>
      </c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32">
        <f t="shared" si="0"/>
        <v>0</v>
      </c>
      <c r="V19" s="32">
        <f t="shared" si="1"/>
        <v>0</v>
      </c>
    </row>
    <row r="20" spans="1:22" ht="16.5" thickTop="1" thickBot="1" x14ac:dyDescent="0.3">
      <c r="A20" s="30" t="s">
        <v>80</v>
      </c>
      <c r="B20" s="30" t="s">
        <v>121</v>
      </c>
      <c r="C20" s="30" t="s">
        <v>82</v>
      </c>
      <c r="D20" s="30" t="s">
        <v>546</v>
      </c>
      <c r="E20" s="30" t="s">
        <v>120</v>
      </c>
      <c r="F20" s="30">
        <v>1250402</v>
      </c>
      <c r="G20" s="31">
        <v>13316</v>
      </c>
      <c r="H20" s="1" t="s">
        <v>69</v>
      </c>
      <c r="I20" s="1">
        <v>12600000</v>
      </c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32">
        <f t="shared" si="0"/>
        <v>0</v>
      </c>
      <c r="V20" s="32">
        <f t="shared" si="1"/>
        <v>12600000</v>
      </c>
    </row>
    <row r="21" spans="1:22" ht="16.5" thickTop="1" thickBot="1" x14ac:dyDescent="0.3">
      <c r="A21" s="30" t="s">
        <v>80</v>
      </c>
      <c r="B21" s="30" t="s">
        <v>122</v>
      </c>
      <c r="C21" s="30" t="s">
        <v>540</v>
      </c>
      <c r="D21" s="30" t="s">
        <v>546</v>
      </c>
      <c r="E21" s="30" t="s">
        <v>123</v>
      </c>
      <c r="F21" s="30">
        <v>1250402</v>
      </c>
      <c r="G21" s="31">
        <v>13316</v>
      </c>
      <c r="H21" s="1" t="s">
        <v>124</v>
      </c>
      <c r="I21" s="1">
        <v>1150000</v>
      </c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32">
        <f t="shared" si="0"/>
        <v>0</v>
      </c>
      <c r="V21" s="32">
        <f t="shared" si="1"/>
        <v>1150000</v>
      </c>
    </row>
    <row r="22" spans="1:22" ht="16.5" thickTop="1" thickBot="1" x14ac:dyDescent="0.3">
      <c r="B22" s="84" t="s">
        <v>589</v>
      </c>
      <c r="C22" s="85"/>
      <c r="D22" s="85"/>
      <c r="E22" s="85"/>
      <c r="F22" s="85"/>
      <c r="G22" s="85"/>
      <c r="H22" s="86"/>
      <c r="I22" s="1">
        <f>SUM(I2:I21)</f>
        <v>80037950</v>
      </c>
      <c r="J22" s="29">
        <f>SUM(J2:J21)</f>
        <v>0</v>
      </c>
      <c r="K22" s="29">
        <f t="shared" ref="K22:T22" si="2">SUM(K2:K21)</f>
        <v>0</v>
      </c>
      <c r="L22" s="29">
        <f t="shared" si="2"/>
        <v>0</v>
      </c>
      <c r="M22" s="29">
        <f t="shared" si="2"/>
        <v>0</v>
      </c>
      <c r="N22" s="29">
        <f t="shared" si="2"/>
        <v>0</v>
      </c>
      <c r="O22" s="29">
        <f t="shared" si="2"/>
        <v>0</v>
      </c>
      <c r="P22" s="29">
        <f t="shared" si="2"/>
        <v>0</v>
      </c>
      <c r="Q22" s="29">
        <f t="shared" si="2"/>
        <v>0</v>
      </c>
      <c r="R22" s="29">
        <f t="shared" si="2"/>
        <v>0</v>
      </c>
      <c r="S22" s="29">
        <f t="shared" si="2"/>
        <v>0</v>
      </c>
      <c r="T22" s="29">
        <f t="shared" si="2"/>
        <v>0</v>
      </c>
      <c r="U22" s="32">
        <f t="shared" si="0"/>
        <v>0</v>
      </c>
      <c r="V22" s="32">
        <f t="shared" si="1"/>
        <v>80037950</v>
      </c>
    </row>
    <row r="23" spans="1:22" ht="15.75" thickBot="1" x14ac:dyDescent="0.3">
      <c r="B23" s="84" t="s">
        <v>591</v>
      </c>
      <c r="C23" s="85"/>
      <c r="D23" s="85"/>
      <c r="E23" s="85"/>
      <c r="F23" s="85"/>
      <c r="G23" s="85"/>
      <c r="H23" s="86"/>
      <c r="J23" s="27">
        <v>10000000</v>
      </c>
      <c r="K23" s="27">
        <v>10000000</v>
      </c>
      <c r="L23" s="27">
        <v>10000000</v>
      </c>
      <c r="M23" s="26">
        <v>10000000</v>
      </c>
      <c r="N23" s="27">
        <v>7500000</v>
      </c>
      <c r="O23" s="27">
        <v>7500000</v>
      </c>
      <c r="P23" s="27">
        <v>7500000</v>
      </c>
      <c r="Q23" s="27">
        <v>5000000</v>
      </c>
      <c r="R23" s="27">
        <v>5000000</v>
      </c>
      <c r="S23" s="26">
        <v>10000000</v>
      </c>
      <c r="T23" s="27">
        <v>6000000</v>
      </c>
      <c r="U23" s="32">
        <f>SUM(J23:T23)</f>
        <v>88500000</v>
      </c>
      <c r="V23" s="32"/>
    </row>
    <row r="24" spans="1:22" x14ac:dyDescent="0.25">
      <c r="B24" s="87" t="s">
        <v>592</v>
      </c>
      <c r="C24" s="87"/>
      <c r="D24" s="87"/>
      <c r="E24" s="87"/>
      <c r="F24" s="87"/>
      <c r="G24" s="87"/>
      <c r="H24" s="87"/>
      <c r="J24" s="33">
        <f>J23-J22</f>
        <v>10000000</v>
      </c>
      <c r="K24" s="33">
        <f t="shared" ref="K24:U24" si="3">K23-K22</f>
        <v>10000000</v>
      </c>
      <c r="L24" s="33">
        <f t="shared" si="3"/>
        <v>10000000</v>
      </c>
      <c r="M24" s="33">
        <f t="shared" si="3"/>
        <v>10000000</v>
      </c>
      <c r="N24" s="33">
        <f t="shared" si="3"/>
        <v>7500000</v>
      </c>
      <c r="O24" s="33">
        <f t="shared" si="3"/>
        <v>7500000</v>
      </c>
      <c r="P24" s="33">
        <f t="shared" si="3"/>
        <v>7500000</v>
      </c>
      <c r="Q24" s="33">
        <f t="shared" si="3"/>
        <v>5000000</v>
      </c>
      <c r="R24" s="33">
        <f t="shared" si="3"/>
        <v>5000000</v>
      </c>
      <c r="S24" s="33">
        <f t="shared" si="3"/>
        <v>10000000</v>
      </c>
      <c r="T24" s="33">
        <f t="shared" si="3"/>
        <v>6000000</v>
      </c>
      <c r="U24" s="33">
        <f t="shared" si="3"/>
        <v>88500000</v>
      </c>
      <c r="V24" s="32"/>
    </row>
  </sheetData>
  <customSheetViews>
    <customSheetView guid="{E5E349B8-A990-496C-BEC5-A753ACE9F818}">
      <selection activeCell="H14" sqref="H14"/>
      <pageMargins left="0.7" right="0.7" top="0.75" bottom="0.75" header="0.3" footer="0.3"/>
    </customSheetView>
    <customSheetView guid="{ECF72AE7-C5A2-4B64-8F4D-6758CB07E305}">
      <selection activeCell="T24" sqref="T24:U24"/>
      <pageMargins left="0.7" right="0.7" top="0.75" bottom="0.75" header="0.3" footer="0.3"/>
    </customSheetView>
    <customSheetView guid="{C9F1297D-C101-46AC-A90F-3FEF25CC5F27}">
      <selection activeCell="T24" sqref="T24:U24"/>
      <pageMargins left="0.7" right="0.7" top="0.75" bottom="0.75" header="0.3" footer="0.3"/>
    </customSheetView>
    <customSheetView guid="{113F5A9E-2D68-4C33-8BCE-86FDF83113D7}">
      <selection activeCell="T24" sqref="T24:U24"/>
      <pageMargins left="0.7" right="0.7" top="0.75" bottom="0.75" header="0.3" footer="0.3"/>
    </customSheetView>
    <customSheetView guid="{ED46E13A-94FA-4E4C-857D-89FB75DD4E5B}">
      <selection activeCell="T24" sqref="T24:U24"/>
      <pageMargins left="0.7" right="0.7" top="0.75" bottom="0.75" header="0.3" footer="0.3"/>
    </customSheetView>
    <customSheetView guid="{6880B336-4DDE-4525-A35F-B03F186E70C2}">
      <selection activeCell="T24" sqref="T24:U24"/>
      <pageMargins left="0.7" right="0.7" top="0.75" bottom="0.75" header="0.3" footer="0.3"/>
    </customSheetView>
    <customSheetView guid="{A01D44F9-3608-429C-BE76-956311B3E4C7}">
      <selection activeCell="H14" sqref="H14"/>
      <pageMargins left="0.7" right="0.7" top="0.75" bottom="0.75" header="0.3" footer="0.3"/>
    </customSheetView>
  </customSheetViews>
  <mergeCells count="3">
    <mergeCell ref="B22:H22"/>
    <mergeCell ref="B23:H23"/>
    <mergeCell ref="B24:H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4"/>
  <sheetViews>
    <sheetView workbookViewId="0">
      <selection activeCell="J1" sqref="J1"/>
    </sheetView>
  </sheetViews>
  <sheetFormatPr defaultRowHeight="15" x14ac:dyDescent="0.25"/>
  <cols>
    <col min="1" max="1" width="21.28515625" customWidth="1"/>
    <col min="9" max="9" width="13.5703125" bestFit="1" customWidth="1"/>
    <col min="10" max="19" width="15" bestFit="1" customWidth="1"/>
    <col min="20" max="20" width="15.7109375" style="7" customWidth="1"/>
    <col min="21" max="21" width="13" style="7" customWidth="1"/>
  </cols>
  <sheetData>
    <row r="1" spans="1:21" ht="16.5" thickTop="1" thickBot="1" x14ac:dyDescent="0.3">
      <c r="A1" s="2" t="s">
        <v>528</v>
      </c>
      <c r="B1" s="2" t="s">
        <v>529</v>
      </c>
      <c r="C1" s="2" t="s">
        <v>530</v>
      </c>
      <c r="D1" s="2" t="s">
        <v>543</v>
      </c>
      <c r="E1" s="2" t="s">
        <v>531</v>
      </c>
      <c r="F1" s="2" t="s">
        <v>532</v>
      </c>
      <c r="G1" s="2" t="s">
        <v>564</v>
      </c>
      <c r="H1" t="s">
        <v>533</v>
      </c>
      <c r="I1" t="s">
        <v>534</v>
      </c>
      <c r="J1" s="12" t="s">
        <v>570</v>
      </c>
      <c r="K1" s="12" t="s">
        <v>571</v>
      </c>
      <c r="L1" s="12" t="s">
        <v>572</v>
      </c>
      <c r="M1" s="12" t="s">
        <v>573</v>
      </c>
      <c r="N1" s="12" t="s">
        <v>574</v>
      </c>
      <c r="O1" s="12" t="s">
        <v>575</v>
      </c>
      <c r="P1" s="12" t="s">
        <v>576</v>
      </c>
      <c r="Q1" s="12" t="s">
        <v>577</v>
      </c>
      <c r="R1" s="12" t="s">
        <v>578</v>
      </c>
      <c r="S1" s="12" t="s">
        <v>579</v>
      </c>
    </row>
    <row r="2" spans="1:21" ht="16.5" thickTop="1" thickBot="1" x14ac:dyDescent="0.3">
      <c r="A2" s="2" t="s">
        <v>0</v>
      </c>
      <c r="B2" s="2" t="s">
        <v>1</v>
      </c>
      <c r="C2" s="2" t="s">
        <v>2</v>
      </c>
      <c r="D2" s="2" t="s">
        <v>544</v>
      </c>
      <c r="E2" s="2" t="s">
        <v>3</v>
      </c>
      <c r="F2" s="2">
        <v>1250402</v>
      </c>
      <c r="G2" s="3">
        <v>13316</v>
      </c>
      <c r="H2" s="1" t="s">
        <v>4</v>
      </c>
      <c r="I2" s="1">
        <v>3000000</v>
      </c>
      <c r="J2" s="16">
        <f>I2/10</f>
        <v>300000</v>
      </c>
      <c r="K2" s="16">
        <f>I2/10</f>
        <v>300000</v>
      </c>
      <c r="L2" s="17">
        <f>I2/10</f>
        <v>300000</v>
      </c>
      <c r="M2" s="18">
        <f>I2/10</f>
        <v>300000</v>
      </c>
      <c r="N2" s="16">
        <f>I2/10</f>
        <v>300000</v>
      </c>
      <c r="O2" s="16">
        <f>I2/10</f>
        <v>300000</v>
      </c>
      <c r="P2" s="16">
        <f>I2/10</f>
        <v>300000</v>
      </c>
      <c r="Q2" s="16">
        <f>I2/10</f>
        <v>300000</v>
      </c>
      <c r="R2" s="16">
        <f>I2/10</f>
        <v>300000</v>
      </c>
      <c r="S2" s="16">
        <f>I2/10</f>
        <v>300000</v>
      </c>
      <c r="T2" s="7">
        <f>SUM(J2:S2)</f>
        <v>3000000</v>
      </c>
      <c r="U2" s="7">
        <f>I2-T2</f>
        <v>0</v>
      </c>
    </row>
    <row r="3" spans="1:21" ht="16.5" thickTop="1" thickBot="1" x14ac:dyDescent="0.3">
      <c r="A3" s="2" t="s">
        <v>0</v>
      </c>
      <c r="B3" s="2" t="s">
        <v>5</v>
      </c>
      <c r="C3" s="2" t="s">
        <v>6</v>
      </c>
      <c r="D3" s="2" t="s">
        <v>544</v>
      </c>
      <c r="E3" s="2" t="s">
        <v>3</v>
      </c>
      <c r="F3" s="2">
        <v>1250402</v>
      </c>
      <c r="G3" s="3">
        <v>13316</v>
      </c>
      <c r="H3" s="1" t="s">
        <v>4</v>
      </c>
      <c r="I3" s="1">
        <v>3000000</v>
      </c>
      <c r="J3" s="16">
        <f t="shared" ref="J3:J11" si="0">I3/10</f>
        <v>300000</v>
      </c>
      <c r="K3" s="16">
        <f t="shared" ref="K3:K11" si="1">I3/10</f>
        <v>300000</v>
      </c>
      <c r="L3" s="17">
        <f t="shared" ref="L3:L11" si="2">I3/10</f>
        <v>300000</v>
      </c>
      <c r="M3" s="18">
        <f t="shared" ref="M3:M11" si="3">I3/10</f>
        <v>300000</v>
      </c>
      <c r="N3" s="16">
        <f t="shared" ref="N3:N11" si="4">I3/10</f>
        <v>300000</v>
      </c>
      <c r="O3" s="16">
        <f t="shared" ref="O3:O11" si="5">I3/10</f>
        <v>300000</v>
      </c>
      <c r="P3" s="16">
        <f t="shared" ref="P3:P11" si="6">I3/10</f>
        <v>300000</v>
      </c>
      <c r="Q3" s="16">
        <f t="shared" ref="Q3:Q7" si="7">I3/10</f>
        <v>300000</v>
      </c>
      <c r="R3" s="16">
        <f t="shared" ref="R3:R11" si="8">I3/10</f>
        <v>300000</v>
      </c>
      <c r="S3" s="16">
        <f t="shared" ref="S3:S11" si="9">I3/10</f>
        <v>300000</v>
      </c>
      <c r="T3" s="7">
        <f t="shared" ref="T3:T13" si="10">SUM(J3:S3)</f>
        <v>3000000</v>
      </c>
      <c r="U3" s="7">
        <f t="shared" ref="U3:U12" si="11">I3-T3</f>
        <v>0</v>
      </c>
    </row>
    <row r="4" spans="1:21" ht="16.5" thickTop="1" thickBot="1" x14ac:dyDescent="0.3">
      <c r="A4" s="2" t="s">
        <v>0</v>
      </c>
      <c r="B4" s="2" t="s">
        <v>7</v>
      </c>
      <c r="C4" s="2" t="s">
        <v>8</v>
      </c>
      <c r="D4" s="2" t="s">
        <v>544</v>
      </c>
      <c r="E4" s="2" t="s">
        <v>3</v>
      </c>
      <c r="F4" s="2">
        <v>1250402</v>
      </c>
      <c r="G4" s="3">
        <v>13316</v>
      </c>
      <c r="H4" s="1" t="s">
        <v>4</v>
      </c>
      <c r="I4" s="1">
        <v>3000000</v>
      </c>
      <c r="J4" s="16">
        <f t="shared" si="0"/>
        <v>300000</v>
      </c>
      <c r="K4" s="16">
        <f t="shared" si="1"/>
        <v>300000</v>
      </c>
      <c r="L4" s="17">
        <f t="shared" si="2"/>
        <v>300000</v>
      </c>
      <c r="M4" s="18">
        <f t="shared" si="3"/>
        <v>300000</v>
      </c>
      <c r="N4" s="16">
        <f t="shared" si="4"/>
        <v>300000</v>
      </c>
      <c r="O4" s="16">
        <f t="shared" si="5"/>
        <v>300000</v>
      </c>
      <c r="P4" s="16">
        <f t="shared" si="6"/>
        <v>300000</v>
      </c>
      <c r="Q4" s="16">
        <f t="shared" si="7"/>
        <v>300000</v>
      </c>
      <c r="R4" s="16">
        <f t="shared" si="8"/>
        <v>300000</v>
      </c>
      <c r="S4" s="16">
        <f t="shared" si="9"/>
        <v>300000</v>
      </c>
      <c r="T4" s="7">
        <f t="shared" si="10"/>
        <v>3000000</v>
      </c>
      <c r="U4" s="7">
        <f t="shared" si="11"/>
        <v>0</v>
      </c>
    </row>
    <row r="5" spans="1:21" ht="16.5" thickTop="1" thickBot="1" x14ac:dyDescent="0.3">
      <c r="A5" s="2" t="s">
        <v>0</v>
      </c>
      <c r="B5" s="2" t="s">
        <v>9</v>
      </c>
      <c r="C5" s="2" t="s">
        <v>10</v>
      </c>
      <c r="D5" s="2" t="s">
        <v>544</v>
      </c>
      <c r="E5" s="2" t="s">
        <v>3</v>
      </c>
      <c r="F5" s="2">
        <v>1250402</v>
      </c>
      <c r="G5" s="3">
        <v>13316</v>
      </c>
      <c r="H5" s="1" t="s">
        <v>4</v>
      </c>
      <c r="I5" s="1">
        <v>3000000</v>
      </c>
      <c r="J5" s="16">
        <f t="shared" si="0"/>
        <v>300000</v>
      </c>
      <c r="K5" s="16">
        <f t="shared" si="1"/>
        <v>300000</v>
      </c>
      <c r="L5" s="17">
        <f t="shared" si="2"/>
        <v>300000</v>
      </c>
      <c r="M5" s="18">
        <f t="shared" si="3"/>
        <v>300000</v>
      </c>
      <c r="N5" s="16">
        <f t="shared" si="4"/>
        <v>300000</v>
      </c>
      <c r="O5" s="16">
        <f t="shared" si="5"/>
        <v>300000</v>
      </c>
      <c r="P5" s="16">
        <f t="shared" si="6"/>
        <v>300000</v>
      </c>
      <c r="Q5" s="16">
        <f t="shared" si="7"/>
        <v>300000</v>
      </c>
      <c r="R5" s="16">
        <f t="shared" si="8"/>
        <v>300000</v>
      </c>
      <c r="S5" s="16">
        <f t="shared" si="9"/>
        <v>300000</v>
      </c>
      <c r="T5" s="7">
        <f t="shared" si="10"/>
        <v>3000000</v>
      </c>
      <c r="U5" s="7">
        <f t="shared" si="11"/>
        <v>0</v>
      </c>
    </row>
    <row r="6" spans="1:21" ht="16.5" thickTop="1" thickBot="1" x14ac:dyDescent="0.3">
      <c r="A6" s="2" t="s">
        <v>0</v>
      </c>
      <c r="B6" s="2" t="s">
        <v>11</v>
      </c>
      <c r="C6" s="2" t="s">
        <v>12</v>
      </c>
      <c r="D6" s="2" t="s">
        <v>544</v>
      </c>
      <c r="E6" s="2" t="s">
        <v>3</v>
      </c>
      <c r="F6" s="2">
        <v>1250402</v>
      </c>
      <c r="G6" s="3">
        <v>13316</v>
      </c>
      <c r="H6" s="1" t="s">
        <v>4</v>
      </c>
      <c r="I6" s="1">
        <v>3000000</v>
      </c>
      <c r="J6" s="16">
        <f t="shared" si="0"/>
        <v>300000</v>
      </c>
      <c r="K6" s="16">
        <f t="shared" si="1"/>
        <v>300000</v>
      </c>
      <c r="L6" s="17">
        <f t="shared" si="2"/>
        <v>300000</v>
      </c>
      <c r="M6" s="18">
        <f t="shared" si="3"/>
        <v>300000</v>
      </c>
      <c r="N6" s="16">
        <f t="shared" si="4"/>
        <v>300000</v>
      </c>
      <c r="O6" s="16">
        <f t="shared" si="5"/>
        <v>300000</v>
      </c>
      <c r="P6" s="16">
        <f t="shared" si="6"/>
        <v>300000</v>
      </c>
      <c r="Q6" s="16">
        <f t="shared" si="7"/>
        <v>300000</v>
      </c>
      <c r="R6" s="16">
        <f t="shared" si="8"/>
        <v>300000</v>
      </c>
      <c r="S6" s="16">
        <f t="shared" si="9"/>
        <v>300000</v>
      </c>
      <c r="T6" s="7">
        <f t="shared" si="10"/>
        <v>3000000</v>
      </c>
      <c r="U6" s="7">
        <f t="shared" si="11"/>
        <v>0</v>
      </c>
    </row>
    <row r="7" spans="1:21" ht="16.5" thickTop="1" thickBot="1" x14ac:dyDescent="0.3">
      <c r="A7" s="2" t="s">
        <v>0</v>
      </c>
      <c r="B7" s="2" t="s">
        <v>13</v>
      </c>
      <c r="C7" s="2" t="s">
        <v>14</v>
      </c>
      <c r="D7" s="2" t="s">
        <v>544</v>
      </c>
      <c r="E7" s="2" t="s">
        <v>3</v>
      </c>
      <c r="F7" s="2">
        <v>1250402</v>
      </c>
      <c r="G7" s="3">
        <v>13316</v>
      </c>
      <c r="H7" s="1" t="s">
        <v>4</v>
      </c>
      <c r="I7" s="1">
        <v>3000000</v>
      </c>
      <c r="J7" s="16">
        <f t="shared" si="0"/>
        <v>300000</v>
      </c>
      <c r="K7" s="16">
        <f t="shared" si="1"/>
        <v>300000</v>
      </c>
      <c r="L7" s="17">
        <f t="shared" si="2"/>
        <v>300000</v>
      </c>
      <c r="M7" s="18">
        <f t="shared" si="3"/>
        <v>300000</v>
      </c>
      <c r="N7" s="16">
        <f t="shared" si="4"/>
        <v>300000</v>
      </c>
      <c r="O7" s="16">
        <f t="shared" si="5"/>
        <v>300000</v>
      </c>
      <c r="P7" s="16">
        <f t="shared" si="6"/>
        <v>300000</v>
      </c>
      <c r="Q7" s="16">
        <f t="shared" si="7"/>
        <v>300000</v>
      </c>
      <c r="R7" s="16">
        <f t="shared" si="8"/>
        <v>300000</v>
      </c>
      <c r="S7" s="16">
        <f t="shared" si="9"/>
        <v>300000</v>
      </c>
      <c r="T7" s="7">
        <f t="shared" si="10"/>
        <v>3000000</v>
      </c>
      <c r="U7" s="7">
        <f t="shared" si="11"/>
        <v>0</v>
      </c>
    </row>
    <row r="8" spans="1:21" ht="16.5" thickTop="1" thickBot="1" x14ac:dyDescent="0.3">
      <c r="A8" s="2" t="s">
        <v>0</v>
      </c>
      <c r="B8" s="2" t="s">
        <v>15</v>
      </c>
      <c r="C8" s="2" t="s">
        <v>16</v>
      </c>
      <c r="D8" s="2" t="s">
        <v>544</v>
      </c>
      <c r="E8" s="2" t="s">
        <v>3</v>
      </c>
      <c r="F8" s="2">
        <v>1250402</v>
      </c>
      <c r="G8" s="3">
        <v>13316</v>
      </c>
      <c r="H8" s="1" t="s">
        <v>4</v>
      </c>
      <c r="I8" s="1">
        <v>3000000</v>
      </c>
      <c r="J8" s="16">
        <f t="shared" si="0"/>
        <v>300000</v>
      </c>
      <c r="K8" s="16">
        <f t="shared" si="1"/>
        <v>300000</v>
      </c>
      <c r="L8" s="17">
        <v>600000</v>
      </c>
      <c r="M8" s="18">
        <f t="shared" si="3"/>
        <v>300000</v>
      </c>
      <c r="N8" s="16">
        <f t="shared" si="4"/>
        <v>300000</v>
      </c>
      <c r="O8" s="16">
        <f t="shared" si="5"/>
        <v>300000</v>
      </c>
      <c r="P8" s="16">
        <f t="shared" si="6"/>
        <v>300000</v>
      </c>
      <c r="Q8" s="16">
        <v>0</v>
      </c>
      <c r="R8" s="16">
        <f t="shared" si="8"/>
        <v>300000</v>
      </c>
      <c r="S8" s="16">
        <f t="shared" si="9"/>
        <v>300000</v>
      </c>
      <c r="T8" s="7">
        <f t="shared" si="10"/>
        <v>3000000</v>
      </c>
      <c r="U8" s="7">
        <f t="shared" si="11"/>
        <v>0</v>
      </c>
    </row>
    <row r="9" spans="1:21" ht="16.5" thickTop="1" thickBot="1" x14ac:dyDescent="0.3">
      <c r="A9" s="2" t="s">
        <v>0</v>
      </c>
      <c r="B9" s="2" t="s">
        <v>17</v>
      </c>
      <c r="C9" s="2" t="s">
        <v>18</v>
      </c>
      <c r="D9" s="2" t="s">
        <v>544</v>
      </c>
      <c r="E9" s="2" t="s">
        <v>3</v>
      </c>
      <c r="F9" s="2">
        <v>1250402</v>
      </c>
      <c r="G9" s="3">
        <v>13316</v>
      </c>
      <c r="H9" s="1" t="s">
        <v>4</v>
      </c>
      <c r="I9" s="1">
        <v>3000000</v>
      </c>
      <c r="J9" s="16">
        <f t="shared" si="0"/>
        <v>300000</v>
      </c>
      <c r="K9" s="16">
        <f t="shared" si="1"/>
        <v>300000</v>
      </c>
      <c r="L9" s="17">
        <v>500000</v>
      </c>
      <c r="M9" s="18">
        <f t="shared" si="3"/>
        <v>300000</v>
      </c>
      <c r="N9" s="16">
        <f t="shared" si="4"/>
        <v>300000</v>
      </c>
      <c r="O9" s="16">
        <f t="shared" si="5"/>
        <v>300000</v>
      </c>
      <c r="P9" s="16">
        <f t="shared" si="6"/>
        <v>300000</v>
      </c>
      <c r="Q9" s="16">
        <v>100000</v>
      </c>
      <c r="R9" s="16">
        <f t="shared" si="8"/>
        <v>300000</v>
      </c>
      <c r="S9" s="16">
        <f t="shared" si="9"/>
        <v>300000</v>
      </c>
      <c r="T9" s="7">
        <f t="shared" si="10"/>
        <v>3000000</v>
      </c>
      <c r="U9" s="7">
        <f t="shared" si="11"/>
        <v>0</v>
      </c>
    </row>
    <row r="10" spans="1:21" ht="16.5" thickTop="1" thickBot="1" x14ac:dyDescent="0.3">
      <c r="A10" s="2" t="s">
        <v>0</v>
      </c>
      <c r="B10" s="2" t="s">
        <v>19</v>
      </c>
      <c r="C10" s="2" t="s">
        <v>20</v>
      </c>
      <c r="D10" s="2" t="s">
        <v>544</v>
      </c>
      <c r="E10" s="2" t="s">
        <v>3</v>
      </c>
      <c r="F10" s="2">
        <v>1250402</v>
      </c>
      <c r="G10" s="3">
        <v>13316</v>
      </c>
      <c r="H10" s="1" t="s">
        <v>4</v>
      </c>
      <c r="I10" s="1">
        <v>3000000</v>
      </c>
      <c r="J10" s="16">
        <f t="shared" si="0"/>
        <v>300000</v>
      </c>
      <c r="K10" s="16">
        <f t="shared" si="1"/>
        <v>300000</v>
      </c>
      <c r="L10" s="17">
        <f t="shared" si="2"/>
        <v>300000</v>
      </c>
      <c r="M10" s="18">
        <f t="shared" si="3"/>
        <v>300000</v>
      </c>
      <c r="N10" s="16">
        <f t="shared" si="4"/>
        <v>300000</v>
      </c>
      <c r="O10" s="16">
        <f t="shared" si="5"/>
        <v>300000</v>
      </c>
      <c r="P10" s="16">
        <f t="shared" si="6"/>
        <v>300000</v>
      </c>
      <c r="Q10" s="16">
        <v>100000</v>
      </c>
      <c r="R10" s="16">
        <f t="shared" si="8"/>
        <v>300000</v>
      </c>
      <c r="S10" s="16">
        <f t="shared" si="9"/>
        <v>300000</v>
      </c>
      <c r="T10" s="7">
        <f t="shared" si="10"/>
        <v>2800000</v>
      </c>
      <c r="U10" s="7">
        <f t="shared" si="11"/>
        <v>200000</v>
      </c>
    </row>
    <row r="11" spans="1:21" ht="16.5" thickTop="1" thickBot="1" x14ac:dyDescent="0.3">
      <c r="A11" s="2" t="s">
        <v>0</v>
      </c>
      <c r="B11" s="2" t="s">
        <v>21</v>
      </c>
      <c r="C11" s="2" t="s">
        <v>22</v>
      </c>
      <c r="D11" s="2" t="s">
        <v>544</v>
      </c>
      <c r="E11" s="2" t="s">
        <v>3</v>
      </c>
      <c r="F11" s="2">
        <v>1250402</v>
      </c>
      <c r="G11" s="3">
        <v>13316</v>
      </c>
      <c r="H11" s="1" t="s">
        <v>4</v>
      </c>
      <c r="I11" s="1">
        <v>3000000</v>
      </c>
      <c r="J11" s="16">
        <f t="shared" si="0"/>
        <v>300000</v>
      </c>
      <c r="K11" s="16">
        <f t="shared" si="1"/>
        <v>300000</v>
      </c>
      <c r="L11" s="17">
        <f t="shared" si="2"/>
        <v>300000</v>
      </c>
      <c r="M11" s="18">
        <f t="shared" si="3"/>
        <v>300000</v>
      </c>
      <c r="N11" s="16">
        <f t="shared" si="4"/>
        <v>300000</v>
      </c>
      <c r="O11" s="16">
        <f t="shared" si="5"/>
        <v>300000</v>
      </c>
      <c r="P11" s="16">
        <f t="shared" si="6"/>
        <v>300000</v>
      </c>
      <c r="Q11" s="16">
        <v>0</v>
      </c>
      <c r="R11" s="16">
        <f t="shared" si="8"/>
        <v>300000</v>
      </c>
      <c r="S11" s="16">
        <f t="shared" si="9"/>
        <v>300000</v>
      </c>
      <c r="T11" s="7">
        <f t="shared" si="10"/>
        <v>2700000</v>
      </c>
      <c r="U11" s="7">
        <f t="shared" si="11"/>
        <v>300000</v>
      </c>
    </row>
    <row r="12" spans="1:21" ht="15.75" thickTop="1" x14ac:dyDescent="0.25">
      <c r="I12" s="1">
        <f t="shared" ref="I12:S12" si="12">SUM(I2:I11)</f>
        <v>30000000</v>
      </c>
      <c r="J12" s="16">
        <f t="shared" si="12"/>
        <v>3000000</v>
      </c>
      <c r="K12" s="16">
        <f t="shared" si="12"/>
        <v>3000000</v>
      </c>
      <c r="L12" s="16">
        <f t="shared" si="12"/>
        <v>3500000</v>
      </c>
      <c r="M12" s="16">
        <f t="shared" si="12"/>
        <v>3000000</v>
      </c>
      <c r="N12" s="16">
        <f t="shared" si="12"/>
        <v>3000000</v>
      </c>
      <c r="O12" s="16">
        <f t="shared" si="12"/>
        <v>3000000</v>
      </c>
      <c r="P12" s="16">
        <f t="shared" si="12"/>
        <v>3000000</v>
      </c>
      <c r="Q12" s="16">
        <f t="shared" si="12"/>
        <v>2000000</v>
      </c>
      <c r="R12" s="16">
        <f t="shared" si="12"/>
        <v>3000000</v>
      </c>
      <c r="S12" s="16">
        <f t="shared" si="12"/>
        <v>3000000</v>
      </c>
      <c r="T12" s="7">
        <f t="shared" si="10"/>
        <v>29500000</v>
      </c>
      <c r="U12" s="7">
        <f t="shared" si="11"/>
        <v>500000</v>
      </c>
    </row>
    <row r="13" spans="1:21" x14ac:dyDescent="0.25">
      <c r="J13" s="17">
        <v>3000000</v>
      </c>
      <c r="K13" s="17">
        <v>3000000</v>
      </c>
      <c r="L13" s="17">
        <v>3500000</v>
      </c>
      <c r="M13" s="17">
        <v>3000000</v>
      </c>
      <c r="N13" s="17">
        <v>3000000</v>
      </c>
      <c r="O13" s="17">
        <v>3000000</v>
      </c>
      <c r="P13" s="17">
        <v>3000000</v>
      </c>
      <c r="Q13" s="17">
        <v>2000000</v>
      </c>
      <c r="R13" s="17">
        <v>3000000</v>
      </c>
      <c r="S13" s="17">
        <v>3000000</v>
      </c>
      <c r="T13" s="7">
        <f t="shared" si="10"/>
        <v>29500000</v>
      </c>
      <c r="U13" s="7">
        <f>I12-T13</f>
        <v>500000</v>
      </c>
    </row>
    <row r="14" spans="1:21" x14ac:dyDescent="0.25">
      <c r="J14" s="7">
        <f>J12-J13</f>
        <v>0</v>
      </c>
      <c r="K14" s="7">
        <f t="shared" ref="K14:S14" si="13">K12-K13</f>
        <v>0</v>
      </c>
      <c r="L14" s="7">
        <f t="shared" si="13"/>
        <v>0</v>
      </c>
      <c r="M14" s="7">
        <f t="shared" si="13"/>
        <v>0</v>
      </c>
      <c r="N14" s="7">
        <f t="shared" si="13"/>
        <v>0</v>
      </c>
      <c r="O14" s="7">
        <f t="shared" si="13"/>
        <v>0</v>
      </c>
      <c r="P14" s="7">
        <f t="shared" si="13"/>
        <v>0</v>
      </c>
      <c r="Q14" s="7">
        <f t="shared" si="13"/>
        <v>0</v>
      </c>
      <c r="R14" s="7">
        <f t="shared" si="13"/>
        <v>0</v>
      </c>
      <c r="S14" s="7">
        <f t="shared" si="13"/>
        <v>0</v>
      </c>
    </row>
  </sheetData>
  <customSheetViews>
    <customSheetView guid="{E5E349B8-A990-496C-BEC5-A753ACE9F818}">
      <selection activeCell="J1" sqref="J1"/>
      <pageMargins left="0.7" right="0.7" top="0.75" bottom="0.75" header="0.3" footer="0.3"/>
    </customSheetView>
    <customSheetView guid="{ECF72AE7-C5A2-4B64-8F4D-6758CB07E305}">
      <selection activeCell="K24" sqref="K24"/>
      <pageMargins left="0.7" right="0.7" top="0.75" bottom="0.75" header="0.3" footer="0.3"/>
    </customSheetView>
    <customSheetView guid="{C9F1297D-C101-46AC-A90F-3FEF25CC5F27}" topLeftCell="E1">
      <selection activeCell="L11" sqref="L11"/>
      <pageMargins left="0.7" right="0.7" top="0.75" bottom="0.75" header="0.3" footer="0.3"/>
    </customSheetView>
    <customSheetView guid="{113F5A9E-2D68-4C33-8BCE-86FDF83113D7}" topLeftCell="J1">
      <selection activeCell="K24" sqref="K24"/>
      <pageMargins left="0.7" right="0.7" top="0.75" bottom="0.75" header="0.3" footer="0.3"/>
    </customSheetView>
    <customSheetView guid="{ED46E13A-94FA-4E4C-857D-89FB75DD4E5B}" topLeftCell="J1">
      <selection activeCell="K24" sqref="K24"/>
      <pageMargins left="0.7" right="0.7" top="0.75" bottom="0.75" header="0.3" footer="0.3"/>
    </customSheetView>
    <customSheetView guid="{6880B336-4DDE-4525-A35F-B03F186E70C2}" topLeftCell="J1">
      <selection activeCell="K24" sqref="K24"/>
      <pageMargins left="0.7" right="0.7" top="0.75" bottom="0.75" header="0.3" footer="0.3"/>
    </customSheetView>
    <customSheetView guid="{A01D44F9-3608-429C-BE76-956311B3E4C7}">
      <selection activeCell="K24" sqref="K2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0"/>
  <sheetViews>
    <sheetView workbookViewId="0">
      <selection activeCell="R28" sqref="R28"/>
    </sheetView>
  </sheetViews>
  <sheetFormatPr defaultRowHeight="15" x14ac:dyDescent="0.25"/>
  <cols>
    <col min="1" max="1" width="20.7109375" customWidth="1"/>
    <col min="9" max="9" width="14.28515625" style="7" bestFit="1" customWidth="1"/>
    <col min="10" max="18" width="14.5703125" style="19" customWidth="1"/>
    <col min="19" max="19" width="16.7109375" bestFit="1" customWidth="1"/>
    <col min="20" max="20" width="13.42578125" customWidth="1"/>
  </cols>
  <sheetData>
    <row r="1" spans="1:20" ht="15.75" thickBot="1" x14ac:dyDescent="0.3"/>
    <row r="2" spans="1:20" ht="16.5" thickTop="1" thickBot="1" x14ac:dyDescent="0.3">
      <c r="A2" s="2" t="s">
        <v>528</v>
      </c>
      <c r="B2" s="2" t="s">
        <v>529</v>
      </c>
      <c r="C2" s="2" t="s">
        <v>530</v>
      </c>
      <c r="D2" s="2" t="s">
        <v>543</v>
      </c>
      <c r="E2" s="2" t="s">
        <v>531</v>
      </c>
      <c r="F2" s="2" t="s">
        <v>532</v>
      </c>
      <c r="G2" s="2" t="s">
        <v>564</v>
      </c>
      <c r="H2" t="s">
        <v>533</v>
      </c>
      <c r="I2" t="s">
        <v>534</v>
      </c>
      <c r="J2" s="18" t="s">
        <v>580</v>
      </c>
      <c r="K2" s="18" t="s">
        <v>581</v>
      </c>
      <c r="L2" s="18" t="s">
        <v>582</v>
      </c>
      <c r="M2" s="18" t="s">
        <v>583</v>
      </c>
      <c r="N2" s="18" t="s">
        <v>584</v>
      </c>
      <c r="O2" s="20" t="s">
        <v>585</v>
      </c>
      <c r="P2" s="20" t="s">
        <v>586</v>
      </c>
      <c r="Q2" s="18" t="s">
        <v>587</v>
      </c>
      <c r="R2" s="18" t="s">
        <v>588</v>
      </c>
      <c r="S2" s="23" t="s">
        <v>593</v>
      </c>
      <c r="T2" s="23" t="s">
        <v>590</v>
      </c>
    </row>
    <row r="3" spans="1:20" ht="16.5" thickTop="1" thickBot="1" x14ac:dyDescent="0.3">
      <c r="A3" s="2" t="s">
        <v>23</v>
      </c>
      <c r="B3" s="2" t="s">
        <v>24</v>
      </c>
      <c r="C3" s="2" t="s">
        <v>25</v>
      </c>
      <c r="D3" s="2" t="s">
        <v>545</v>
      </c>
      <c r="E3" s="2" t="s">
        <v>26</v>
      </c>
      <c r="F3" s="2">
        <v>1250402</v>
      </c>
      <c r="G3" s="3">
        <v>13316</v>
      </c>
      <c r="H3" s="1" t="s">
        <v>27</v>
      </c>
      <c r="I3" s="7">
        <v>1800000</v>
      </c>
      <c r="J3" s="21">
        <f>I3/9</f>
        <v>200000</v>
      </c>
      <c r="K3" s="21">
        <f>I3/9</f>
        <v>200000</v>
      </c>
      <c r="L3" s="21">
        <v>50000</v>
      </c>
      <c r="M3" s="21">
        <f>I3/9</f>
        <v>200000</v>
      </c>
      <c r="N3" s="21">
        <f>I3/9</f>
        <v>200000</v>
      </c>
      <c r="O3" s="21">
        <f>I3/9</f>
        <v>200000</v>
      </c>
      <c r="P3" s="21">
        <f>I3/9</f>
        <v>200000</v>
      </c>
      <c r="Q3" s="21">
        <f>I3/9</f>
        <v>200000</v>
      </c>
      <c r="R3" s="21">
        <v>350000</v>
      </c>
      <c r="S3" s="6">
        <f>SUM(J3:R3)</f>
        <v>1800000</v>
      </c>
      <c r="T3" s="6">
        <f>I3-S3</f>
        <v>0</v>
      </c>
    </row>
    <row r="4" spans="1:20" ht="16.5" thickTop="1" thickBot="1" x14ac:dyDescent="0.3">
      <c r="A4" s="2" t="s">
        <v>23</v>
      </c>
      <c r="B4" s="2" t="s">
        <v>28</v>
      </c>
      <c r="C4" s="2" t="s">
        <v>25</v>
      </c>
      <c r="D4" s="2" t="s">
        <v>545</v>
      </c>
      <c r="E4" s="2" t="s">
        <v>29</v>
      </c>
      <c r="F4" s="2">
        <v>1250402</v>
      </c>
      <c r="G4" s="3">
        <v>13316</v>
      </c>
      <c r="H4" s="1" t="s">
        <v>30</v>
      </c>
      <c r="I4" s="7">
        <v>102776</v>
      </c>
      <c r="J4" s="21">
        <f t="shared" ref="J4:J26" si="0">I4/9</f>
        <v>11419.555555555555</v>
      </c>
      <c r="K4" s="21">
        <f t="shared" ref="K4:K27" si="1">I4/9</f>
        <v>11419.555555555555</v>
      </c>
      <c r="L4" s="21">
        <f t="shared" ref="L4:L26" si="2">I4/9</f>
        <v>11419.555555555555</v>
      </c>
      <c r="M4" s="21">
        <f t="shared" ref="M4:M27" si="3">I4/9</f>
        <v>11419.555555555555</v>
      </c>
      <c r="N4" s="21">
        <f t="shared" ref="N4:N27" si="4">I4/9</f>
        <v>11419.555555555555</v>
      </c>
      <c r="O4" s="21">
        <f t="shared" ref="O4:O27" si="5">I4/9</f>
        <v>11419.555555555555</v>
      </c>
      <c r="P4" s="21">
        <f t="shared" ref="P4:P27" si="6">I4/9</f>
        <v>11419.555555555555</v>
      </c>
      <c r="Q4" s="21">
        <f t="shared" ref="Q4:Q26" si="7">I4/9</f>
        <v>11419.555555555555</v>
      </c>
      <c r="R4" s="21">
        <f t="shared" ref="R4:R26" si="8">I4/9</f>
        <v>11419.555555555555</v>
      </c>
      <c r="S4" s="6">
        <f t="shared" ref="S4:S27" si="9">SUM(J4:R4)</f>
        <v>102776</v>
      </c>
      <c r="T4" s="6">
        <f t="shared" ref="T4:T28" si="10">I4-S4</f>
        <v>0</v>
      </c>
    </row>
    <row r="5" spans="1:20" ht="16.5" thickTop="1" thickBot="1" x14ac:dyDescent="0.3">
      <c r="A5" s="2" t="s">
        <v>23</v>
      </c>
      <c r="B5" s="2" t="s">
        <v>31</v>
      </c>
      <c r="C5" s="2" t="s">
        <v>25</v>
      </c>
      <c r="D5" s="2" t="s">
        <v>545</v>
      </c>
      <c r="E5" s="2" t="s">
        <v>32</v>
      </c>
      <c r="F5" s="2">
        <v>1250402</v>
      </c>
      <c r="G5" s="3">
        <v>13316</v>
      </c>
      <c r="H5" s="1" t="s">
        <v>33</v>
      </c>
      <c r="I5" s="7">
        <v>100000</v>
      </c>
      <c r="J5" s="21">
        <f t="shared" si="0"/>
        <v>11111.111111111111</v>
      </c>
      <c r="K5" s="21">
        <f t="shared" si="1"/>
        <v>11111.111111111111</v>
      </c>
      <c r="L5" s="21">
        <f t="shared" si="2"/>
        <v>11111.111111111111</v>
      </c>
      <c r="M5" s="21">
        <f t="shared" si="3"/>
        <v>11111.111111111111</v>
      </c>
      <c r="N5" s="21">
        <f t="shared" si="4"/>
        <v>11111.111111111111</v>
      </c>
      <c r="O5" s="21">
        <f t="shared" si="5"/>
        <v>11111.111111111111</v>
      </c>
      <c r="P5" s="21">
        <f t="shared" si="6"/>
        <v>11111.111111111111</v>
      </c>
      <c r="Q5" s="21">
        <f t="shared" si="7"/>
        <v>11111.111111111111</v>
      </c>
      <c r="R5" s="21">
        <f t="shared" si="8"/>
        <v>11111.111111111111</v>
      </c>
      <c r="S5" s="6">
        <f t="shared" si="9"/>
        <v>100000</v>
      </c>
      <c r="T5" s="6">
        <f t="shared" si="10"/>
        <v>0</v>
      </c>
    </row>
    <row r="6" spans="1:20" ht="16.5" thickTop="1" thickBot="1" x14ac:dyDescent="0.3">
      <c r="A6" s="2" t="s">
        <v>23</v>
      </c>
      <c r="B6" s="2" t="s">
        <v>34</v>
      </c>
      <c r="C6" s="2" t="s">
        <v>25</v>
      </c>
      <c r="D6" s="2" t="s">
        <v>545</v>
      </c>
      <c r="E6" s="2" t="s">
        <v>32</v>
      </c>
      <c r="F6" s="2">
        <v>1250402</v>
      </c>
      <c r="G6" s="3">
        <v>13316</v>
      </c>
      <c r="H6" t="s">
        <v>33</v>
      </c>
      <c r="I6" s="7">
        <v>0</v>
      </c>
      <c r="J6" s="21">
        <f t="shared" si="0"/>
        <v>0</v>
      </c>
      <c r="K6" s="21">
        <f t="shared" si="1"/>
        <v>0</v>
      </c>
      <c r="L6" s="21">
        <f t="shared" si="2"/>
        <v>0</v>
      </c>
      <c r="M6" s="21">
        <f t="shared" si="3"/>
        <v>0</v>
      </c>
      <c r="N6" s="21">
        <f t="shared" si="4"/>
        <v>0</v>
      </c>
      <c r="O6" s="21">
        <f t="shared" si="5"/>
        <v>0</v>
      </c>
      <c r="P6" s="21">
        <f t="shared" si="6"/>
        <v>0</v>
      </c>
      <c r="Q6" s="21">
        <f t="shared" si="7"/>
        <v>0</v>
      </c>
      <c r="R6" s="21">
        <f t="shared" si="8"/>
        <v>0</v>
      </c>
      <c r="S6" s="6">
        <f t="shared" si="9"/>
        <v>0</v>
      </c>
      <c r="T6" s="6">
        <f t="shared" si="10"/>
        <v>0</v>
      </c>
    </row>
    <row r="7" spans="1:20" ht="16.5" thickTop="1" thickBot="1" x14ac:dyDescent="0.3">
      <c r="A7" s="2" t="s">
        <v>23</v>
      </c>
      <c r="B7" s="2" t="s">
        <v>35</v>
      </c>
      <c r="C7" s="2" t="s">
        <v>36</v>
      </c>
      <c r="D7" s="2" t="s">
        <v>545</v>
      </c>
      <c r="E7" s="2" t="s">
        <v>37</v>
      </c>
      <c r="F7" s="2">
        <v>1250402</v>
      </c>
      <c r="G7" s="3">
        <v>13316</v>
      </c>
      <c r="H7" s="1" t="s">
        <v>38</v>
      </c>
      <c r="I7" s="7">
        <v>200000</v>
      </c>
      <c r="J7" s="21">
        <f t="shared" si="0"/>
        <v>22222.222222222223</v>
      </c>
      <c r="K7" s="21">
        <f t="shared" si="1"/>
        <v>22222.222222222223</v>
      </c>
      <c r="L7" s="21">
        <f t="shared" si="2"/>
        <v>22222.222222222223</v>
      </c>
      <c r="M7" s="21">
        <f t="shared" si="3"/>
        <v>22222.222222222223</v>
      </c>
      <c r="N7" s="21">
        <f t="shared" si="4"/>
        <v>22222.222222222223</v>
      </c>
      <c r="O7" s="21">
        <f t="shared" si="5"/>
        <v>22222.222222222223</v>
      </c>
      <c r="P7" s="21">
        <f t="shared" si="6"/>
        <v>22222.222222222223</v>
      </c>
      <c r="Q7" s="21">
        <f t="shared" si="7"/>
        <v>22222.222222222223</v>
      </c>
      <c r="R7" s="21">
        <f t="shared" si="8"/>
        <v>22222.222222222223</v>
      </c>
      <c r="S7" s="6">
        <f t="shared" si="9"/>
        <v>200000</v>
      </c>
      <c r="T7" s="6">
        <f t="shared" si="10"/>
        <v>0</v>
      </c>
    </row>
    <row r="8" spans="1:20" ht="16.5" thickTop="1" thickBot="1" x14ac:dyDescent="0.3">
      <c r="A8" s="2" t="s">
        <v>23</v>
      </c>
      <c r="B8" s="2" t="s">
        <v>39</v>
      </c>
      <c r="C8" s="2" t="s">
        <v>25</v>
      </c>
      <c r="D8" s="2" t="s">
        <v>545</v>
      </c>
      <c r="E8" s="2" t="s">
        <v>37</v>
      </c>
      <c r="F8" s="2">
        <v>1250402</v>
      </c>
      <c r="G8" s="3">
        <v>13316</v>
      </c>
      <c r="H8" t="s">
        <v>38</v>
      </c>
      <c r="I8" s="7">
        <v>0</v>
      </c>
      <c r="J8" s="21">
        <f t="shared" si="0"/>
        <v>0</v>
      </c>
      <c r="K8" s="21">
        <f t="shared" si="1"/>
        <v>0</v>
      </c>
      <c r="L8" s="21">
        <f t="shared" si="2"/>
        <v>0</v>
      </c>
      <c r="M8" s="21">
        <f t="shared" si="3"/>
        <v>0</v>
      </c>
      <c r="N8" s="21">
        <f t="shared" si="4"/>
        <v>0</v>
      </c>
      <c r="O8" s="21">
        <f t="shared" si="5"/>
        <v>0</v>
      </c>
      <c r="P8" s="21">
        <f t="shared" si="6"/>
        <v>0</v>
      </c>
      <c r="Q8" s="21">
        <f t="shared" si="7"/>
        <v>0</v>
      </c>
      <c r="R8" s="21">
        <f t="shared" si="8"/>
        <v>0</v>
      </c>
      <c r="S8" s="6">
        <f t="shared" si="9"/>
        <v>0</v>
      </c>
      <c r="T8" s="6">
        <f t="shared" si="10"/>
        <v>0</v>
      </c>
    </row>
    <row r="9" spans="1:20" ht="16.5" thickTop="1" thickBot="1" x14ac:dyDescent="0.3">
      <c r="A9" s="2" t="s">
        <v>23</v>
      </c>
      <c r="B9" s="2" t="s">
        <v>40</v>
      </c>
      <c r="C9" s="2" t="s">
        <v>25</v>
      </c>
      <c r="D9" s="2" t="s">
        <v>545</v>
      </c>
      <c r="E9" s="2" t="s">
        <v>41</v>
      </c>
      <c r="F9" s="2">
        <v>1250402</v>
      </c>
      <c r="G9" s="3">
        <v>13316</v>
      </c>
      <c r="H9" t="s">
        <v>42</v>
      </c>
      <c r="I9" s="7">
        <v>0</v>
      </c>
      <c r="J9" s="21">
        <f t="shared" si="0"/>
        <v>0</v>
      </c>
      <c r="K9" s="21">
        <f t="shared" si="1"/>
        <v>0</v>
      </c>
      <c r="L9" s="21">
        <f t="shared" si="2"/>
        <v>0</v>
      </c>
      <c r="M9" s="21">
        <f t="shared" si="3"/>
        <v>0</v>
      </c>
      <c r="N9" s="21">
        <f t="shared" si="4"/>
        <v>0</v>
      </c>
      <c r="O9" s="21">
        <f t="shared" si="5"/>
        <v>0</v>
      </c>
      <c r="P9" s="21">
        <f t="shared" si="6"/>
        <v>0</v>
      </c>
      <c r="Q9" s="21">
        <f t="shared" si="7"/>
        <v>0</v>
      </c>
      <c r="R9" s="21">
        <f t="shared" si="8"/>
        <v>0</v>
      </c>
      <c r="S9" s="6">
        <f t="shared" si="9"/>
        <v>0</v>
      </c>
      <c r="T9" s="6">
        <f t="shared" si="10"/>
        <v>0</v>
      </c>
    </row>
    <row r="10" spans="1:20" ht="16.5" thickTop="1" thickBot="1" x14ac:dyDescent="0.3">
      <c r="A10" s="2" t="s">
        <v>23</v>
      </c>
      <c r="B10" s="2" t="s">
        <v>43</v>
      </c>
      <c r="C10" s="2" t="s">
        <v>25</v>
      </c>
      <c r="D10" s="2" t="s">
        <v>545</v>
      </c>
      <c r="E10" s="2" t="s">
        <v>41</v>
      </c>
      <c r="F10" s="2">
        <v>1250402</v>
      </c>
      <c r="G10" s="3">
        <v>13316</v>
      </c>
      <c r="H10" t="s">
        <v>42</v>
      </c>
      <c r="I10" s="7">
        <v>0</v>
      </c>
      <c r="J10" s="21">
        <f t="shared" si="0"/>
        <v>0</v>
      </c>
      <c r="K10" s="21">
        <f t="shared" si="1"/>
        <v>0</v>
      </c>
      <c r="L10" s="21">
        <f t="shared" si="2"/>
        <v>0</v>
      </c>
      <c r="M10" s="21">
        <f t="shared" si="3"/>
        <v>0</v>
      </c>
      <c r="N10" s="21">
        <f t="shared" si="4"/>
        <v>0</v>
      </c>
      <c r="O10" s="21">
        <f t="shared" si="5"/>
        <v>0</v>
      </c>
      <c r="P10" s="21">
        <f t="shared" si="6"/>
        <v>0</v>
      </c>
      <c r="Q10" s="21">
        <f t="shared" si="7"/>
        <v>0</v>
      </c>
      <c r="R10" s="21">
        <f t="shared" si="8"/>
        <v>0</v>
      </c>
      <c r="S10" s="6">
        <f t="shared" si="9"/>
        <v>0</v>
      </c>
      <c r="T10" s="6">
        <f t="shared" si="10"/>
        <v>0</v>
      </c>
    </row>
    <row r="11" spans="1:20" ht="16.5" thickTop="1" thickBot="1" x14ac:dyDescent="0.3">
      <c r="A11" s="2" t="s">
        <v>23</v>
      </c>
      <c r="B11" s="2" t="s">
        <v>44</v>
      </c>
      <c r="C11" s="2" t="s">
        <v>25</v>
      </c>
      <c r="D11" s="2" t="s">
        <v>545</v>
      </c>
      <c r="E11" s="2" t="s">
        <v>45</v>
      </c>
      <c r="F11" s="2">
        <v>1250402</v>
      </c>
      <c r="G11" s="3">
        <v>13316</v>
      </c>
      <c r="H11" s="1" t="s">
        <v>46</v>
      </c>
      <c r="I11" s="7">
        <v>1036000</v>
      </c>
      <c r="J11" s="21">
        <f t="shared" si="0"/>
        <v>115111.11111111111</v>
      </c>
      <c r="K11" s="21">
        <f t="shared" si="1"/>
        <v>115111.11111111111</v>
      </c>
      <c r="L11" s="21">
        <f t="shared" si="2"/>
        <v>115111.11111111111</v>
      </c>
      <c r="M11" s="21">
        <f t="shared" si="3"/>
        <v>115111.11111111111</v>
      </c>
      <c r="N11" s="21">
        <f t="shared" si="4"/>
        <v>115111.11111111111</v>
      </c>
      <c r="O11" s="21">
        <f t="shared" si="5"/>
        <v>115111.11111111111</v>
      </c>
      <c r="P11" s="21">
        <f t="shared" si="6"/>
        <v>115111.11111111111</v>
      </c>
      <c r="Q11" s="21">
        <f t="shared" si="7"/>
        <v>115111.11111111111</v>
      </c>
      <c r="R11" s="21">
        <f t="shared" si="8"/>
        <v>115111.11111111111</v>
      </c>
      <c r="S11" s="6">
        <f t="shared" si="9"/>
        <v>1036000</v>
      </c>
      <c r="T11" s="6">
        <f t="shared" si="10"/>
        <v>0</v>
      </c>
    </row>
    <row r="12" spans="1:20" ht="16.5" thickTop="1" thickBot="1" x14ac:dyDescent="0.3">
      <c r="A12" s="2" t="s">
        <v>23</v>
      </c>
      <c r="B12" s="2" t="s">
        <v>47</v>
      </c>
      <c r="C12" s="2" t="s">
        <v>25</v>
      </c>
      <c r="D12" s="2" t="s">
        <v>545</v>
      </c>
      <c r="E12" s="2" t="s">
        <v>45</v>
      </c>
      <c r="F12" s="2">
        <v>1250402</v>
      </c>
      <c r="G12" s="3">
        <v>13316</v>
      </c>
      <c r="H12" t="s">
        <v>46</v>
      </c>
      <c r="I12" s="7">
        <v>0</v>
      </c>
      <c r="J12" s="21">
        <f t="shared" si="0"/>
        <v>0</v>
      </c>
      <c r="K12" s="21">
        <f t="shared" si="1"/>
        <v>0</v>
      </c>
      <c r="L12" s="21">
        <f t="shared" si="2"/>
        <v>0</v>
      </c>
      <c r="M12" s="21">
        <f t="shared" si="3"/>
        <v>0</v>
      </c>
      <c r="N12" s="21">
        <f t="shared" si="4"/>
        <v>0</v>
      </c>
      <c r="O12" s="21">
        <f t="shared" si="5"/>
        <v>0</v>
      </c>
      <c r="P12" s="21">
        <f t="shared" si="6"/>
        <v>0</v>
      </c>
      <c r="Q12" s="21">
        <f t="shared" si="7"/>
        <v>0</v>
      </c>
      <c r="R12" s="21">
        <f t="shared" si="8"/>
        <v>0</v>
      </c>
      <c r="S12" s="6">
        <f t="shared" si="9"/>
        <v>0</v>
      </c>
      <c r="T12" s="6">
        <f t="shared" si="10"/>
        <v>0</v>
      </c>
    </row>
    <row r="13" spans="1:20" ht="16.5" thickTop="1" thickBot="1" x14ac:dyDescent="0.3">
      <c r="A13" s="2" t="s">
        <v>23</v>
      </c>
      <c r="B13" s="2" t="s">
        <v>48</v>
      </c>
      <c r="C13" s="2" t="s">
        <v>49</v>
      </c>
      <c r="D13" s="2" t="s">
        <v>545</v>
      </c>
      <c r="E13" s="2" t="s">
        <v>50</v>
      </c>
      <c r="F13" s="2">
        <v>1250402</v>
      </c>
      <c r="G13" s="3">
        <v>13316</v>
      </c>
      <c r="H13" t="s">
        <v>51</v>
      </c>
      <c r="I13" s="7">
        <v>0</v>
      </c>
      <c r="J13" s="21">
        <f t="shared" si="0"/>
        <v>0</v>
      </c>
      <c r="K13" s="21">
        <f t="shared" si="1"/>
        <v>0</v>
      </c>
      <c r="L13" s="21">
        <f t="shared" si="2"/>
        <v>0</v>
      </c>
      <c r="M13" s="21">
        <f t="shared" si="3"/>
        <v>0</v>
      </c>
      <c r="N13" s="21">
        <f t="shared" si="4"/>
        <v>0</v>
      </c>
      <c r="O13" s="21">
        <f t="shared" si="5"/>
        <v>0</v>
      </c>
      <c r="P13" s="21">
        <f t="shared" si="6"/>
        <v>0</v>
      </c>
      <c r="Q13" s="21">
        <f t="shared" si="7"/>
        <v>0</v>
      </c>
      <c r="R13" s="21">
        <f t="shared" si="8"/>
        <v>0</v>
      </c>
      <c r="S13" s="6">
        <f t="shared" si="9"/>
        <v>0</v>
      </c>
      <c r="T13" s="6">
        <f t="shared" si="10"/>
        <v>0</v>
      </c>
    </row>
    <row r="14" spans="1:20" ht="16.5" thickTop="1" thickBot="1" x14ac:dyDescent="0.3">
      <c r="A14" s="2" t="s">
        <v>23</v>
      </c>
      <c r="B14" s="2" t="s">
        <v>52</v>
      </c>
      <c r="C14" s="2" t="s">
        <v>25</v>
      </c>
      <c r="D14" s="2" t="s">
        <v>545</v>
      </c>
      <c r="E14" s="2" t="s">
        <v>53</v>
      </c>
      <c r="F14" s="2">
        <v>1250402</v>
      </c>
      <c r="G14" s="3">
        <v>13316</v>
      </c>
      <c r="H14" s="1" t="s">
        <v>54</v>
      </c>
      <c r="I14" s="7">
        <v>10000000</v>
      </c>
      <c r="J14" s="21">
        <v>4500000</v>
      </c>
      <c r="K14" s="21">
        <v>900000</v>
      </c>
      <c r="L14" s="21">
        <v>75000</v>
      </c>
      <c r="M14" s="21">
        <v>400000</v>
      </c>
      <c r="N14" s="21">
        <v>400000</v>
      </c>
      <c r="O14" s="21">
        <v>400000</v>
      </c>
      <c r="P14" s="21">
        <v>400000</v>
      </c>
      <c r="Q14" s="21">
        <v>400000</v>
      </c>
      <c r="R14" s="21">
        <v>400000</v>
      </c>
      <c r="S14" s="6">
        <f t="shared" si="9"/>
        <v>7875000</v>
      </c>
      <c r="T14" s="6">
        <f t="shared" si="10"/>
        <v>2125000</v>
      </c>
    </row>
    <row r="15" spans="1:20" ht="16.5" thickTop="1" thickBot="1" x14ac:dyDescent="0.3">
      <c r="A15" s="2" t="s">
        <v>23</v>
      </c>
      <c r="B15" s="2" t="s">
        <v>55</v>
      </c>
      <c r="C15" s="2" t="s">
        <v>36</v>
      </c>
      <c r="D15" s="2" t="s">
        <v>545</v>
      </c>
      <c r="E15" s="2" t="s">
        <v>53</v>
      </c>
      <c r="F15" s="2">
        <v>1250402</v>
      </c>
      <c r="G15" s="3">
        <v>13316</v>
      </c>
      <c r="H15" t="s">
        <v>54</v>
      </c>
      <c r="I15" s="7">
        <v>0</v>
      </c>
      <c r="J15" s="21">
        <f t="shared" si="0"/>
        <v>0</v>
      </c>
      <c r="K15" s="21">
        <f t="shared" si="1"/>
        <v>0</v>
      </c>
      <c r="L15" s="21">
        <f t="shared" si="2"/>
        <v>0</v>
      </c>
      <c r="M15" s="21">
        <f t="shared" si="3"/>
        <v>0</v>
      </c>
      <c r="N15" s="21">
        <f t="shared" si="4"/>
        <v>0</v>
      </c>
      <c r="O15" s="21">
        <f t="shared" si="5"/>
        <v>0</v>
      </c>
      <c r="P15" s="21">
        <f t="shared" si="6"/>
        <v>0</v>
      </c>
      <c r="Q15" s="21">
        <f t="shared" si="7"/>
        <v>0</v>
      </c>
      <c r="R15" s="21">
        <f t="shared" si="8"/>
        <v>0</v>
      </c>
      <c r="S15" s="6">
        <f t="shared" si="9"/>
        <v>0</v>
      </c>
      <c r="T15" s="6">
        <f t="shared" si="10"/>
        <v>0</v>
      </c>
    </row>
    <row r="16" spans="1:20" ht="16.5" thickTop="1" thickBot="1" x14ac:dyDescent="0.3">
      <c r="A16" s="2" t="s">
        <v>23</v>
      </c>
      <c r="B16" s="2" t="s">
        <v>56</v>
      </c>
      <c r="C16" s="2" t="s">
        <v>36</v>
      </c>
      <c r="D16" s="2" t="s">
        <v>545</v>
      </c>
      <c r="E16" s="2" t="s">
        <v>57</v>
      </c>
      <c r="F16" s="2">
        <v>1250402</v>
      </c>
      <c r="G16" s="3">
        <v>13316</v>
      </c>
      <c r="H16" s="1" t="s">
        <v>58</v>
      </c>
      <c r="I16" s="7">
        <v>1000000</v>
      </c>
      <c r="J16" s="21">
        <f t="shared" si="0"/>
        <v>111111.11111111111</v>
      </c>
      <c r="K16" s="21">
        <f t="shared" si="1"/>
        <v>111111.11111111111</v>
      </c>
      <c r="L16" s="21">
        <f t="shared" si="2"/>
        <v>111111.11111111111</v>
      </c>
      <c r="M16" s="21">
        <f t="shared" si="3"/>
        <v>111111.11111111111</v>
      </c>
      <c r="N16" s="21">
        <f t="shared" si="4"/>
        <v>111111.11111111111</v>
      </c>
      <c r="O16" s="21">
        <f t="shared" si="5"/>
        <v>111111.11111111111</v>
      </c>
      <c r="P16" s="21">
        <f t="shared" si="6"/>
        <v>111111.11111111111</v>
      </c>
      <c r="Q16" s="21">
        <f t="shared" si="7"/>
        <v>111111.11111111111</v>
      </c>
      <c r="R16" s="21">
        <f t="shared" si="8"/>
        <v>111111.11111111111</v>
      </c>
      <c r="S16" s="6">
        <f t="shared" si="9"/>
        <v>1000000</v>
      </c>
      <c r="T16" s="6">
        <f t="shared" si="10"/>
        <v>0</v>
      </c>
    </row>
    <row r="17" spans="1:20" ht="16.5" thickTop="1" thickBot="1" x14ac:dyDescent="0.3">
      <c r="A17" s="2" t="s">
        <v>23</v>
      </c>
      <c r="B17" s="2" t="s">
        <v>59</v>
      </c>
      <c r="C17" s="2" t="s">
        <v>25</v>
      </c>
      <c r="D17" s="2" t="s">
        <v>545</v>
      </c>
      <c r="E17" s="2" t="s">
        <v>57</v>
      </c>
      <c r="F17" s="2">
        <v>1250402</v>
      </c>
      <c r="G17" s="3">
        <v>13316</v>
      </c>
      <c r="H17" t="s">
        <v>58</v>
      </c>
      <c r="I17" s="7">
        <v>0</v>
      </c>
      <c r="J17" s="21">
        <f t="shared" si="0"/>
        <v>0</v>
      </c>
      <c r="K17" s="21">
        <f t="shared" si="1"/>
        <v>0</v>
      </c>
      <c r="L17" s="21">
        <f t="shared" si="2"/>
        <v>0</v>
      </c>
      <c r="M17" s="21">
        <f t="shared" si="3"/>
        <v>0</v>
      </c>
      <c r="N17" s="21">
        <f t="shared" si="4"/>
        <v>0</v>
      </c>
      <c r="O17" s="21">
        <f t="shared" si="5"/>
        <v>0</v>
      </c>
      <c r="P17" s="21">
        <f t="shared" si="6"/>
        <v>0</v>
      </c>
      <c r="Q17" s="21">
        <f t="shared" si="7"/>
        <v>0</v>
      </c>
      <c r="R17" s="21">
        <f t="shared" si="8"/>
        <v>0</v>
      </c>
      <c r="S17" s="6">
        <f t="shared" si="9"/>
        <v>0</v>
      </c>
      <c r="T17" s="6">
        <f t="shared" si="10"/>
        <v>0</v>
      </c>
    </row>
    <row r="18" spans="1:20" ht="16.5" thickTop="1" thickBot="1" x14ac:dyDescent="0.3">
      <c r="A18" s="2" t="s">
        <v>23</v>
      </c>
      <c r="B18" s="2" t="s">
        <v>60</v>
      </c>
      <c r="C18" s="2" t="s">
        <v>36</v>
      </c>
      <c r="D18" s="2" t="s">
        <v>545</v>
      </c>
      <c r="E18" s="2" t="s">
        <v>61</v>
      </c>
      <c r="F18" s="2">
        <v>1250402</v>
      </c>
      <c r="G18" s="3">
        <v>13316</v>
      </c>
      <c r="H18" s="1" t="s">
        <v>62</v>
      </c>
      <c r="I18" s="7">
        <v>2000000</v>
      </c>
      <c r="J18" s="21">
        <f t="shared" si="0"/>
        <v>222222.22222222222</v>
      </c>
      <c r="K18" s="21">
        <v>201601</v>
      </c>
      <c r="L18" s="21">
        <v>102025</v>
      </c>
      <c r="M18" s="21">
        <v>245692</v>
      </c>
      <c r="N18" s="21">
        <v>245692</v>
      </c>
      <c r="O18" s="21">
        <v>245692</v>
      </c>
      <c r="P18" s="21">
        <v>245692</v>
      </c>
      <c r="Q18" s="21">
        <v>245692</v>
      </c>
      <c r="R18" s="21">
        <v>245692</v>
      </c>
      <c r="S18" s="6">
        <f t="shared" si="9"/>
        <v>2000000.2222222222</v>
      </c>
      <c r="T18" s="6">
        <f t="shared" si="10"/>
        <v>-0.22222222224809229</v>
      </c>
    </row>
    <row r="19" spans="1:20" ht="16.5" thickTop="1" thickBot="1" x14ac:dyDescent="0.3">
      <c r="A19" s="2" t="s">
        <v>23</v>
      </c>
      <c r="B19" s="2" t="s">
        <v>63</v>
      </c>
      <c r="C19" s="2" t="s">
        <v>25</v>
      </c>
      <c r="D19" s="2" t="s">
        <v>545</v>
      </c>
      <c r="E19" s="2" t="s">
        <v>61</v>
      </c>
      <c r="F19" s="2">
        <v>1250402</v>
      </c>
      <c r="G19" s="3">
        <v>13316</v>
      </c>
      <c r="H19" t="s">
        <v>62</v>
      </c>
      <c r="I19" s="7">
        <v>0</v>
      </c>
      <c r="J19" s="21">
        <f t="shared" si="0"/>
        <v>0</v>
      </c>
      <c r="K19" s="21">
        <f t="shared" si="1"/>
        <v>0</v>
      </c>
      <c r="L19" s="21">
        <f t="shared" si="2"/>
        <v>0</v>
      </c>
      <c r="M19" s="21">
        <f t="shared" si="3"/>
        <v>0</v>
      </c>
      <c r="N19" s="21">
        <f t="shared" si="4"/>
        <v>0</v>
      </c>
      <c r="O19" s="21">
        <f t="shared" si="5"/>
        <v>0</v>
      </c>
      <c r="P19" s="21">
        <f t="shared" si="6"/>
        <v>0</v>
      </c>
      <c r="Q19" s="21">
        <f t="shared" si="7"/>
        <v>0</v>
      </c>
      <c r="R19" s="21">
        <f t="shared" si="8"/>
        <v>0</v>
      </c>
      <c r="S19" s="6">
        <f t="shared" si="9"/>
        <v>0</v>
      </c>
      <c r="T19" s="6">
        <f t="shared" si="10"/>
        <v>0</v>
      </c>
    </row>
    <row r="20" spans="1:20" ht="16.5" thickTop="1" thickBot="1" x14ac:dyDescent="0.3">
      <c r="A20" s="2" t="s">
        <v>23</v>
      </c>
      <c r="B20" s="2" t="s">
        <v>64</v>
      </c>
      <c r="C20" s="2" t="s">
        <v>25</v>
      </c>
      <c r="D20" s="2" t="s">
        <v>545</v>
      </c>
      <c r="E20" s="2" t="s">
        <v>65</v>
      </c>
      <c r="F20" s="2">
        <v>1250402</v>
      </c>
      <c r="G20" s="3">
        <v>13316</v>
      </c>
      <c r="H20" t="s">
        <v>4</v>
      </c>
      <c r="I20" s="7">
        <v>0</v>
      </c>
      <c r="J20" s="21">
        <f t="shared" si="0"/>
        <v>0</v>
      </c>
      <c r="K20" s="21">
        <f t="shared" si="1"/>
        <v>0</v>
      </c>
      <c r="L20" s="21">
        <f t="shared" si="2"/>
        <v>0</v>
      </c>
      <c r="M20" s="21">
        <f t="shared" si="3"/>
        <v>0</v>
      </c>
      <c r="N20" s="21">
        <f t="shared" si="4"/>
        <v>0</v>
      </c>
      <c r="O20" s="21">
        <f t="shared" si="5"/>
        <v>0</v>
      </c>
      <c r="P20" s="21">
        <f t="shared" si="6"/>
        <v>0</v>
      </c>
      <c r="Q20" s="21">
        <f t="shared" si="7"/>
        <v>0</v>
      </c>
      <c r="R20" s="21">
        <f t="shared" si="8"/>
        <v>0</v>
      </c>
      <c r="S20" s="6">
        <f t="shared" si="9"/>
        <v>0</v>
      </c>
      <c r="T20" s="6">
        <f t="shared" si="10"/>
        <v>0</v>
      </c>
    </row>
    <row r="21" spans="1:20" ht="16.5" thickTop="1" thickBot="1" x14ac:dyDescent="0.3">
      <c r="A21" s="2" t="s">
        <v>23</v>
      </c>
      <c r="B21" s="2" t="s">
        <v>66</v>
      </c>
      <c r="C21" s="2" t="s">
        <v>36</v>
      </c>
      <c r="D21" s="2" t="s">
        <v>545</v>
      </c>
      <c r="E21" s="2" t="s">
        <v>65</v>
      </c>
      <c r="F21" s="2">
        <v>1250402</v>
      </c>
      <c r="G21" s="3">
        <v>13316</v>
      </c>
      <c r="H21" t="s">
        <v>4</v>
      </c>
      <c r="I21" s="7">
        <v>0</v>
      </c>
      <c r="J21" s="21">
        <f t="shared" si="0"/>
        <v>0</v>
      </c>
      <c r="K21" s="21">
        <f t="shared" si="1"/>
        <v>0</v>
      </c>
      <c r="L21" s="21">
        <f t="shared" si="2"/>
        <v>0</v>
      </c>
      <c r="M21" s="21">
        <f t="shared" si="3"/>
        <v>0</v>
      </c>
      <c r="N21" s="21">
        <f t="shared" si="4"/>
        <v>0</v>
      </c>
      <c r="O21" s="21">
        <f t="shared" si="5"/>
        <v>0</v>
      </c>
      <c r="P21" s="21">
        <f t="shared" si="6"/>
        <v>0</v>
      </c>
      <c r="Q21" s="21">
        <f t="shared" si="7"/>
        <v>0</v>
      </c>
      <c r="R21" s="21">
        <f t="shared" si="8"/>
        <v>0</v>
      </c>
      <c r="S21" s="6">
        <f t="shared" si="9"/>
        <v>0</v>
      </c>
      <c r="T21" s="6">
        <f t="shared" si="10"/>
        <v>0</v>
      </c>
    </row>
    <row r="22" spans="1:20" ht="16.5" thickTop="1" thickBot="1" x14ac:dyDescent="0.3">
      <c r="A22" s="2" t="s">
        <v>23</v>
      </c>
      <c r="B22" s="2" t="s">
        <v>67</v>
      </c>
      <c r="C22" s="2" t="s">
        <v>25</v>
      </c>
      <c r="D22" s="2" t="s">
        <v>545</v>
      </c>
      <c r="E22" s="2" t="s">
        <v>68</v>
      </c>
      <c r="F22" s="2">
        <v>1250402</v>
      </c>
      <c r="G22" s="3">
        <v>13316</v>
      </c>
      <c r="H22" t="s">
        <v>69</v>
      </c>
      <c r="I22" s="7">
        <v>0</v>
      </c>
      <c r="J22" s="21">
        <f t="shared" si="0"/>
        <v>0</v>
      </c>
      <c r="K22" s="21">
        <f t="shared" si="1"/>
        <v>0</v>
      </c>
      <c r="L22" s="21">
        <f t="shared" si="2"/>
        <v>0</v>
      </c>
      <c r="M22" s="21">
        <f t="shared" si="3"/>
        <v>0</v>
      </c>
      <c r="N22" s="21">
        <f t="shared" si="4"/>
        <v>0</v>
      </c>
      <c r="O22" s="21">
        <f t="shared" si="5"/>
        <v>0</v>
      </c>
      <c r="P22" s="21">
        <f t="shared" si="6"/>
        <v>0</v>
      </c>
      <c r="Q22" s="21">
        <f t="shared" si="7"/>
        <v>0</v>
      </c>
      <c r="R22" s="21">
        <f t="shared" si="8"/>
        <v>0</v>
      </c>
      <c r="S22" s="6">
        <f t="shared" si="9"/>
        <v>0</v>
      </c>
      <c r="T22" s="6">
        <f t="shared" si="10"/>
        <v>0</v>
      </c>
    </row>
    <row r="23" spans="1:20" ht="16.5" thickTop="1" thickBot="1" x14ac:dyDescent="0.3">
      <c r="A23" s="2" t="s">
        <v>23</v>
      </c>
      <c r="B23" s="2" t="s">
        <v>70</v>
      </c>
      <c r="C23" s="2" t="s">
        <v>71</v>
      </c>
      <c r="D23" s="2" t="s">
        <v>545</v>
      </c>
      <c r="E23" s="2" t="s">
        <v>68</v>
      </c>
      <c r="F23" s="2">
        <v>1250402</v>
      </c>
      <c r="G23" s="3">
        <v>13316</v>
      </c>
      <c r="H23" s="1" t="s">
        <v>69</v>
      </c>
      <c r="I23" s="7">
        <v>1500000</v>
      </c>
      <c r="J23" s="21">
        <v>238470</v>
      </c>
      <c r="K23" s="21">
        <v>185757</v>
      </c>
      <c r="L23" s="21">
        <v>25000</v>
      </c>
      <c r="M23" s="21">
        <f t="shared" si="3"/>
        <v>166666.66666666666</v>
      </c>
      <c r="N23" s="21">
        <f t="shared" si="4"/>
        <v>166666.66666666666</v>
      </c>
      <c r="O23" s="21">
        <f t="shared" si="5"/>
        <v>166666.66666666666</v>
      </c>
      <c r="P23" s="21">
        <f t="shared" si="6"/>
        <v>166666.66666666666</v>
      </c>
      <c r="Q23" s="21">
        <f t="shared" si="7"/>
        <v>166666.66666666666</v>
      </c>
      <c r="R23" s="21">
        <v>16666</v>
      </c>
      <c r="S23" s="6">
        <f t="shared" si="9"/>
        <v>1299226.3333333333</v>
      </c>
      <c r="T23" s="6">
        <f t="shared" si="10"/>
        <v>200773.66666666674</v>
      </c>
    </row>
    <row r="24" spans="1:20" ht="16.5" thickTop="1" thickBot="1" x14ac:dyDescent="0.3">
      <c r="A24" s="2" t="s">
        <v>23</v>
      </c>
      <c r="B24" s="2" t="s">
        <v>72</v>
      </c>
      <c r="C24" s="2" t="s">
        <v>36</v>
      </c>
      <c r="D24" s="2" t="s">
        <v>545</v>
      </c>
      <c r="E24" s="2" t="s">
        <v>73</v>
      </c>
      <c r="F24" s="2">
        <v>1250402</v>
      </c>
      <c r="G24" s="3">
        <v>13316</v>
      </c>
      <c r="H24" s="1" t="s">
        <v>74</v>
      </c>
      <c r="I24" s="7">
        <v>450000</v>
      </c>
      <c r="J24" s="21">
        <f t="shared" si="0"/>
        <v>50000</v>
      </c>
      <c r="K24" s="21">
        <v>75000</v>
      </c>
      <c r="L24" s="21">
        <v>25000</v>
      </c>
      <c r="M24" s="21">
        <f t="shared" si="3"/>
        <v>50000</v>
      </c>
      <c r="N24" s="21">
        <f t="shared" si="4"/>
        <v>50000</v>
      </c>
      <c r="O24" s="21">
        <f t="shared" si="5"/>
        <v>50000</v>
      </c>
      <c r="P24" s="21">
        <f t="shared" si="6"/>
        <v>50000</v>
      </c>
      <c r="Q24" s="21">
        <f t="shared" si="7"/>
        <v>50000</v>
      </c>
      <c r="R24" s="21">
        <f t="shared" si="8"/>
        <v>50000</v>
      </c>
      <c r="S24" s="6">
        <f t="shared" si="9"/>
        <v>450000</v>
      </c>
      <c r="T24" s="6">
        <f t="shared" si="10"/>
        <v>0</v>
      </c>
    </row>
    <row r="25" spans="1:20" ht="16.5" thickTop="1" thickBot="1" x14ac:dyDescent="0.3">
      <c r="A25" s="2" t="s">
        <v>23</v>
      </c>
      <c r="B25" s="2" t="s">
        <v>75</v>
      </c>
      <c r="C25" s="2" t="s">
        <v>25</v>
      </c>
      <c r="D25" s="2" t="s">
        <v>545</v>
      </c>
      <c r="E25" s="2" t="s">
        <v>73</v>
      </c>
      <c r="F25" s="2">
        <v>1250402</v>
      </c>
      <c r="G25" s="3">
        <v>13316</v>
      </c>
      <c r="H25" t="s">
        <v>74</v>
      </c>
      <c r="I25" s="7">
        <v>0</v>
      </c>
      <c r="J25" s="21">
        <f t="shared" si="0"/>
        <v>0</v>
      </c>
      <c r="K25" s="21">
        <f t="shared" si="1"/>
        <v>0</v>
      </c>
      <c r="L25" s="21">
        <f t="shared" si="2"/>
        <v>0</v>
      </c>
      <c r="M25" s="21">
        <f t="shared" si="3"/>
        <v>0</v>
      </c>
      <c r="N25" s="21">
        <f t="shared" si="4"/>
        <v>0</v>
      </c>
      <c r="O25" s="21">
        <f t="shared" si="5"/>
        <v>0</v>
      </c>
      <c r="P25" s="21">
        <f t="shared" si="6"/>
        <v>0</v>
      </c>
      <c r="Q25" s="21">
        <f t="shared" si="7"/>
        <v>0</v>
      </c>
      <c r="R25" s="21">
        <f t="shared" si="8"/>
        <v>0</v>
      </c>
      <c r="S25" s="6">
        <f t="shared" si="9"/>
        <v>0</v>
      </c>
      <c r="T25" s="6">
        <f t="shared" si="10"/>
        <v>0</v>
      </c>
    </row>
    <row r="26" spans="1:20" ht="16.5" thickTop="1" thickBot="1" x14ac:dyDescent="0.3">
      <c r="A26" s="2" t="s">
        <v>23</v>
      </c>
      <c r="B26" s="2" t="s">
        <v>76</v>
      </c>
      <c r="C26" s="2" t="s">
        <v>25</v>
      </c>
      <c r="D26" s="2" t="s">
        <v>545</v>
      </c>
      <c r="E26" s="2" t="s">
        <v>77</v>
      </c>
      <c r="F26" s="2">
        <v>1250402</v>
      </c>
      <c r="G26" s="3">
        <v>13316</v>
      </c>
      <c r="H26" t="s">
        <v>78</v>
      </c>
      <c r="I26" s="7">
        <v>0</v>
      </c>
      <c r="J26" s="21">
        <f t="shared" si="0"/>
        <v>0</v>
      </c>
      <c r="K26" s="21">
        <f t="shared" si="1"/>
        <v>0</v>
      </c>
      <c r="L26" s="21">
        <f t="shared" si="2"/>
        <v>0</v>
      </c>
      <c r="M26" s="21">
        <f t="shared" si="3"/>
        <v>0</v>
      </c>
      <c r="N26" s="21">
        <f t="shared" si="4"/>
        <v>0</v>
      </c>
      <c r="O26" s="21">
        <f t="shared" si="5"/>
        <v>0</v>
      </c>
      <c r="P26" s="21">
        <f t="shared" si="6"/>
        <v>0</v>
      </c>
      <c r="Q26" s="21">
        <f t="shared" si="7"/>
        <v>0</v>
      </c>
      <c r="R26" s="21">
        <f t="shared" si="8"/>
        <v>0</v>
      </c>
      <c r="S26" s="6">
        <f t="shared" si="9"/>
        <v>0</v>
      </c>
      <c r="T26" s="6">
        <f t="shared" si="10"/>
        <v>0</v>
      </c>
    </row>
    <row r="27" spans="1:20" ht="16.5" thickTop="1" thickBot="1" x14ac:dyDescent="0.3">
      <c r="A27" s="2" t="s">
        <v>23</v>
      </c>
      <c r="B27" s="24" t="s">
        <v>79</v>
      </c>
      <c r="C27" s="24" t="s">
        <v>25</v>
      </c>
      <c r="D27" s="24" t="s">
        <v>545</v>
      </c>
      <c r="E27" s="24" t="s">
        <v>77</v>
      </c>
      <c r="F27" s="24">
        <v>1250402</v>
      </c>
      <c r="G27" s="25">
        <v>13316</v>
      </c>
      <c r="H27" s="1" t="s">
        <v>78</v>
      </c>
      <c r="I27" s="7">
        <v>600000</v>
      </c>
      <c r="J27" s="21">
        <v>108333</v>
      </c>
      <c r="K27" s="21">
        <f t="shared" si="1"/>
        <v>66666.666666666672</v>
      </c>
      <c r="L27" s="21">
        <v>25000</v>
      </c>
      <c r="M27" s="21">
        <f t="shared" si="3"/>
        <v>66666.666666666672</v>
      </c>
      <c r="N27" s="21">
        <f t="shared" si="4"/>
        <v>66666.666666666672</v>
      </c>
      <c r="O27" s="21">
        <f t="shared" si="5"/>
        <v>66666.666666666672</v>
      </c>
      <c r="P27" s="21">
        <f t="shared" si="6"/>
        <v>66666.666666666672</v>
      </c>
      <c r="Q27" s="21">
        <v>66666</v>
      </c>
      <c r="R27" s="21">
        <v>66665</v>
      </c>
      <c r="S27" s="6">
        <f t="shared" si="9"/>
        <v>599997.33333333349</v>
      </c>
      <c r="T27" s="6">
        <f t="shared" si="10"/>
        <v>2.6666666665114462</v>
      </c>
    </row>
    <row r="28" spans="1:20" ht="16.5" thickTop="1" thickBot="1" x14ac:dyDescent="0.3">
      <c r="B28" s="84" t="s">
        <v>589</v>
      </c>
      <c r="C28" s="85"/>
      <c r="D28" s="85"/>
      <c r="E28" s="85"/>
      <c r="F28" s="85"/>
      <c r="G28" s="85"/>
      <c r="H28" s="86"/>
      <c r="I28" s="7">
        <f>SUM(I3:I27)</f>
        <v>18788776</v>
      </c>
      <c r="J28" s="17">
        <f>SUM(J3:J27)</f>
        <v>5590000.333333333</v>
      </c>
      <c r="K28" s="17">
        <f t="shared" ref="K28:R28" si="11">SUM(K3:K27)</f>
        <v>1899999.7777777778</v>
      </c>
      <c r="L28" s="17">
        <f t="shared" si="11"/>
        <v>573000.11111111112</v>
      </c>
      <c r="M28" s="17">
        <f t="shared" si="11"/>
        <v>1400000.4444444445</v>
      </c>
      <c r="N28" s="17">
        <f t="shared" si="11"/>
        <v>1400000.4444444445</v>
      </c>
      <c r="O28" s="17">
        <f t="shared" si="11"/>
        <v>1400000.4444444445</v>
      </c>
      <c r="P28" s="17">
        <f t="shared" si="11"/>
        <v>1400000.4444444445</v>
      </c>
      <c r="Q28" s="17">
        <f t="shared" si="11"/>
        <v>1399999.7777777778</v>
      </c>
      <c r="R28" s="17">
        <f t="shared" si="11"/>
        <v>1399998.111111111</v>
      </c>
      <c r="S28" s="6">
        <f>SUM(J28:R28)</f>
        <v>16462999.888888888</v>
      </c>
      <c r="T28" s="6">
        <f t="shared" si="10"/>
        <v>2325776.1111111119</v>
      </c>
    </row>
    <row r="29" spans="1:20" ht="15.75" thickBot="1" x14ac:dyDescent="0.3">
      <c r="B29" s="84" t="s">
        <v>591</v>
      </c>
      <c r="C29" s="85"/>
      <c r="D29" s="85"/>
      <c r="E29" s="85"/>
      <c r="F29" s="85"/>
      <c r="G29" s="85"/>
      <c r="H29" s="86"/>
      <c r="J29" s="17">
        <v>5590000</v>
      </c>
      <c r="K29" s="17">
        <v>1900000</v>
      </c>
      <c r="L29" s="17">
        <v>573000</v>
      </c>
      <c r="M29" s="17">
        <v>1400000</v>
      </c>
      <c r="N29" s="17">
        <v>1400000</v>
      </c>
      <c r="O29" s="22">
        <v>1400000</v>
      </c>
      <c r="P29" s="22">
        <v>1400000</v>
      </c>
      <c r="Q29" s="17">
        <v>1400000</v>
      </c>
      <c r="R29" s="17">
        <v>1400000</v>
      </c>
      <c r="S29" s="6">
        <f>SUM(J29:R29)</f>
        <v>16463000</v>
      </c>
      <c r="T29" s="6"/>
    </row>
    <row r="30" spans="1:20" x14ac:dyDescent="0.25">
      <c r="B30" s="87" t="s">
        <v>592</v>
      </c>
      <c r="C30" s="87"/>
      <c r="D30" s="87"/>
      <c r="E30" s="87"/>
      <c r="F30" s="87"/>
      <c r="G30" s="87"/>
      <c r="H30" s="87"/>
      <c r="J30" s="21">
        <f>J29-J28</f>
        <v>-0.33333333302289248</v>
      </c>
      <c r="K30" s="21">
        <f t="shared" ref="K30:R30" si="12">K29-K28</f>
        <v>0.22222222224809229</v>
      </c>
      <c r="L30" s="21">
        <f t="shared" si="12"/>
        <v>-0.11111111112404615</v>
      </c>
      <c r="M30" s="21">
        <f t="shared" si="12"/>
        <v>-0.44444444449618459</v>
      </c>
      <c r="N30" s="21">
        <f t="shared" si="12"/>
        <v>-0.44444444449618459</v>
      </c>
      <c r="O30" s="21">
        <f t="shared" si="12"/>
        <v>-0.44444444449618459</v>
      </c>
      <c r="P30" s="21">
        <f t="shared" si="12"/>
        <v>-0.44444444449618459</v>
      </c>
      <c r="Q30" s="21">
        <f t="shared" si="12"/>
        <v>0.22222222224809229</v>
      </c>
      <c r="R30" s="21">
        <f t="shared" si="12"/>
        <v>1.8888888889923692</v>
      </c>
      <c r="S30" s="6">
        <f>I28-S29</f>
        <v>2325776</v>
      </c>
    </row>
  </sheetData>
  <customSheetViews>
    <customSheetView guid="{E5E349B8-A990-496C-BEC5-A753ACE9F818}">
      <selection activeCell="R28" sqref="R28"/>
      <pageMargins left="0.7" right="0.7" top="0.75" bottom="0.75" header="0.3" footer="0.3"/>
    </customSheetView>
    <customSheetView guid="{ECF72AE7-C5A2-4B64-8F4D-6758CB07E305}" topLeftCell="H1">
      <selection activeCell="R28" sqref="R28"/>
      <pageMargins left="0.7" right="0.7" top="0.75" bottom="0.75" header="0.3" footer="0.3"/>
    </customSheetView>
    <customSheetView guid="{C9F1297D-C101-46AC-A90F-3FEF25CC5F27}" topLeftCell="H13">
      <selection activeCell="R28" sqref="R28"/>
      <pageMargins left="0.7" right="0.7" top="0.75" bottom="0.75" header="0.3" footer="0.3"/>
    </customSheetView>
    <customSheetView guid="{113F5A9E-2D68-4C33-8BCE-86FDF83113D7}" topLeftCell="H10">
      <selection activeCell="R28" sqref="R28"/>
      <pageMargins left="0.7" right="0.7" top="0.75" bottom="0.75" header="0.3" footer="0.3"/>
    </customSheetView>
    <customSheetView guid="{ED46E13A-94FA-4E4C-857D-89FB75DD4E5B}" topLeftCell="H1">
      <selection activeCell="R28" sqref="R28"/>
      <pageMargins left="0.7" right="0.7" top="0.75" bottom="0.75" header="0.3" footer="0.3"/>
    </customSheetView>
    <customSheetView guid="{6880B336-4DDE-4525-A35F-B03F186E70C2}" topLeftCell="H10">
      <selection activeCell="R28" sqref="R28"/>
      <pageMargins left="0.7" right="0.7" top="0.75" bottom="0.75" header="0.3" footer="0.3"/>
    </customSheetView>
    <customSheetView guid="{A01D44F9-3608-429C-BE76-956311B3E4C7}" topLeftCell="A19">
      <selection activeCell="R28" sqref="R28"/>
      <pageMargins left="0.7" right="0.7" top="0.75" bottom="0.75" header="0.3" footer="0.3"/>
    </customSheetView>
  </customSheetViews>
  <mergeCells count="3">
    <mergeCell ref="B28:H28"/>
    <mergeCell ref="B29:H29"/>
    <mergeCell ref="B30:H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T15"/>
  <sheetViews>
    <sheetView topLeftCell="B1" workbookViewId="0">
      <pane xSplit="5" ySplit="4" topLeftCell="G5" activePane="bottomRight" state="frozen"/>
      <selection activeCell="B1" sqref="B1"/>
      <selection pane="topRight" activeCell="G1" sqref="G1"/>
      <selection pane="bottomLeft" activeCell="B5" sqref="B5"/>
      <selection pane="bottomRight" activeCell="C10" sqref="C10"/>
    </sheetView>
  </sheetViews>
  <sheetFormatPr defaultRowHeight="15" x14ac:dyDescent="0.25"/>
  <cols>
    <col min="1" max="1" width="18.85546875" style="6" customWidth="1"/>
    <col min="2" max="2" width="18.5703125" style="6" bestFit="1" customWidth="1"/>
    <col min="3" max="3" width="47.5703125" style="6" bestFit="1" customWidth="1"/>
    <col min="4" max="4" width="17.28515625" style="6" bestFit="1" customWidth="1"/>
    <col min="5" max="5" width="18.5703125" style="6" bestFit="1" customWidth="1"/>
    <col min="6" max="6" width="13.28515625" style="81" bestFit="1" customWidth="1"/>
    <col min="7" max="7" width="10.5703125" style="6" bestFit="1" customWidth="1"/>
    <col min="8" max="8" width="9.140625" style="6"/>
    <col min="9" max="9" width="13.28515625" style="6" bestFit="1" customWidth="1"/>
    <col min="10" max="18" width="13.7109375" style="6" customWidth="1"/>
    <col min="19" max="19" width="13.85546875" style="6" customWidth="1"/>
    <col min="20" max="20" width="13.28515625" style="6" bestFit="1" customWidth="1"/>
    <col min="21" max="16384" width="9.140625" style="6"/>
  </cols>
  <sheetData>
    <row r="4" spans="1:20" x14ac:dyDescent="0.25">
      <c r="A4" s="60" t="s">
        <v>528</v>
      </c>
      <c r="B4" s="60" t="s">
        <v>529</v>
      </c>
      <c r="C4" s="60" t="s">
        <v>530</v>
      </c>
      <c r="D4" s="60" t="s">
        <v>543</v>
      </c>
      <c r="E4" s="60" t="s">
        <v>531</v>
      </c>
      <c r="F4" s="80" t="s">
        <v>532</v>
      </c>
      <c r="G4" s="60" t="s">
        <v>564</v>
      </c>
      <c r="H4" s="61" t="s">
        <v>533</v>
      </c>
      <c r="I4" s="61" t="s">
        <v>534</v>
      </c>
      <c r="J4" s="62" t="s">
        <v>605</v>
      </c>
      <c r="K4" s="62" t="s">
        <v>606</v>
      </c>
      <c r="L4" s="62" t="s">
        <v>607</v>
      </c>
      <c r="M4" s="62" t="s">
        <v>608</v>
      </c>
      <c r="N4" s="62" t="s">
        <v>609</v>
      </c>
      <c r="O4" s="62" t="s">
        <v>610</v>
      </c>
      <c r="P4" s="62" t="s">
        <v>611</v>
      </c>
      <c r="Q4" s="62" t="s">
        <v>612</v>
      </c>
      <c r="R4" s="62" t="s">
        <v>613</v>
      </c>
      <c r="S4" s="62" t="s">
        <v>593</v>
      </c>
      <c r="T4" s="62" t="s">
        <v>614</v>
      </c>
    </row>
    <row r="5" spans="1:20" x14ac:dyDescent="0.25">
      <c r="A5" s="60" t="s">
        <v>210</v>
      </c>
      <c r="B5" s="60" t="s">
        <v>211</v>
      </c>
      <c r="C5" s="60" t="s">
        <v>212</v>
      </c>
      <c r="D5" s="60" t="s">
        <v>549</v>
      </c>
      <c r="E5" s="60" t="s">
        <v>213</v>
      </c>
      <c r="F5" s="80">
        <v>1250401</v>
      </c>
      <c r="G5" s="60">
        <v>13316</v>
      </c>
      <c r="H5" s="61" t="s">
        <v>27</v>
      </c>
      <c r="I5" s="61">
        <v>500000</v>
      </c>
      <c r="J5" s="76">
        <v>0</v>
      </c>
      <c r="K5" s="76">
        <v>100000</v>
      </c>
      <c r="L5" s="76">
        <v>100000</v>
      </c>
      <c r="M5" s="76"/>
      <c r="N5" s="76">
        <v>100000</v>
      </c>
      <c r="O5" s="76"/>
      <c r="P5" s="76"/>
      <c r="Q5" s="76">
        <v>100000</v>
      </c>
      <c r="R5" s="76"/>
      <c r="S5" s="61">
        <f>J5+K5+L5+M5+N5+O5+P5+Q5+R5</f>
        <v>400000</v>
      </c>
      <c r="T5" s="61">
        <f>I5-S5</f>
        <v>100000</v>
      </c>
    </row>
    <row r="6" spans="1:20" x14ac:dyDescent="0.25">
      <c r="A6" s="60" t="s">
        <v>210</v>
      </c>
      <c r="B6" s="60" t="s">
        <v>214</v>
      </c>
      <c r="C6" s="60" t="s">
        <v>215</v>
      </c>
      <c r="D6" s="60" t="s">
        <v>549</v>
      </c>
      <c r="E6" s="60" t="s">
        <v>216</v>
      </c>
      <c r="F6" s="80">
        <v>1250401</v>
      </c>
      <c r="G6" s="60">
        <v>13316</v>
      </c>
      <c r="H6" s="61" t="s">
        <v>217</v>
      </c>
      <c r="I6" s="61">
        <v>500000</v>
      </c>
      <c r="J6" s="64"/>
      <c r="K6" s="64">
        <v>100000</v>
      </c>
      <c r="L6" s="64">
        <v>100000</v>
      </c>
      <c r="M6" s="64"/>
      <c r="N6" s="64">
        <v>100000</v>
      </c>
      <c r="O6" s="64"/>
      <c r="P6" s="64"/>
      <c r="Q6" s="64">
        <v>100000</v>
      </c>
      <c r="R6" s="64"/>
      <c r="S6" s="61">
        <f t="shared" ref="S6:S14" si="0">J6+K6+L6+M6+N6+O6+P6+Q6+R6</f>
        <v>400000</v>
      </c>
      <c r="T6" s="61">
        <f t="shared" ref="T6:T13" si="1">I6-S6</f>
        <v>100000</v>
      </c>
    </row>
    <row r="7" spans="1:20" x14ac:dyDescent="0.25">
      <c r="A7" s="60" t="s">
        <v>210</v>
      </c>
      <c r="B7" s="60" t="s">
        <v>218</v>
      </c>
      <c r="C7" s="60" t="s">
        <v>219</v>
      </c>
      <c r="D7" s="60" t="s">
        <v>549</v>
      </c>
      <c r="E7" s="60" t="s">
        <v>220</v>
      </c>
      <c r="F7" s="80">
        <v>1250401</v>
      </c>
      <c r="G7" s="60">
        <v>13316</v>
      </c>
      <c r="H7" s="61" t="s">
        <v>221</v>
      </c>
      <c r="I7" s="61">
        <v>2000000</v>
      </c>
      <c r="J7" s="64">
        <v>0</v>
      </c>
      <c r="K7" s="64">
        <v>300000</v>
      </c>
      <c r="L7" s="64">
        <v>300000</v>
      </c>
      <c r="M7" s="64"/>
      <c r="N7" s="64">
        <v>300000</v>
      </c>
      <c r="O7" s="64"/>
      <c r="P7" s="64"/>
      <c r="Q7" s="64">
        <v>300000</v>
      </c>
      <c r="R7" s="64"/>
      <c r="S7" s="61">
        <f t="shared" si="0"/>
        <v>1200000</v>
      </c>
      <c r="T7" s="61">
        <f t="shared" si="1"/>
        <v>800000</v>
      </c>
    </row>
    <row r="8" spans="1:20" x14ac:dyDescent="0.25">
      <c r="A8" s="60" t="s">
        <v>210</v>
      </c>
      <c r="B8" s="60" t="s">
        <v>222</v>
      </c>
      <c r="C8" s="60" t="s">
        <v>223</v>
      </c>
      <c r="D8" s="60" t="s">
        <v>549</v>
      </c>
      <c r="E8" s="60" t="s">
        <v>224</v>
      </c>
      <c r="F8" s="80">
        <v>1250401</v>
      </c>
      <c r="G8" s="60">
        <v>13316</v>
      </c>
      <c r="H8" s="61" t="s">
        <v>225</v>
      </c>
      <c r="I8" s="61">
        <v>100000</v>
      </c>
      <c r="J8" s="64"/>
      <c r="K8" s="64">
        <v>25000</v>
      </c>
      <c r="L8" s="64">
        <v>25000</v>
      </c>
      <c r="M8" s="64"/>
      <c r="N8" s="64">
        <v>25000</v>
      </c>
      <c r="O8" s="64"/>
      <c r="P8" s="64"/>
      <c r="Q8" s="64">
        <v>25000</v>
      </c>
      <c r="R8" s="64"/>
      <c r="S8" s="61">
        <f t="shared" si="0"/>
        <v>100000</v>
      </c>
      <c r="T8" s="61">
        <f t="shared" si="1"/>
        <v>0</v>
      </c>
    </row>
    <row r="9" spans="1:20" x14ac:dyDescent="0.25">
      <c r="A9" s="60" t="s">
        <v>210</v>
      </c>
      <c r="B9" s="60" t="s">
        <v>226</v>
      </c>
      <c r="C9" s="60" t="s">
        <v>227</v>
      </c>
      <c r="D9" s="60" t="s">
        <v>549</v>
      </c>
      <c r="E9" s="60" t="s">
        <v>228</v>
      </c>
      <c r="F9" s="80">
        <v>1250401</v>
      </c>
      <c r="G9" s="60">
        <v>13316</v>
      </c>
      <c r="H9" s="61" t="s">
        <v>229</v>
      </c>
      <c r="I9" s="61">
        <v>2000000</v>
      </c>
      <c r="J9" s="64">
        <v>0</v>
      </c>
      <c r="K9" s="64">
        <v>250000</v>
      </c>
      <c r="L9" s="64">
        <v>250000</v>
      </c>
      <c r="M9" s="64"/>
      <c r="N9" s="64">
        <v>250000</v>
      </c>
      <c r="O9" s="64"/>
      <c r="P9" s="64"/>
      <c r="Q9" s="64">
        <v>250000</v>
      </c>
      <c r="R9" s="64"/>
      <c r="S9" s="61">
        <f t="shared" si="0"/>
        <v>1000000</v>
      </c>
      <c r="T9" s="61">
        <f t="shared" si="1"/>
        <v>1000000</v>
      </c>
    </row>
    <row r="10" spans="1:20" x14ac:dyDescent="0.25">
      <c r="A10" s="60" t="s">
        <v>210</v>
      </c>
      <c r="B10" s="60" t="s">
        <v>230</v>
      </c>
      <c r="C10" s="60" t="s">
        <v>231</v>
      </c>
      <c r="D10" s="60" t="s">
        <v>549</v>
      </c>
      <c r="E10" s="60" t="s">
        <v>232</v>
      </c>
      <c r="F10" s="80">
        <v>1250401</v>
      </c>
      <c r="G10" s="60">
        <v>13316</v>
      </c>
      <c r="H10" s="61" t="s">
        <v>233</v>
      </c>
      <c r="I10" s="61">
        <v>1000000</v>
      </c>
      <c r="J10" s="64">
        <v>250000</v>
      </c>
      <c r="K10" s="64"/>
      <c r="L10" s="64"/>
      <c r="M10" s="64">
        <v>250000</v>
      </c>
      <c r="N10" s="64"/>
      <c r="O10" s="64">
        <v>250000</v>
      </c>
      <c r="P10" s="64"/>
      <c r="Q10" s="64"/>
      <c r="R10" s="64">
        <v>250000</v>
      </c>
      <c r="S10" s="61">
        <f t="shared" si="0"/>
        <v>1000000</v>
      </c>
      <c r="T10" s="61">
        <f t="shared" si="1"/>
        <v>0</v>
      </c>
    </row>
    <row r="11" spans="1:20" x14ac:dyDescent="0.25">
      <c r="A11" s="60" t="s">
        <v>210</v>
      </c>
      <c r="B11" s="60" t="s">
        <v>234</v>
      </c>
      <c r="C11" s="60" t="s">
        <v>235</v>
      </c>
      <c r="D11" s="60" t="s">
        <v>549</v>
      </c>
      <c r="E11" s="60" t="s">
        <v>236</v>
      </c>
      <c r="F11" s="80">
        <v>1250401</v>
      </c>
      <c r="G11" s="60">
        <v>13316</v>
      </c>
      <c r="H11" s="61" t="s">
        <v>237</v>
      </c>
      <c r="I11" s="61">
        <v>250000</v>
      </c>
      <c r="J11" s="64"/>
      <c r="K11" s="64">
        <v>25000</v>
      </c>
      <c r="L11" s="64">
        <v>25000</v>
      </c>
      <c r="M11" s="64"/>
      <c r="N11" s="64">
        <v>25000</v>
      </c>
      <c r="O11" s="64"/>
      <c r="P11" s="64"/>
      <c r="Q11" s="64">
        <v>25000</v>
      </c>
      <c r="R11" s="64"/>
      <c r="S11" s="61">
        <f t="shared" si="0"/>
        <v>100000</v>
      </c>
      <c r="T11" s="61">
        <f t="shared" si="1"/>
        <v>150000</v>
      </c>
    </row>
    <row r="12" spans="1:20" x14ac:dyDescent="0.25">
      <c r="A12" s="60" t="s">
        <v>210</v>
      </c>
      <c r="B12" s="60" t="s">
        <v>238</v>
      </c>
      <c r="C12" s="60" t="s">
        <v>239</v>
      </c>
      <c r="D12" s="60" t="s">
        <v>549</v>
      </c>
      <c r="E12" s="60" t="s">
        <v>240</v>
      </c>
      <c r="F12" s="80">
        <v>1250401</v>
      </c>
      <c r="G12" s="60">
        <v>13316</v>
      </c>
      <c r="H12" s="61" t="s">
        <v>241</v>
      </c>
      <c r="I12" s="61">
        <v>1000000</v>
      </c>
      <c r="J12" s="64"/>
      <c r="K12" s="64"/>
      <c r="L12" s="64"/>
      <c r="M12" s="64"/>
      <c r="N12" s="64"/>
      <c r="O12" s="64"/>
      <c r="P12" s="64">
        <v>500000</v>
      </c>
      <c r="Q12" s="64"/>
      <c r="R12" s="64"/>
      <c r="S12" s="61">
        <f t="shared" si="0"/>
        <v>500000</v>
      </c>
      <c r="T12" s="61">
        <f t="shared" si="1"/>
        <v>500000</v>
      </c>
    </row>
    <row r="13" spans="1:20" x14ac:dyDescent="0.25">
      <c r="A13" s="61"/>
      <c r="B13" s="88" t="s">
        <v>589</v>
      </c>
      <c r="C13" s="88"/>
      <c r="D13" s="88"/>
      <c r="E13" s="88"/>
      <c r="F13" s="88"/>
      <c r="G13" s="88"/>
      <c r="H13" s="88"/>
      <c r="I13" s="61">
        <f>SUM(I5:I12)</f>
        <v>7350000</v>
      </c>
      <c r="J13" s="61">
        <f>SUM(J5:J12)</f>
        <v>250000</v>
      </c>
      <c r="K13" s="61">
        <f t="shared" ref="K13:R13" si="2">SUM(K5:K12)</f>
        <v>800000</v>
      </c>
      <c r="L13" s="61">
        <f t="shared" si="2"/>
        <v>800000</v>
      </c>
      <c r="M13" s="61">
        <f t="shared" si="2"/>
        <v>250000</v>
      </c>
      <c r="N13" s="61">
        <f t="shared" si="2"/>
        <v>800000</v>
      </c>
      <c r="O13" s="61">
        <f t="shared" si="2"/>
        <v>250000</v>
      </c>
      <c r="P13" s="61">
        <f t="shared" si="2"/>
        <v>500000</v>
      </c>
      <c r="Q13" s="61">
        <f t="shared" si="2"/>
        <v>800000</v>
      </c>
      <c r="R13" s="61">
        <f t="shared" si="2"/>
        <v>250000</v>
      </c>
      <c r="S13" s="61">
        <f t="shared" si="0"/>
        <v>4700000</v>
      </c>
      <c r="T13" s="61">
        <f t="shared" si="1"/>
        <v>2650000</v>
      </c>
    </row>
    <row r="14" spans="1:20" x14ac:dyDescent="0.25">
      <c r="A14" s="61"/>
      <c r="B14" s="88" t="s">
        <v>591</v>
      </c>
      <c r="C14" s="88"/>
      <c r="D14" s="88"/>
      <c r="E14" s="88"/>
      <c r="F14" s="88"/>
      <c r="G14" s="88"/>
      <c r="H14" s="88"/>
      <c r="I14" s="61"/>
      <c r="J14" s="65">
        <v>250000</v>
      </c>
      <c r="K14" s="65">
        <v>800000</v>
      </c>
      <c r="L14" s="65">
        <v>800000</v>
      </c>
      <c r="M14" s="65">
        <v>250000</v>
      </c>
      <c r="N14" s="65">
        <v>800000</v>
      </c>
      <c r="O14" s="65">
        <v>250000</v>
      </c>
      <c r="P14" s="65">
        <v>500000</v>
      </c>
      <c r="Q14" s="65">
        <v>800000</v>
      </c>
      <c r="R14" s="65">
        <v>250000</v>
      </c>
      <c r="S14" s="61">
        <f t="shared" si="0"/>
        <v>4700000</v>
      </c>
      <c r="T14" s="61"/>
    </row>
    <row r="15" spans="1:20" x14ac:dyDescent="0.25">
      <c r="A15" s="61"/>
      <c r="B15" s="88" t="s">
        <v>592</v>
      </c>
      <c r="C15" s="88"/>
      <c r="D15" s="88"/>
      <c r="E15" s="88"/>
      <c r="F15" s="88"/>
      <c r="G15" s="88"/>
      <c r="H15" s="88"/>
      <c r="I15" s="61"/>
      <c r="J15" s="61">
        <f>J14-J13</f>
        <v>0</v>
      </c>
      <c r="K15" s="61">
        <f t="shared" ref="K15:R15" si="3">K14-K13</f>
        <v>0</v>
      </c>
      <c r="L15" s="61">
        <f t="shared" si="3"/>
        <v>0</v>
      </c>
      <c r="M15" s="61">
        <f t="shared" si="3"/>
        <v>0</v>
      </c>
      <c r="N15" s="61">
        <f t="shared" si="3"/>
        <v>0</v>
      </c>
      <c r="O15" s="61">
        <f t="shared" si="3"/>
        <v>0</v>
      </c>
      <c r="P15" s="61">
        <f t="shared" si="3"/>
        <v>0</v>
      </c>
      <c r="Q15" s="61">
        <f t="shared" si="3"/>
        <v>0</v>
      </c>
      <c r="R15" s="61">
        <f t="shared" si="3"/>
        <v>0</v>
      </c>
      <c r="S15" s="61">
        <f>I13-S14</f>
        <v>2650000</v>
      </c>
      <c r="T15" s="61"/>
    </row>
  </sheetData>
  <customSheetViews>
    <customSheetView guid="{E5E349B8-A990-496C-BEC5-A753ACE9F818}" topLeftCell="B1">
      <pane xSplit="5" ySplit="4" topLeftCell="G5" activePane="bottomRight" state="frozen"/>
      <selection pane="bottomRight" activeCell="C10" sqref="C10"/>
      <pageMargins left="0.7" right="0.7" top="0.75" bottom="0.75" header="0.3" footer="0.3"/>
    </customSheetView>
    <customSheetView guid="{ECF72AE7-C5A2-4B64-8F4D-6758CB07E305}" topLeftCell="B1">
      <pane xSplit="5" ySplit="4" topLeftCell="H5" activePane="bottomRight" state="frozen"/>
      <selection pane="bottomRight" activeCell="R12" sqref="R12"/>
      <pageMargins left="0.7" right="0.7" top="0.75" bottom="0.75" header="0.3" footer="0.3"/>
    </customSheetView>
    <customSheetView guid="{C9F1297D-C101-46AC-A90F-3FEF25CC5F27}" topLeftCell="C1">
      <selection activeCell="R14" sqref="R14"/>
      <pageMargins left="0.7" right="0.7" top="0.75" bottom="0.75" header="0.3" footer="0.3"/>
    </customSheetView>
    <customSheetView guid="{113F5A9E-2D68-4C33-8BCE-86FDF83113D7}" topLeftCell="B1">
      <selection activeCell="B13" sqref="B13:H15"/>
      <pageMargins left="0.7" right="0.7" top="0.75" bottom="0.75" header="0.3" footer="0.3"/>
    </customSheetView>
    <customSheetView guid="{ED46E13A-94FA-4E4C-857D-89FB75DD4E5B}" topLeftCell="B1">
      <pane xSplit="5" ySplit="4" topLeftCell="G5" activePane="bottomRight" state="frozen"/>
      <selection pane="bottomRight" activeCell="J5" sqref="J5"/>
      <pageMargins left="0.7" right="0.7" top="0.75" bottom="0.75" header="0.3" footer="0.3"/>
    </customSheetView>
    <customSheetView guid="{6880B336-4DDE-4525-A35F-B03F186E70C2}" topLeftCell="B1">
      <selection activeCell="B13" sqref="B13:H15"/>
      <pageMargins left="0.7" right="0.7" top="0.75" bottom="0.75" header="0.3" footer="0.3"/>
    </customSheetView>
    <customSheetView guid="{A01D44F9-3608-429C-BE76-956311B3E4C7}" topLeftCell="B1">
      <pane xSplit="5" ySplit="4" topLeftCell="G5" activePane="bottomRight" state="frozen"/>
      <selection pane="bottomRight" activeCell="F1" sqref="F1:F1048576"/>
      <pageMargins left="0.7" right="0.7" top="0.75" bottom="0.75" header="0.3" footer="0.3"/>
    </customSheetView>
  </customSheetViews>
  <mergeCells count="3">
    <mergeCell ref="B13:H13"/>
    <mergeCell ref="B14:H14"/>
    <mergeCell ref="B15:H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U19"/>
  <sheetViews>
    <sheetView workbookViewId="0">
      <selection activeCell="K13" sqref="K13"/>
    </sheetView>
  </sheetViews>
  <sheetFormatPr defaultRowHeight="15" x14ac:dyDescent="0.25"/>
  <cols>
    <col min="1" max="1" width="17.7109375" style="6" customWidth="1"/>
    <col min="2" max="5" width="9.140625" style="6"/>
    <col min="6" max="6" width="13.28515625" style="81" bestFit="1" customWidth="1"/>
    <col min="7" max="7" width="10.5703125" style="6" bestFit="1" customWidth="1"/>
    <col min="8" max="8" width="9.140625" style="6"/>
    <col min="9" max="9" width="13.140625" style="6" customWidth="1"/>
    <col min="10" max="19" width="14.7109375" style="6" bestFit="1" customWidth="1"/>
    <col min="20" max="21" width="14.28515625" style="6" bestFit="1" customWidth="1"/>
    <col min="22" max="16384" width="9.140625" style="6"/>
  </cols>
  <sheetData>
    <row r="4" spans="1:21" x14ac:dyDescent="0.25">
      <c r="A4" s="60" t="s">
        <v>528</v>
      </c>
      <c r="B4" s="60" t="s">
        <v>529</v>
      </c>
      <c r="C4" s="60" t="s">
        <v>530</v>
      </c>
      <c r="D4" s="60" t="s">
        <v>543</v>
      </c>
      <c r="E4" s="60" t="s">
        <v>531</v>
      </c>
      <c r="F4" s="80" t="s">
        <v>532</v>
      </c>
      <c r="G4" s="60" t="s">
        <v>564</v>
      </c>
      <c r="H4" s="61" t="s">
        <v>533</v>
      </c>
      <c r="I4" s="61" t="s">
        <v>534</v>
      </c>
      <c r="J4" s="62" t="s">
        <v>615</v>
      </c>
      <c r="K4" s="62" t="s">
        <v>616</v>
      </c>
      <c r="L4" s="62" t="s">
        <v>617</v>
      </c>
      <c r="M4" s="62" t="s">
        <v>618</v>
      </c>
      <c r="N4" s="62" t="s">
        <v>619</v>
      </c>
      <c r="O4" s="62" t="s">
        <v>620</v>
      </c>
      <c r="P4" s="62" t="s">
        <v>621</v>
      </c>
      <c r="Q4" s="63" t="s">
        <v>622</v>
      </c>
      <c r="R4" s="63" t="s">
        <v>623</v>
      </c>
      <c r="S4" s="62" t="s">
        <v>624</v>
      </c>
      <c r="T4" s="62" t="s">
        <v>593</v>
      </c>
      <c r="U4" s="62" t="s">
        <v>614</v>
      </c>
    </row>
    <row r="5" spans="1:21" x14ac:dyDescent="0.25">
      <c r="A5" s="60" t="s">
        <v>242</v>
      </c>
      <c r="B5" s="60" t="s">
        <v>243</v>
      </c>
      <c r="C5" s="60" t="s">
        <v>244</v>
      </c>
      <c r="D5" s="60" t="s">
        <v>550</v>
      </c>
      <c r="E5" s="60" t="s">
        <v>245</v>
      </c>
      <c r="F5" s="80">
        <v>1250401</v>
      </c>
      <c r="G5" s="60">
        <v>13316</v>
      </c>
      <c r="H5" s="61" t="s">
        <v>62</v>
      </c>
      <c r="I5" s="61">
        <v>5000000</v>
      </c>
      <c r="J5" s="64">
        <v>0</v>
      </c>
      <c r="K5" s="64"/>
      <c r="L5" s="64"/>
      <c r="M5" s="64">
        <v>1500000</v>
      </c>
      <c r="N5" s="64"/>
      <c r="O5" s="64"/>
      <c r="P5" s="64"/>
      <c r="Q5" s="64">
        <v>0</v>
      </c>
      <c r="R5" s="64"/>
      <c r="S5" s="64">
        <v>2000000</v>
      </c>
      <c r="T5" s="61">
        <f>SUM(J5:S5)</f>
        <v>3500000</v>
      </c>
      <c r="U5" s="61">
        <f>I5-T5</f>
        <v>1500000</v>
      </c>
    </row>
    <row r="6" spans="1:21" x14ac:dyDescent="0.25">
      <c r="A6" s="60" t="s">
        <v>242</v>
      </c>
      <c r="B6" s="60" t="s">
        <v>246</v>
      </c>
      <c r="C6" s="60" t="s">
        <v>247</v>
      </c>
      <c r="D6" s="60" t="s">
        <v>550</v>
      </c>
      <c r="E6" s="60" t="s">
        <v>248</v>
      </c>
      <c r="F6" s="80">
        <v>1250401</v>
      </c>
      <c r="G6" s="60">
        <v>13316</v>
      </c>
      <c r="H6" s="61" t="s">
        <v>4</v>
      </c>
      <c r="I6" s="61">
        <v>7450000</v>
      </c>
      <c r="J6" s="64">
        <v>500000</v>
      </c>
      <c r="K6" s="64"/>
      <c r="L6" s="64"/>
      <c r="M6" s="64">
        <v>1500000</v>
      </c>
      <c r="N6" s="64"/>
      <c r="O6" s="64"/>
      <c r="P6" s="64"/>
      <c r="Q6" s="64">
        <v>500000</v>
      </c>
      <c r="R6" s="64"/>
      <c r="S6" s="64">
        <v>2000000</v>
      </c>
      <c r="T6" s="61">
        <f t="shared" ref="T6:T8" si="0">SUM(J6:S6)</f>
        <v>4500000</v>
      </c>
      <c r="U6" s="61">
        <f t="shared" ref="U6:U9" si="1">I6-T6</f>
        <v>2950000</v>
      </c>
    </row>
    <row r="7" spans="1:21" x14ac:dyDescent="0.25">
      <c r="A7" s="60" t="s">
        <v>242</v>
      </c>
      <c r="B7" s="60" t="s">
        <v>249</v>
      </c>
      <c r="C7" s="60" t="s">
        <v>4</v>
      </c>
      <c r="D7" s="60" t="s">
        <v>550</v>
      </c>
      <c r="E7" s="60" t="s">
        <v>248</v>
      </c>
      <c r="F7" s="80">
        <v>1250401</v>
      </c>
      <c r="G7" s="60">
        <v>13316</v>
      </c>
      <c r="H7" s="61" t="s">
        <v>4</v>
      </c>
      <c r="I7" s="61">
        <v>2000000</v>
      </c>
      <c r="J7" s="64"/>
      <c r="K7" s="64"/>
      <c r="L7" s="64"/>
      <c r="M7" s="64"/>
      <c r="N7" s="64"/>
      <c r="O7" s="64"/>
      <c r="P7" s="64"/>
      <c r="Q7" s="64"/>
      <c r="R7" s="64">
        <v>1500000</v>
      </c>
      <c r="S7" s="64">
        <v>500000</v>
      </c>
      <c r="T7" s="61">
        <f t="shared" si="0"/>
        <v>2000000</v>
      </c>
      <c r="U7" s="61">
        <f t="shared" si="1"/>
        <v>0</v>
      </c>
    </row>
    <row r="8" spans="1:21" x14ac:dyDescent="0.25">
      <c r="A8" s="60" t="s">
        <v>242</v>
      </c>
      <c r="B8" s="60" t="s">
        <v>250</v>
      </c>
      <c r="C8" s="60" t="s">
        <v>251</v>
      </c>
      <c r="D8" s="60" t="s">
        <v>550</v>
      </c>
      <c r="E8" s="60" t="s">
        <v>252</v>
      </c>
      <c r="F8" s="80">
        <v>1250401</v>
      </c>
      <c r="G8" s="60">
        <v>13316</v>
      </c>
      <c r="H8" s="61" t="s">
        <v>251</v>
      </c>
      <c r="I8" s="61">
        <v>12000000</v>
      </c>
      <c r="J8" s="64"/>
      <c r="K8" s="64">
        <v>4500000</v>
      </c>
      <c r="L8" s="64">
        <v>1000000</v>
      </c>
      <c r="M8" s="64"/>
      <c r="N8" s="64">
        <v>2500000</v>
      </c>
      <c r="O8" s="64">
        <v>2500000</v>
      </c>
      <c r="P8" s="64">
        <v>1000000</v>
      </c>
      <c r="Q8" s="64">
        <v>500000</v>
      </c>
      <c r="R8" s="64"/>
      <c r="S8" s="64"/>
      <c r="T8" s="61">
        <f t="shared" si="0"/>
        <v>12000000</v>
      </c>
      <c r="U8" s="61">
        <f t="shared" si="1"/>
        <v>0</v>
      </c>
    </row>
    <row r="9" spans="1:21" x14ac:dyDescent="0.25">
      <c r="A9" s="61"/>
      <c r="B9" s="88" t="s">
        <v>589</v>
      </c>
      <c r="C9" s="88"/>
      <c r="D9" s="88"/>
      <c r="E9" s="88"/>
      <c r="F9" s="88"/>
      <c r="G9" s="88"/>
      <c r="H9" s="88"/>
      <c r="I9" s="61">
        <f>SUM(I5:I8)</f>
        <v>26450000</v>
      </c>
      <c r="J9" s="61">
        <f>SUM(J1:J8)</f>
        <v>500000</v>
      </c>
      <c r="K9" s="61">
        <f t="shared" ref="K9:R9" si="2">SUM(K1:K8)</f>
        <v>4500000</v>
      </c>
      <c r="L9" s="61">
        <f t="shared" si="2"/>
        <v>1000000</v>
      </c>
      <c r="M9" s="61">
        <f t="shared" si="2"/>
        <v>3000000</v>
      </c>
      <c r="N9" s="61">
        <f t="shared" si="2"/>
        <v>2500000</v>
      </c>
      <c r="O9" s="61">
        <f t="shared" si="2"/>
        <v>2500000</v>
      </c>
      <c r="P9" s="61">
        <f t="shared" si="2"/>
        <v>1000000</v>
      </c>
      <c r="Q9" s="61">
        <f t="shared" si="2"/>
        <v>1000000</v>
      </c>
      <c r="R9" s="61">
        <f t="shared" si="2"/>
        <v>1500000</v>
      </c>
      <c r="S9" s="61">
        <f>SUM(S1:S8)</f>
        <v>4500000</v>
      </c>
      <c r="T9" s="61">
        <f>SUM(J9:S9)</f>
        <v>22000000</v>
      </c>
      <c r="U9" s="61">
        <f t="shared" si="1"/>
        <v>4450000</v>
      </c>
    </row>
    <row r="10" spans="1:21" x14ac:dyDescent="0.25">
      <c r="A10" s="61"/>
      <c r="B10" s="88" t="s">
        <v>591</v>
      </c>
      <c r="C10" s="88"/>
      <c r="D10" s="88"/>
      <c r="E10" s="88"/>
      <c r="F10" s="88"/>
      <c r="G10" s="88"/>
      <c r="H10" s="88"/>
      <c r="I10" s="61"/>
      <c r="J10" s="65">
        <v>500000</v>
      </c>
      <c r="K10" s="65">
        <v>4500000</v>
      </c>
      <c r="L10" s="65">
        <v>1000000</v>
      </c>
      <c r="M10" s="65">
        <v>3000000</v>
      </c>
      <c r="N10" s="65">
        <v>2500000</v>
      </c>
      <c r="O10" s="65">
        <v>2500000</v>
      </c>
      <c r="P10" s="65">
        <v>1000000</v>
      </c>
      <c r="Q10" s="66">
        <v>1000000</v>
      </c>
      <c r="R10" s="66">
        <v>1500000</v>
      </c>
      <c r="S10" s="65">
        <v>4500000</v>
      </c>
      <c r="T10" s="61">
        <f>SUM(J10:S10)</f>
        <v>22000000</v>
      </c>
      <c r="U10" s="61"/>
    </row>
    <row r="11" spans="1:21" x14ac:dyDescent="0.25">
      <c r="A11" s="61"/>
      <c r="B11" s="88" t="s">
        <v>592</v>
      </c>
      <c r="C11" s="88"/>
      <c r="D11" s="88"/>
      <c r="E11" s="88"/>
      <c r="F11" s="88"/>
      <c r="G11" s="88"/>
      <c r="H11" s="88"/>
      <c r="I11" s="61"/>
      <c r="J11" s="61">
        <f>J10-J9</f>
        <v>0</v>
      </c>
      <c r="K11" s="61">
        <f t="shared" ref="K11:R11" si="3">K10-K9</f>
        <v>0</v>
      </c>
      <c r="L11" s="61">
        <f t="shared" si="3"/>
        <v>0</v>
      </c>
      <c r="M11" s="61">
        <f t="shared" si="3"/>
        <v>0</v>
      </c>
      <c r="N11" s="61">
        <f t="shared" si="3"/>
        <v>0</v>
      </c>
      <c r="O11" s="61">
        <f t="shared" si="3"/>
        <v>0</v>
      </c>
      <c r="P11" s="61">
        <f t="shared" si="3"/>
        <v>0</v>
      </c>
      <c r="Q11" s="61">
        <f t="shared" si="3"/>
        <v>0</v>
      </c>
      <c r="R11" s="61">
        <f t="shared" si="3"/>
        <v>0</v>
      </c>
      <c r="S11" s="61">
        <f>S10-S9</f>
        <v>0</v>
      </c>
      <c r="T11" s="61">
        <f t="shared" ref="T11" si="4">K11+L11+M11+N11+O11+P11+Q11+R11+S11</f>
        <v>0</v>
      </c>
      <c r="U11" s="61"/>
    </row>
    <row r="15" spans="1:21" ht="15.75" thickBot="1" x14ac:dyDescent="0.3">
      <c r="A15" s="67" t="s">
        <v>528</v>
      </c>
      <c r="B15" s="60" t="s">
        <v>529</v>
      </c>
      <c r="C15" s="60" t="s">
        <v>530</v>
      </c>
      <c r="D15" s="60" t="s">
        <v>543</v>
      </c>
      <c r="E15" s="60" t="s">
        <v>531</v>
      </c>
      <c r="F15" s="80" t="s">
        <v>532</v>
      </c>
      <c r="G15" s="60" t="s">
        <v>564</v>
      </c>
      <c r="H15" s="61" t="s">
        <v>533</v>
      </c>
      <c r="I15" s="61" t="s">
        <v>534</v>
      </c>
      <c r="J15" s="62" t="s">
        <v>746</v>
      </c>
      <c r="K15" s="62" t="s">
        <v>747</v>
      </c>
      <c r="L15" s="62" t="s">
        <v>748</v>
      </c>
      <c r="M15" s="63" t="s">
        <v>749</v>
      </c>
      <c r="N15" s="62" t="s">
        <v>593</v>
      </c>
      <c r="O15" s="62" t="s">
        <v>614</v>
      </c>
    </row>
    <row r="16" spans="1:21" ht="16.5" thickTop="1" thickBot="1" x14ac:dyDescent="0.3">
      <c r="A16" s="68" t="s">
        <v>521</v>
      </c>
      <c r="B16" s="60" t="s">
        <v>522</v>
      </c>
      <c r="C16" s="60" t="s">
        <v>523</v>
      </c>
      <c r="D16" s="60" t="s">
        <v>550</v>
      </c>
      <c r="E16" s="60" t="s">
        <v>248</v>
      </c>
      <c r="F16" s="80">
        <v>1250401</v>
      </c>
      <c r="G16" s="60">
        <v>13316</v>
      </c>
      <c r="H16" s="61" t="s">
        <v>4</v>
      </c>
      <c r="I16" s="61">
        <v>5000000</v>
      </c>
      <c r="J16" s="69">
        <v>5000000</v>
      </c>
      <c r="K16" s="69">
        <v>5000000</v>
      </c>
      <c r="L16" s="69">
        <v>4200000</v>
      </c>
      <c r="M16" s="69">
        <v>2000000</v>
      </c>
      <c r="N16" s="61">
        <f>SUM(J16:M16)</f>
        <v>16200000</v>
      </c>
      <c r="O16" s="61">
        <f>I16-N16</f>
        <v>-11200000</v>
      </c>
    </row>
    <row r="17" spans="2:15" ht="15.75" thickTop="1" x14ac:dyDescent="0.25">
      <c r="B17" s="88" t="s">
        <v>589</v>
      </c>
      <c r="C17" s="88"/>
      <c r="D17" s="88"/>
      <c r="E17" s="88"/>
      <c r="F17" s="88"/>
      <c r="G17" s="88"/>
      <c r="H17" s="88"/>
      <c r="I17" s="61">
        <f>SUM(I13:I16)</f>
        <v>5000000</v>
      </c>
      <c r="J17" s="61">
        <f>J16</f>
        <v>5000000</v>
      </c>
      <c r="K17" s="61">
        <f t="shared" ref="K17:M17" si="5">K16</f>
        <v>5000000</v>
      </c>
      <c r="L17" s="61">
        <f t="shared" si="5"/>
        <v>4200000</v>
      </c>
      <c r="M17" s="61">
        <f t="shared" si="5"/>
        <v>2000000</v>
      </c>
      <c r="N17" s="61">
        <f>N16</f>
        <v>16200000</v>
      </c>
      <c r="O17" s="61">
        <f>I17-N17</f>
        <v>-11200000</v>
      </c>
    </row>
    <row r="18" spans="2:15" x14ac:dyDescent="0.25">
      <c r="B18" s="88" t="s">
        <v>591</v>
      </c>
      <c r="C18" s="88"/>
      <c r="D18" s="88"/>
      <c r="E18" s="88"/>
      <c r="F18" s="88"/>
      <c r="G18" s="88"/>
      <c r="H18" s="88"/>
      <c r="I18" s="61"/>
      <c r="J18" s="65">
        <v>5000000</v>
      </c>
      <c r="K18" s="65">
        <v>5000000</v>
      </c>
      <c r="L18" s="65">
        <v>4200000</v>
      </c>
      <c r="M18" s="65">
        <v>2000000</v>
      </c>
      <c r="N18" s="61">
        <f>SUM(D18:M18)</f>
        <v>16200000</v>
      </c>
      <c r="O18" s="61"/>
    </row>
    <row r="19" spans="2:15" x14ac:dyDescent="0.25">
      <c r="B19" s="88" t="s">
        <v>592</v>
      </c>
      <c r="C19" s="88"/>
      <c r="D19" s="88"/>
      <c r="E19" s="88"/>
      <c r="F19" s="88"/>
      <c r="G19" s="88"/>
      <c r="H19" s="88"/>
      <c r="I19" s="61"/>
      <c r="J19" s="61">
        <f>J18-J17</f>
        <v>0</v>
      </c>
      <c r="K19" s="61">
        <f t="shared" ref="K19:M19" si="6">K18-K17</f>
        <v>0</v>
      </c>
      <c r="L19" s="61">
        <f t="shared" si="6"/>
        <v>0</v>
      </c>
      <c r="M19" s="61">
        <f t="shared" si="6"/>
        <v>0</v>
      </c>
      <c r="N19" s="61">
        <f t="shared" ref="N19" si="7">E19+F19+G19+H19+I19+J19+K19+L19+M19</f>
        <v>0</v>
      </c>
      <c r="O19" s="61"/>
    </row>
  </sheetData>
  <customSheetViews>
    <customSheetView guid="{E5E349B8-A990-496C-BEC5-A753ACE9F818}">
      <selection activeCell="K13" sqref="K13"/>
      <pageMargins left="0.7" right="0.7" top="0.75" bottom="0.75" header="0.3" footer="0.3"/>
    </customSheetView>
    <customSheetView guid="{ECF72AE7-C5A2-4B64-8F4D-6758CB07E305}" topLeftCell="E1">
      <selection activeCell="I5" sqref="I5:I8"/>
      <pageMargins left="0.7" right="0.7" top="0.75" bottom="0.75" header="0.3" footer="0.3"/>
    </customSheetView>
    <customSheetView guid="{C9F1297D-C101-46AC-A90F-3FEF25CC5F27}" topLeftCell="G4">
      <selection activeCell="M18" sqref="M18"/>
      <pageMargins left="0.7" right="0.7" top="0.75" bottom="0.75" header="0.3" footer="0.3"/>
    </customSheetView>
    <customSheetView guid="{113F5A9E-2D68-4C33-8BCE-86FDF83113D7}" topLeftCell="B1">
      <selection activeCell="I12" sqref="I12"/>
      <pageMargins left="0.7" right="0.7" top="0.75" bottom="0.75" header="0.3" footer="0.3"/>
    </customSheetView>
    <customSheetView guid="{ED46E13A-94FA-4E4C-857D-89FB75DD4E5B}" topLeftCell="A4">
      <selection activeCell="M21" sqref="M21"/>
      <pageMargins left="0.7" right="0.7" top="0.75" bottom="0.75" header="0.3" footer="0.3"/>
    </customSheetView>
    <customSheetView guid="{6880B336-4DDE-4525-A35F-B03F186E70C2}" topLeftCell="B1">
      <selection activeCell="I12" sqref="I12"/>
      <pageMargins left="0.7" right="0.7" top="0.75" bottom="0.75" header="0.3" footer="0.3"/>
    </customSheetView>
    <customSheetView guid="{A01D44F9-3608-429C-BE76-956311B3E4C7}" topLeftCell="E1">
      <selection activeCell="F1" sqref="F1:F1048576"/>
      <pageMargins left="0.7" right="0.7" top="0.75" bottom="0.75" header="0.3" footer="0.3"/>
    </customSheetView>
  </customSheetViews>
  <mergeCells count="6">
    <mergeCell ref="B19:H19"/>
    <mergeCell ref="B9:H9"/>
    <mergeCell ref="B10:H10"/>
    <mergeCell ref="B11:H11"/>
    <mergeCell ref="B17:H17"/>
    <mergeCell ref="B18:H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J18"/>
  <sheetViews>
    <sheetView workbookViewId="0">
      <selection activeCell="L11" sqref="L11"/>
    </sheetView>
  </sheetViews>
  <sheetFormatPr defaultRowHeight="15" x14ac:dyDescent="0.25"/>
  <cols>
    <col min="1" max="1" width="19.42578125" style="6" customWidth="1"/>
    <col min="2" max="5" width="9.140625" style="6"/>
    <col min="6" max="6" width="13.28515625" style="81" bestFit="1" customWidth="1"/>
    <col min="7" max="7" width="10.5703125" style="6" bestFit="1" customWidth="1"/>
    <col min="8" max="8" width="9.140625" style="6"/>
    <col min="9" max="9" width="15.28515625" style="6" bestFit="1" customWidth="1"/>
    <col min="10" max="18" width="15.5703125" style="6" customWidth="1"/>
    <col min="19" max="19" width="14.28515625" style="6" customWidth="1"/>
    <col min="20" max="36" width="15.5703125" style="6" customWidth="1"/>
    <col min="37" max="16384" width="9.140625" style="6"/>
  </cols>
  <sheetData>
    <row r="3" spans="1:36" ht="15.75" thickBot="1" x14ac:dyDescent="0.3">
      <c r="A3" s="60" t="s">
        <v>528</v>
      </c>
      <c r="B3" s="60" t="s">
        <v>529</v>
      </c>
      <c r="C3" s="60" t="s">
        <v>530</v>
      </c>
      <c r="D3" s="60" t="s">
        <v>543</v>
      </c>
      <c r="E3" s="60" t="s">
        <v>531</v>
      </c>
      <c r="F3" s="80" t="s">
        <v>532</v>
      </c>
      <c r="G3" s="60" t="s">
        <v>564</v>
      </c>
      <c r="H3" s="61" t="s">
        <v>533</v>
      </c>
      <c r="I3" s="75" t="s">
        <v>534</v>
      </c>
      <c r="J3" s="62" t="s">
        <v>625</v>
      </c>
      <c r="K3" s="62" t="s">
        <v>626</v>
      </c>
      <c r="L3" s="62" t="s">
        <v>627</v>
      </c>
      <c r="M3" s="62" t="s">
        <v>628</v>
      </c>
      <c r="N3" s="63" t="s">
        <v>629</v>
      </c>
      <c r="O3" s="63" t="s">
        <v>630</v>
      </c>
      <c r="P3" s="63" t="s">
        <v>631</v>
      </c>
      <c r="Q3" s="62" t="s">
        <v>632</v>
      </c>
      <c r="R3" s="62" t="s">
        <v>633</v>
      </c>
      <c r="S3" s="62" t="s">
        <v>634</v>
      </c>
      <c r="T3" s="62" t="s">
        <v>635</v>
      </c>
      <c r="U3" s="62" t="s">
        <v>636</v>
      </c>
      <c r="V3" s="62" t="s">
        <v>637</v>
      </c>
      <c r="W3" s="62" t="s">
        <v>638</v>
      </c>
      <c r="X3" s="62" t="s">
        <v>639</v>
      </c>
      <c r="Y3" s="62" t="s">
        <v>640</v>
      </c>
      <c r="Z3" s="62" t="s">
        <v>641</v>
      </c>
      <c r="AA3" s="62" t="s">
        <v>642</v>
      </c>
      <c r="AB3" s="62" t="s">
        <v>643</v>
      </c>
      <c r="AC3" s="62" t="s">
        <v>644</v>
      </c>
      <c r="AD3" s="62" t="s">
        <v>645</v>
      </c>
      <c r="AE3" s="62" t="s">
        <v>646</v>
      </c>
      <c r="AF3" s="62" t="s">
        <v>647</v>
      </c>
      <c r="AG3" s="62" t="s">
        <v>648</v>
      </c>
      <c r="AH3" s="61" t="s">
        <v>649</v>
      </c>
      <c r="AI3" s="62" t="s">
        <v>593</v>
      </c>
      <c r="AJ3" s="62" t="s">
        <v>614</v>
      </c>
    </row>
    <row r="4" spans="1:36" ht="16.5" thickTop="1" thickBot="1" x14ac:dyDescent="0.3">
      <c r="A4" s="79" t="s">
        <v>125</v>
      </c>
      <c r="B4" s="79" t="s">
        <v>126</v>
      </c>
      <c r="C4" s="79" t="s">
        <v>127</v>
      </c>
      <c r="D4" s="79" t="s">
        <v>547</v>
      </c>
      <c r="E4" s="79" t="s">
        <v>128</v>
      </c>
      <c r="F4" s="82">
        <v>1250401</v>
      </c>
      <c r="G4" s="79">
        <v>13316</v>
      </c>
      <c r="H4" s="6" t="s">
        <v>127</v>
      </c>
      <c r="I4" s="6">
        <v>70000000</v>
      </c>
      <c r="J4" s="64"/>
      <c r="K4" s="64"/>
      <c r="L4" s="64"/>
      <c r="M4" s="64">
        <v>4500000</v>
      </c>
      <c r="N4" s="64">
        <v>1000000</v>
      </c>
      <c r="O4" s="64">
        <v>6000000</v>
      </c>
      <c r="P4" s="64">
        <v>5000000</v>
      </c>
      <c r="Q4" s="64">
        <v>2500000</v>
      </c>
      <c r="R4" s="64">
        <v>1000000</v>
      </c>
      <c r="S4" s="64"/>
      <c r="T4" s="64"/>
      <c r="U4" s="64">
        <v>160000</v>
      </c>
      <c r="V4" s="64"/>
      <c r="W4" s="64"/>
      <c r="X4" s="64">
        <v>15000000</v>
      </c>
      <c r="Y4" s="64">
        <v>10000000</v>
      </c>
      <c r="Z4" s="64">
        <v>4500000</v>
      </c>
      <c r="AA4" s="64">
        <v>1500000</v>
      </c>
      <c r="AB4" s="64">
        <v>5000000</v>
      </c>
      <c r="AC4" s="64">
        <v>2000000</v>
      </c>
      <c r="AD4" s="64"/>
      <c r="AE4" s="64"/>
      <c r="AF4" s="64">
        <v>2500000</v>
      </c>
      <c r="AG4" s="64">
        <v>1000000</v>
      </c>
      <c r="AH4" s="64">
        <v>1000000</v>
      </c>
      <c r="AI4" s="61">
        <f>SUM(J4:AH4)</f>
        <v>62660000</v>
      </c>
      <c r="AJ4" s="61">
        <f>I4-AI4</f>
        <v>7340000</v>
      </c>
    </row>
    <row r="5" spans="1:36" ht="16.5" thickTop="1" thickBot="1" x14ac:dyDescent="0.3">
      <c r="A5" s="79" t="s">
        <v>125</v>
      </c>
      <c r="B5" s="79" t="s">
        <v>129</v>
      </c>
      <c r="C5" s="79" t="s">
        <v>130</v>
      </c>
      <c r="D5" s="79" t="s">
        <v>547</v>
      </c>
      <c r="E5" s="79" t="s">
        <v>131</v>
      </c>
      <c r="F5" s="82">
        <v>1250401</v>
      </c>
      <c r="G5" s="79">
        <v>13316</v>
      </c>
      <c r="H5" s="6" t="s">
        <v>4</v>
      </c>
      <c r="I5" s="6">
        <v>3000000</v>
      </c>
      <c r="J5" s="64"/>
      <c r="K5" s="64"/>
      <c r="L5" s="64">
        <v>3000000</v>
      </c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1">
        <f t="shared" ref="AI5:AI16" si="0">SUM(J5:AH5)</f>
        <v>3000000</v>
      </c>
      <c r="AJ5" s="61">
        <f t="shared" ref="AJ5:AJ16" si="1">I5-AI5</f>
        <v>0</v>
      </c>
    </row>
    <row r="6" spans="1:36" ht="16.5" thickTop="1" thickBot="1" x14ac:dyDescent="0.3">
      <c r="A6" s="79" t="s">
        <v>125</v>
      </c>
      <c r="B6" s="79" t="s">
        <v>132</v>
      </c>
      <c r="C6" s="79" t="s">
        <v>133</v>
      </c>
      <c r="D6" s="79" t="s">
        <v>547</v>
      </c>
      <c r="E6" s="79" t="s">
        <v>131</v>
      </c>
      <c r="F6" s="82">
        <v>1250401</v>
      </c>
      <c r="G6" s="79">
        <v>13316</v>
      </c>
      <c r="H6" s="6" t="s">
        <v>4</v>
      </c>
      <c r="I6" s="6">
        <v>4000000</v>
      </c>
      <c r="J6" s="64">
        <v>4000000</v>
      </c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1">
        <f t="shared" si="0"/>
        <v>4000000</v>
      </c>
      <c r="AJ6" s="61">
        <f t="shared" si="1"/>
        <v>0</v>
      </c>
    </row>
    <row r="7" spans="1:36" ht="16.5" thickTop="1" thickBot="1" x14ac:dyDescent="0.3">
      <c r="A7" s="79" t="s">
        <v>125</v>
      </c>
      <c r="B7" s="79" t="s">
        <v>134</v>
      </c>
      <c r="C7" s="79" t="s">
        <v>135</v>
      </c>
      <c r="D7" s="79" t="s">
        <v>547</v>
      </c>
      <c r="E7" s="79" t="s">
        <v>131</v>
      </c>
      <c r="F7" s="82">
        <v>1250401</v>
      </c>
      <c r="G7" s="79">
        <v>13316</v>
      </c>
      <c r="H7" s="6" t="s">
        <v>4</v>
      </c>
      <c r="I7" s="6">
        <v>5000000</v>
      </c>
      <c r="J7" s="64"/>
      <c r="K7" s="64"/>
      <c r="L7" s="64"/>
      <c r="M7" s="64"/>
      <c r="N7" s="64"/>
      <c r="O7" s="64"/>
      <c r="P7" s="64"/>
      <c r="Q7" s="64"/>
      <c r="R7" s="64"/>
      <c r="S7" s="64">
        <v>5000000</v>
      </c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1">
        <f t="shared" si="0"/>
        <v>5000000</v>
      </c>
      <c r="AJ7" s="61">
        <f t="shared" si="1"/>
        <v>0</v>
      </c>
    </row>
    <row r="8" spans="1:36" ht="16.5" thickTop="1" thickBot="1" x14ac:dyDescent="0.3">
      <c r="A8" s="79" t="s">
        <v>125</v>
      </c>
      <c r="B8" s="79" t="s">
        <v>136</v>
      </c>
      <c r="C8" s="79" t="s">
        <v>137</v>
      </c>
      <c r="D8" s="79" t="s">
        <v>547</v>
      </c>
      <c r="E8" s="79" t="s">
        <v>131</v>
      </c>
      <c r="F8" s="82">
        <v>1250401</v>
      </c>
      <c r="G8" s="79">
        <v>13316</v>
      </c>
      <c r="H8" s="6" t="s">
        <v>4</v>
      </c>
      <c r="I8" s="6">
        <v>5000000</v>
      </c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>
        <v>5000000</v>
      </c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1">
        <f t="shared" si="0"/>
        <v>5000000</v>
      </c>
      <c r="AJ8" s="61">
        <f t="shared" si="1"/>
        <v>0</v>
      </c>
    </row>
    <row r="9" spans="1:36" ht="16.5" thickTop="1" thickBot="1" x14ac:dyDescent="0.3">
      <c r="A9" s="79" t="s">
        <v>125</v>
      </c>
      <c r="B9" s="79" t="s">
        <v>138</v>
      </c>
      <c r="C9" s="79" t="s">
        <v>139</v>
      </c>
      <c r="D9" s="79" t="s">
        <v>547</v>
      </c>
      <c r="E9" s="79" t="s">
        <v>131</v>
      </c>
      <c r="F9" s="82">
        <v>1250401</v>
      </c>
      <c r="G9" s="79">
        <v>13316</v>
      </c>
      <c r="H9" s="6" t="s">
        <v>4</v>
      </c>
      <c r="I9" s="6">
        <v>3000000</v>
      </c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>
        <v>3000000</v>
      </c>
      <c r="AE9" s="64"/>
      <c r="AF9" s="64"/>
      <c r="AG9" s="64"/>
      <c r="AH9" s="64"/>
      <c r="AI9" s="61">
        <f t="shared" si="0"/>
        <v>3000000</v>
      </c>
      <c r="AJ9" s="61">
        <f t="shared" si="1"/>
        <v>0</v>
      </c>
    </row>
    <row r="10" spans="1:36" ht="16.5" thickTop="1" thickBot="1" x14ac:dyDescent="0.3">
      <c r="A10" s="79" t="s">
        <v>125</v>
      </c>
      <c r="B10" s="79" t="s">
        <v>140</v>
      </c>
      <c r="C10" s="79" t="s">
        <v>130</v>
      </c>
      <c r="D10" s="79" t="s">
        <v>547</v>
      </c>
      <c r="E10" s="79" t="s">
        <v>131</v>
      </c>
      <c r="F10" s="82">
        <v>1250401</v>
      </c>
      <c r="G10" s="79">
        <v>13316</v>
      </c>
      <c r="H10" s="6" t="s">
        <v>4</v>
      </c>
      <c r="I10" s="6">
        <v>3000000</v>
      </c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1">
        <f t="shared" si="0"/>
        <v>0</v>
      </c>
      <c r="AJ10" s="61">
        <f t="shared" si="1"/>
        <v>3000000</v>
      </c>
    </row>
    <row r="11" spans="1:36" ht="16.5" thickTop="1" thickBot="1" x14ac:dyDescent="0.3">
      <c r="A11" s="79" t="s">
        <v>125</v>
      </c>
      <c r="B11" s="79" t="s">
        <v>141</v>
      </c>
      <c r="C11" s="79" t="s">
        <v>142</v>
      </c>
      <c r="D11" s="79" t="s">
        <v>547</v>
      </c>
      <c r="E11" s="79" t="s">
        <v>143</v>
      </c>
      <c r="F11" s="82">
        <v>1250401</v>
      </c>
      <c r="G11" s="79">
        <v>13316</v>
      </c>
      <c r="H11" s="6" t="s">
        <v>144</v>
      </c>
      <c r="I11" s="6">
        <v>5000000</v>
      </c>
      <c r="J11" s="64"/>
      <c r="K11" s="64">
        <v>5000000</v>
      </c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1">
        <f t="shared" si="0"/>
        <v>5000000</v>
      </c>
      <c r="AJ11" s="61">
        <f t="shared" si="1"/>
        <v>0</v>
      </c>
    </row>
    <row r="12" spans="1:36" ht="16.5" thickTop="1" thickBot="1" x14ac:dyDescent="0.3">
      <c r="A12" s="79" t="s">
        <v>125</v>
      </c>
      <c r="B12" s="79" t="s">
        <v>145</v>
      </c>
      <c r="C12" s="79" t="s">
        <v>146</v>
      </c>
      <c r="D12" s="79" t="s">
        <v>547</v>
      </c>
      <c r="E12" s="79" t="s">
        <v>143</v>
      </c>
      <c r="F12" s="82">
        <v>1250401</v>
      </c>
      <c r="G12" s="79">
        <v>13316</v>
      </c>
      <c r="H12" s="6" t="s">
        <v>144</v>
      </c>
      <c r="I12" s="6">
        <v>6250000</v>
      </c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>
        <v>6250000</v>
      </c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1">
        <f t="shared" si="0"/>
        <v>6250000</v>
      </c>
      <c r="AJ12" s="61">
        <f t="shared" si="1"/>
        <v>0</v>
      </c>
    </row>
    <row r="13" spans="1:36" ht="16.5" thickTop="1" thickBot="1" x14ac:dyDescent="0.3">
      <c r="A13" s="79" t="s">
        <v>125</v>
      </c>
      <c r="B13" s="79" t="s">
        <v>147</v>
      </c>
      <c r="C13" s="79" t="s">
        <v>148</v>
      </c>
      <c r="D13" s="79" t="s">
        <v>547</v>
      </c>
      <c r="E13" s="79" t="s">
        <v>143</v>
      </c>
      <c r="F13" s="82">
        <v>1250401</v>
      </c>
      <c r="G13" s="79">
        <v>13316</v>
      </c>
      <c r="H13" s="6" t="s">
        <v>144</v>
      </c>
      <c r="I13" s="6">
        <v>3750000</v>
      </c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1">
        <f t="shared" si="0"/>
        <v>0</v>
      </c>
      <c r="AJ13" s="69">
        <f t="shared" si="1"/>
        <v>3750000</v>
      </c>
    </row>
    <row r="14" spans="1:36" ht="16.5" thickTop="1" thickBot="1" x14ac:dyDescent="0.3">
      <c r="A14" s="79" t="s">
        <v>125</v>
      </c>
      <c r="B14" s="79" t="s">
        <v>149</v>
      </c>
      <c r="C14" s="79" t="s">
        <v>150</v>
      </c>
      <c r="D14" s="79" t="s">
        <v>547</v>
      </c>
      <c r="E14" s="79" t="s">
        <v>143</v>
      </c>
      <c r="F14" s="82">
        <v>1250401</v>
      </c>
      <c r="G14" s="79">
        <v>13316</v>
      </c>
      <c r="H14" s="6" t="s">
        <v>144</v>
      </c>
      <c r="I14" s="6">
        <v>3750000</v>
      </c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>
        <v>3750000</v>
      </c>
      <c r="AF14" s="64"/>
      <c r="AG14" s="64"/>
      <c r="AH14" s="64"/>
      <c r="AI14" s="61">
        <f t="shared" si="0"/>
        <v>3750000</v>
      </c>
      <c r="AJ14" s="61">
        <f t="shared" si="1"/>
        <v>0</v>
      </c>
    </row>
    <row r="15" spans="1:36" ht="16.5" thickTop="1" thickBot="1" x14ac:dyDescent="0.3">
      <c r="A15" s="79" t="s">
        <v>125</v>
      </c>
      <c r="B15" s="79" t="s">
        <v>151</v>
      </c>
      <c r="C15" s="79" t="s">
        <v>152</v>
      </c>
      <c r="D15" s="79" t="s">
        <v>547</v>
      </c>
      <c r="E15" s="79" t="s">
        <v>143</v>
      </c>
      <c r="F15" s="82">
        <v>1250401</v>
      </c>
      <c r="G15" s="79">
        <v>13316</v>
      </c>
      <c r="H15" s="6" t="s">
        <v>144</v>
      </c>
      <c r="I15" s="6">
        <v>6250000</v>
      </c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>
        <v>6250000</v>
      </c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1">
        <f t="shared" si="0"/>
        <v>6250000</v>
      </c>
      <c r="AJ15" s="61">
        <f t="shared" si="1"/>
        <v>0</v>
      </c>
    </row>
    <row r="16" spans="1:36" ht="15.75" thickTop="1" x14ac:dyDescent="0.25">
      <c r="A16" s="61"/>
      <c r="B16" s="88" t="s">
        <v>589</v>
      </c>
      <c r="C16" s="88"/>
      <c r="D16" s="88"/>
      <c r="E16" s="88"/>
      <c r="F16" s="88"/>
      <c r="G16" s="88"/>
      <c r="H16" s="88"/>
      <c r="I16" s="75">
        <f>SUM(I4:I15)</f>
        <v>118000000</v>
      </c>
      <c r="J16" s="61">
        <f t="shared" ref="J16:AH16" si="2">SUM(J4:J15)</f>
        <v>4000000</v>
      </c>
      <c r="K16" s="61">
        <f t="shared" si="2"/>
        <v>5000000</v>
      </c>
      <c r="L16" s="61">
        <f t="shared" si="2"/>
        <v>3000000</v>
      </c>
      <c r="M16" s="61">
        <f t="shared" si="2"/>
        <v>4500000</v>
      </c>
      <c r="N16" s="61">
        <f t="shared" si="2"/>
        <v>1000000</v>
      </c>
      <c r="O16" s="61">
        <f t="shared" si="2"/>
        <v>6000000</v>
      </c>
      <c r="P16" s="61">
        <f t="shared" si="2"/>
        <v>5000000</v>
      </c>
      <c r="Q16" s="61">
        <f t="shared" si="2"/>
        <v>2500000</v>
      </c>
      <c r="R16" s="61">
        <f t="shared" si="2"/>
        <v>1000000</v>
      </c>
      <c r="S16" s="61">
        <f t="shared" si="2"/>
        <v>5000000</v>
      </c>
      <c r="T16" s="61">
        <f t="shared" si="2"/>
        <v>6250000</v>
      </c>
      <c r="U16" s="61">
        <f t="shared" si="2"/>
        <v>160000</v>
      </c>
      <c r="V16" s="61">
        <f t="shared" si="2"/>
        <v>5000000</v>
      </c>
      <c r="W16" s="61">
        <f t="shared" si="2"/>
        <v>6250000</v>
      </c>
      <c r="X16" s="61">
        <f t="shared" si="2"/>
        <v>15000000</v>
      </c>
      <c r="Y16" s="61">
        <f t="shared" si="2"/>
        <v>10000000</v>
      </c>
      <c r="Z16" s="61">
        <f t="shared" si="2"/>
        <v>4500000</v>
      </c>
      <c r="AA16" s="61">
        <f t="shared" si="2"/>
        <v>1500000</v>
      </c>
      <c r="AB16" s="61">
        <f t="shared" si="2"/>
        <v>5000000</v>
      </c>
      <c r="AC16" s="61">
        <f t="shared" si="2"/>
        <v>2000000</v>
      </c>
      <c r="AD16" s="61">
        <f t="shared" si="2"/>
        <v>3000000</v>
      </c>
      <c r="AE16" s="61">
        <f t="shared" si="2"/>
        <v>3750000</v>
      </c>
      <c r="AF16" s="61">
        <f t="shared" si="2"/>
        <v>2500000</v>
      </c>
      <c r="AG16" s="61">
        <f t="shared" si="2"/>
        <v>1000000</v>
      </c>
      <c r="AH16" s="61">
        <f t="shared" si="2"/>
        <v>1000000</v>
      </c>
      <c r="AI16" s="61">
        <f t="shared" si="0"/>
        <v>103910000</v>
      </c>
      <c r="AJ16" s="61">
        <f t="shared" si="1"/>
        <v>14090000</v>
      </c>
    </row>
    <row r="17" spans="1:36" x14ac:dyDescent="0.25">
      <c r="A17" s="61"/>
      <c r="B17" s="88" t="s">
        <v>591</v>
      </c>
      <c r="C17" s="88"/>
      <c r="D17" s="88"/>
      <c r="E17" s="88"/>
      <c r="F17" s="88"/>
      <c r="G17" s="88"/>
      <c r="H17" s="88"/>
      <c r="I17" s="75"/>
      <c r="J17" s="65">
        <v>4000000</v>
      </c>
      <c r="K17" s="65">
        <v>5000000</v>
      </c>
      <c r="L17" s="65">
        <v>3000000</v>
      </c>
      <c r="M17" s="65">
        <v>4500000</v>
      </c>
      <c r="N17" s="66">
        <v>1000000</v>
      </c>
      <c r="O17" s="66">
        <v>6000000</v>
      </c>
      <c r="P17" s="66">
        <v>5000000</v>
      </c>
      <c r="Q17" s="65">
        <v>2500000</v>
      </c>
      <c r="R17" s="65">
        <v>1000000</v>
      </c>
      <c r="S17" s="65">
        <v>5000000</v>
      </c>
      <c r="T17" s="65">
        <v>6250000</v>
      </c>
      <c r="U17" s="65">
        <v>160000</v>
      </c>
      <c r="V17" s="65">
        <v>5000000</v>
      </c>
      <c r="W17" s="65">
        <v>6250000</v>
      </c>
      <c r="X17" s="65">
        <v>15000000</v>
      </c>
      <c r="Y17" s="65">
        <v>10000000</v>
      </c>
      <c r="Z17" s="65">
        <v>4500000</v>
      </c>
      <c r="AA17" s="65">
        <v>1500000</v>
      </c>
      <c r="AB17" s="65">
        <v>5000000</v>
      </c>
      <c r="AC17" s="65">
        <v>2000000</v>
      </c>
      <c r="AD17" s="65">
        <v>3000000</v>
      </c>
      <c r="AE17" s="65">
        <v>3750000</v>
      </c>
      <c r="AF17" s="65">
        <v>2500000</v>
      </c>
      <c r="AG17" s="65">
        <v>1000000</v>
      </c>
      <c r="AH17" s="65">
        <v>1000000</v>
      </c>
      <c r="AI17" s="61">
        <f>SUM(J17:AH17)</f>
        <v>103910000</v>
      </c>
      <c r="AJ17" s="61"/>
    </row>
    <row r="18" spans="1:36" x14ac:dyDescent="0.25">
      <c r="A18" s="61"/>
      <c r="B18" s="88" t="s">
        <v>592</v>
      </c>
      <c r="C18" s="88"/>
      <c r="D18" s="88"/>
      <c r="E18" s="88"/>
      <c r="F18" s="88"/>
      <c r="G18" s="88"/>
      <c r="H18" s="88"/>
      <c r="I18" s="75"/>
      <c r="J18" s="61">
        <f>J17-J16</f>
        <v>0</v>
      </c>
      <c r="K18" s="61">
        <f t="shared" ref="K18:AI18" si="3">K17-K16</f>
        <v>0</v>
      </c>
      <c r="L18" s="61">
        <f t="shared" si="3"/>
        <v>0</v>
      </c>
      <c r="M18" s="61">
        <f t="shared" si="3"/>
        <v>0</v>
      </c>
      <c r="N18" s="61">
        <f t="shared" si="3"/>
        <v>0</v>
      </c>
      <c r="O18" s="61">
        <f t="shared" si="3"/>
        <v>0</v>
      </c>
      <c r="P18" s="61">
        <f t="shared" si="3"/>
        <v>0</v>
      </c>
      <c r="Q18" s="61">
        <f t="shared" si="3"/>
        <v>0</v>
      </c>
      <c r="R18" s="61">
        <f t="shared" si="3"/>
        <v>0</v>
      </c>
      <c r="S18" s="61">
        <f t="shared" si="3"/>
        <v>0</v>
      </c>
      <c r="T18" s="61">
        <f t="shared" si="3"/>
        <v>0</v>
      </c>
      <c r="U18" s="61">
        <f t="shared" si="3"/>
        <v>0</v>
      </c>
      <c r="V18" s="61">
        <f t="shared" si="3"/>
        <v>0</v>
      </c>
      <c r="W18" s="61">
        <f t="shared" si="3"/>
        <v>0</v>
      </c>
      <c r="X18" s="61">
        <f t="shared" si="3"/>
        <v>0</v>
      </c>
      <c r="Y18" s="61">
        <f t="shared" si="3"/>
        <v>0</v>
      </c>
      <c r="Z18" s="61">
        <f t="shared" si="3"/>
        <v>0</v>
      </c>
      <c r="AA18" s="61">
        <f t="shared" si="3"/>
        <v>0</v>
      </c>
      <c r="AB18" s="61">
        <f t="shared" si="3"/>
        <v>0</v>
      </c>
      <c r="AC18" s="61">
        <f t="shared" si="3"/>
        <v>0</v>
      </c>
      <c r="AD18" s="61">
        <f t="shared" si="3"/>
        <v>0</v>
      </c>
      <c r="AE18" s="61">
        <f t="shared" si="3"/>
        <v>0</v>
      </c>
      <c r="AF18" s="61">
        <f t="shared" si="3"/>
        <v>0</v>
      </c>
      <c r="AG18" s="61">
        <f t="shared" si="3"/>
        <v>0</v>
      </c>
      <c r="AH18" s="61">
        <f t="shared" si="3"/>
        <v>0</v>
      </c>
      <c r="AI18" s="61">
        <f t="shared" si="3"/>
        <v>0</v>
      </c>
      <c r="AJ18" s="61"/>
    </row>
  </sheetData>
  <customSheetViews>
    <customSheetView guid="{E5E349B8-A990-496C-BEC5-A753ACE9F818}">
      <selection activeCell="L11" sqref="L11"/>
      <pageMargins left="0.7" right="0.7" top="0.75" bottom="0.75" header="0.3" footer="0.3"/>
    </customSheetView>
    <customSheetView guid="{ECF72AE7-C5A2-4B64-8F4D-6758CB07E305}" topLeftCell="Y1">
      <selection activeCell="AJ13" sqref="AJ13"/>
      <pageMargins left="0.7" right="0.7" top="0.75" bottom="0.75" header="0.3" footer="0.3"/>
    </customSheetView>
    <customSheetView guid="{C9F1297D-C101-46AC-A90F-3FEF25CC5F27}">
      <selection activeCell="G24" sqref="G24"/>
      <pageMargins left="0.7" right="0.7" top="0.75" bottom="0.75" header="0.3" footer="0.3"/>
    </customSheetView>
    <customSheetView guid="{113F5A9E-2D68-4C33-8BCE-86FDF83113D7}" topLeftCell="Y1">
      <selection activeCell="J17" sqref="J17:AH17"/>
      <pageMargins left="0.7" right="0.7" top="0.75" bottom="0.75" header="0.3" footer="0.3"/>
    </customSheetView>
    <customSheetView guid="{ED46E13A-94FA-4E4C-857D-89FB75DD4E5B}">
      <selection activeCell="G24" sqref="G24"/>
      <pageMargins left="0.7" right="0.7" top="0.75" bottom="0.75" header="0.3" footer="0.3"/>
    </customSheetView>
    <customSheetView guid="{6880B336-4DDE-4525-A35F-B03F186E70C2}">
      <selection activeCell="G24" sqref="G24"/>
      <pageMargins left="0.7" right="0.7" top="0.75" bottom="0.75" header="0.3" footer="0.3"/>
    </customSheetView>
    <customSheetView guid="{A01D44F9-3608-429C-BE76-956311B3E4C7}">
      <selection activeCell="F1" sqref="F1:F1048576"/>
      <pageMargins left="0.7" right="0.7" top="0.75" bottom="0.75" header="0.3" footer="0.3"/>
    </customSheetView>
  </customSheetViews>
  <mergeCells count="3">
    <mergeCell ref="B16:H16"/>
    <mergeCell ref="B17:H17"/>
    <mergeCell ref="B18:H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N8"/>
  <sheetViews>
    <sheetView topLeftCell="B1" workbookViewId="0">
      <selection activeCell="H13" sqref="H13"/>
    </sheetView>
  </sheetViews>
  <sheetFormatPr defaultRowHeight="15" x14ac:dyDescent="0.25"/>
  <cols>
    <col min="1" max="5" width="14.5703125" style="6" customWidth="1"/>
    <col min="6" max="6" width="14.5703125" style="81" customWidth="1"/>
    <col min="7" max="12" width="14.5703125" style="6" customWidth="1"/>
    <col min="13" max="14" width="13.28515625" style="6" bestFit="1" customWidth="1"/>
    <col min="15" max="16384" width="9.140625" style="6"/>
  </cols>
  <sheetData>
    <row r="3" spans="1:14" ht="15.75" thickBot="1" x14ac:dyDescent="0.3">
      <c r="A3" s="67" t="s">
        <v>528</v>
      </c>
      <c r="B3" s="60" t="s">
        <v>529</v>
      </c>
      <c r="C3" s="60" t="s">
        <v>530</v>
      </c>
      <c r="D3" s="60" t="s">
        <v>543</v>
      </c>
      <c r="E3" s="60" t="s">
        <v>531</v>
      </c>
      <c r="F3" s="80" t="s">
        <v>532</v>
      </c>
      <c r="G3" s="60" t="s">
        <v>564</v>
      </c>
      <c r="H3" s="61" t="s">
        <v>533</v>
      </c>
      <c r="I3" s="61" t="s">
        <v>534</v>
      </c>
      <c r="J3" s="62" t="s">
        <v>650</v>
      </c>
      <c r="K3" s="62" t="s">
        <v>651</v>
      </c>
      <c r="L3" s="62" t="s">
        <v>652</v>
      </c>
      <c r="M3" s="62" t="s">
        <v>593</v>
      </c>
      <c r="N3" s="62" t="s">
        <v>614</v>
      </c>
    </row>
    <row r="4" spans="1:14" ht="16.5" thickTop="1" thickBot="1" x14ac:dyDescent="0.3">
      <c r="A4" s="68" t="s">
        <v>253</v>
      </c>
      <c r="B4" s="60" t="s">
        <v>254</v>
      </c>
      <c r="C4" s="60" t="s">
        <v>69</v>
      </c>
      <c r="D4" s="60" t="s">
        <v>551</v>
      </c>
      <c r="E4" s="60" t="s">
        <v>255</v>
      </c>
      <c r="F4" s="80">
        <v>1250401</v>
      </c>
      <c r="G4" s="60">
        <v>13316</v>
      </c>
      <c r="H4" s="61" t="s">
        <v>105</v>
      </c>
      <c r="I4" s="61">
        <v>2500000</v>
      </c>
      <c r="J4" s="64"/>
      <c r="K4" s="64"/>
      <c r="L4" s="64">
        <v>150000</v>
      </c>
      <c r="M4" s="61">
        <f>SUM(J4:L4)</f>
        <v>150000</v>
      </c>
      <c r="N4" s="61">
        <f>I4-M4</f>
        <v>2350000</v>
      </c>
    </row>
    <row r="5" spans="1:14" ht="16.5" thickTop="1" thickBot="1" x14ac:dyDescent="0.3">
      <c r="A5" s="68" t="s">
        <v>253</v>
      </c>
      <c r="B5" s="60" t="s">
        <v>256</v>
      </c>
      <c r="C5" s="60" t="s">
        <v>4</v>
      </c>
      <c r="D5" s="60" t="s">
        <v>551</v>
      </c>
      <c r="E5" s="60" t="s">
        <v>257</v>
      </c>
      <c r="F5" s="80">
        <v>1250401</v>
      </c>
      <c r="G5" s="60">
        <v>13316</v>
      </c>
      <c r="H5" s="61" t="s">
        <v>4</v>
      </c>
      <c r="I5" s="61">
        <v>1000000</v>
      </c>
      <c r="J5" s="64">
        <v>500000</v>
      </c>
      <c r="K5" s="64">
        <v>500000</v>
      </c>
      <c r="L5" s="64"/>
      <c r="M5" s="61">
        <f t="shared" ref="M5:M8" si="0">SUM(J5:L5)</f>
        <v>1000000</v>
      </c>
      <c r="N5" s="61">
        <f t="shared" ref="N5:N6" si="1">I5-M5</f>
        <v>0</v>
      </c>
    </row>
    <row r="6" spans="1:14" ht="15.75" thickTop="1" x14ac:dyDescent="0.25">
      <c r="A6" s="75"/>
      <c r="B6" s="88" t="s">
        <v>589</v>
      </c>
      <c r="C6" s="88"/>
      <c r="D6" s="88"/>
      <c r="E6" s="88"/>
      <c r="F6" s="88"/>
      <c r="G6" s="88"/>
      <c r="H6" s="88"/>
      <c r="I6" s="61">
        <f>SUM(I4:I5)</f>
        <v>3500000</v>
      </c>
      <c r="J6" s="61">
        <f t="shared" ref="J6:L6" si="2">SUM(J4:J5)</f>
        <v>500000</v>
      </c>
      <c r="K6" s="61">
        <f t="shared" si="2"/>
        <v>500000</v>
      </c>
      <c r="L6" s="61">
        <f t="shared" si="2"/>
        <v>150000</v>
      </c>
      <c r="M6" s="61">
        <f t="shared" si="0"/>
        <v>1150000</v>
      </c>
      <c r="N6" s="61">
        <f t="shared" si="1"/>
        <v>2350000</v>
      </c>
    </row>
    <row r="7" spans="1:14" x14ac:dyDescent="0.25">
      <c r="A7" s="75"/>
      <c r="B7" s="88" t="s">
        <v>591</v>
      </c>
      <c r="C7" s="88"/>
      <c r="D7" s="88"/>
      <c r="E7" s="88"/>
      <c r="F7" s="88"/>
      <c r="G7" s="88"/>
      <c r="H7" s="88"/>
      <c r="I7" s="61"/>
      <c r="J7" s="65">
        <v>500000</v>
      </c>
      <c r="K7" s="65">
        <v>500000</v>
      </c>
      <c r="L7" s="65">
        <v>150000</v>
      </c>
      <c r="M7" s="61">
        <f t="shared" si="0"/>
        <v>1150000</v>
      </c>
      <c r="N7" s="61"/>
    </row>
    <row r="8" spans="1:14" x14ac:dyDescent="0.25">
      <c r="A8" s="75"/>
      <c r="B8" s="88" t="s">
        <v>592</v>
      </c>
      <c r="C8" s="88"/>
      <c r="D8" s="88"/>
      <c r="E8" s="88"/>
      <c r="F8" s="88"/>
      <c r="G8" s="88"/>
      <c r="H8" s="88"/>
      <c r="I8" s="61"/>
      <c r="J8" s="61">
        <f>J7-J6</f>
        <v>0</v>
      </c>
      <c r="K8" s="61">
        <f t="shared" ref="K8:L8" si="3">K7-K6</f>
        <v>0</v>
      </c>
      <c r="L8" s="61">
        <f t="shared" si="3"/>
        <v>0</v>
      </c>
      <c r="M8" s="61">
        <f t="shared" si="0"/>
        <v>0</v>
      </c>
      <c r="N8" s="61"/>
    </row>
  </sheetData>
  <customSheetViews>
    <customSheetView guid="{E5E349B8-A990-496C-BEC5-A753ACE9F818}" topLeftCell="B1">
      <selection activeCell="H13" sqref="H13"/>
      <pageMargins left="0.7" right="0.7" top="0.75" bottom="0.75" header="0.3" footer="0.3"/>
    </customSheetView>
    <customSheetView guid="{ECF72AE7-C5A2-4B64-8F4D-6758CB07E305}" topLeftCell="B1">
      <selection activeCell="J8" sqref="J8"/>
      <pageMargins left="0.7" right="0.7" top="0.75" bottom="0.75" header="0.3" footer="0.3"/>
    </customSheetView>
    <customSheetView guid="{C9F1297D-C101-46AC-A90F-3FEF25CC5F27}" topLeftCell="B1">
      <selection activeCell="N6" sqref="N6"/>
      <pageMargins left="0.7" right="0.7" top="0.75" bottom="0.75" header="0.3" footer="0.3"/>
    </customSheetView>
    <customSheetView guid="{113F5A9E-2D68-4C33-8BCE-86FDF83113D7}" topLeftCell="B1">
      <selection activeCell="N6" sqref="N6"/>
      <pageMargins left="0.7" right="0.7" top="0.75" bottom="0.75" header="0.3" footer="0.3"/>
    </customSheetView>
    <customSheetView guid="{ED46E13A-94FA-4E4C-857D-89FB75DD4E5B}" topLeftCell="B1">
      <selection activeCell="L5" sqref="L5"/>
      <pageMargins left="0.7" right="0.7" top="0.75" bottom="0.75" header="0.3" footer="0.3"/>
    </customSheetView>
    <customSheetView guid="{6880B336-4DDE-4525-A35F-B03F186E70C2}" topLeftCell="B1">
      <selection activeCell="N6" sqref="N6"/>
      <pageMargins left="0.7" right="0.7" top="0.75" bottom="0.75" header="0.3" footer="0.3"/>
    </customSheetView>
    <customSheetView guid="{A01D44F9-3608-429C-BE76-956311B3E4C7}" topLeftCell="B1">
      <selection activeCell="F1" sqref="F1:F1048576"/>
      <pageMargins left="0.7" right="0.7" top="0.75" bottom="0.75" header="0.3" footer="0.3"/>
    </customSheetView>
  </customSheetViews>
  <mergeCells count="3">
    <mergeCell ref="B6:H6"/>
    <mergeCell ref="B7:H7"/>
    <mergeCell ref="B8:H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5:R10"/>
  <sheetViews>
    <sheetView workbookViewId="0">
      <selection activeCell="K13" sqref="K13"/>
    </sheetView>
  </sheetViews>
  <sheetFormatPr defaultRowHeight="15" x14ac:dyDescent="0.25"/>
  <cols>
    <col min="1" max="5" width="9.140625" style="6"/>
    <col min="6" max="6" width="13.28515625" style="81" bestFit="1" customWidth="1"/>
    <col min="7" max="7" width="10.5703125" style="6" bestFit="1" customWidth="1"/>
    <col min="8" max="8" width="9.140625" style="6"/>
    <col min="9" max="9" width="14.28515625" style="6" bestFit="1" customWidth="1"/>
    <col min="10" max="15" width="10.85546875" style="6" customWidth="1"/>
    <col min="16" max="16" width="14.7109375" style="6" bestFit="1" customWidth="1"/>
    <col min="17" max="17" width="10.85546875" style="6" customWidth="1"/>
    <col min="18" max="18" width="13.28515625" style="6" bestFit="1" customWidth="1"/>
    <col min="19" max="16384" width="9.140625" style="6"/>
  </cols>
  <sheetData>
    <row r="5" spans="1:18" x14ac:dyDescent="0.25">
      <c r="A5" s="60" t="s">
        <v>528</v>
      </c>
      <c r="B5" s="60" t="s">
        <v>529</v>
      </c>
      <c r="C5" s="60" t="s">
        <v>530</v>
      </c>
      <c r="D5" s="60" t="s">
        <v>543</v>
      </c>
      <c r="E5" s="60" t="s">
        <v>531</v>
      </c>
      <c r="F5" s="80" t="s">
        <v>532</v>
      </c>
      <c r="G5" s="60" t="s">
        <v>564</v>
      </c>
      <c r="H5" s="61" t="s">
        <v>533</v>
      </c>
      <c r="I5" s="61" t="s">
        <v>534</v>
      </c>
      <c r="J5" s="62" t="s">
        <v>653</v>
      </c>
      <c r="K5" s="62" t="s">
        <v>654</v>
      </c>
      <c r="L5" s="62" t="s">
        <v>655</v>
      </c>
      <c r="M5" s="62" t="s">
        <v>656</v>
      </c>
      <c r="N5" s="62" t="s">
        <v>657</v>
      </c>
      <c r="O5" s="62" t="s">
        <v>658</v>
      </c>
      <c r="P5" s="61" t="s">
        <v>659</v>
      </c>
      <c r="Q5" s="62" t="s">
        <v>593</v>
      </c>
      <c r="R5" s="62" t="s">
        <v>614</v>
      </c>
    </row>
    <row r="6" spans="1:18" x14ac:dyDescent="0.25">
      <c r="A6" s="60" t="s">
        <v>258</v>
      </c>
      <c r="B6" s="60" t="s">
        <v>259</v>
      </c>
      <c r="C6" s="60" t="s">
        <v>260</v>
      </c>
      <c r="D6" s="60" t="s">
        <v>552</v>
      </c>
      <c r="E6" s="60" t="s">
        <v>261</v>
      </c>
      <c r="F6" s="80">
        <v>1250401</v>
      </c>
      <c r="G6" s="60">
        <v>13316</v>
      </c>
      <c r="H6" s="61" t="s">
        <v>4</v>
      </c>
      <c r="I6" s="61">
        <v>24000000</v>
      </c>
      <c r="J6" s="64">
        <v>6000000</v>
      </c>
      <c r="K6" s="64"/>
      <c r="L6" s="64">
        <v>6000000</v>
      </c>
      <c r="M6" s="64"/>
      <c r="N6" s="64">
        <v>6000000</v>
      </c>
      <c r="O6" s="64"/>
      <c r="P6" s="64"/>
      <c r="Q6" s="61">
        <f>SUM(J6:P6)</f>
        <v>18000000</v>
      </c>
      <c r="R6" s="61">
        <f>I6-Q6</f>
        <v>6000000</v>
      </c>
    </row>
    <row r="7" spans="1:18" x14ac:dyDescent="0.25">
      <c r="A7" s="60" t="s">
        <v>258</v>
      </c>
      <c r="B7" s="60" t="s">
        <v>262</v>
      </c>
      <c r="C7" s="60" t="s">
        <v>263</v>
      </c>
      <c r="D7" s="60" t="s">
        <v>552</v>
      </c>
      <c r="E7" s="60" t="s">
        <v>264</v>
      </c>
      <c r="F7" s="80">
        <v>1250401</v>
      </c>
      <c r="G7" s="60">
        <v>13316</v>
      </c>
      <c r="H7" s="61" t="s">
        <v>265</v>
      </c>
      <c r="I7" s="61">
        <v>6000000</v>
      </c>
      <c r="J7" s="64"/>
      <c r="K7" s="64">
        <v>1000000</v>
      </c>
      <c r="L7" s="64"/>
      <c r="M7" s="64">
        <v>1000000</v>
      </c>
      <c r="N7" s="64"/>
      <c r="O7" s="64">
        <v>1000000</v>
      </c>
      <c r="P7" s="64">
        <v>300000</v>
      </c>
      <c r="Q7" s="61">
        <f t="shared" ref="Q7:Q10" si="0">SUM(J7:P7)</f>
        <v>3300000</v>
      </c>
      <c r="R7" s="61">
        <f t="shared" ref="R7:R8" si="1">I7-Q7</f>
        <v>2700000</v>
      </c>
    </row>
    <row r="8" spans="1:18" x14ac:dyDescent="0.25">
      <c r="A8" s="88" t="s">
        <v>589</v>
      </c>
      <c r="B8" s="88"/>
      <c r="C8" s="88"/>
      <c r="D8" s="88"/>
      <c r="E8" s="88"/>
      <c r="F8" s="88"/>
      <c r="G8" s="88"/>
      <c r="H8" s="61"/>
      <c r="I8" s="61">
        <f>SUM(I6:I7)</f>
        <v>30000000</v>
      </c>
      <c r="J8" s="61">
        <f t="shared" ref="J8:P8" si="2">SUM(J6:J7)</f>
        <v>6000000</v>
      </c>
      <c r="K8" s="61">
        <f t="shared" si="2"/>
        <v>1000000</v>
      </c>
      <c r="L8" s="61">
        <f t="shared" si="2"/>
        <v>6000000</v>
      </c>
      <c r="M8" s="61">
        <f t="shared" si="2"/>
        <v>1000000</v>
      </c>
      <c r="N8" s="61">
        <f t="shared" si="2"/>
        <v>6000000</v>
      </c>
      <c r="O8" s="61">
        <f t="shared" si="2"/>
        <v>1000000</v>
      </c>
      <c r="P8" s="61">
        <f t="shared" si="2"/>
        <v>300000</v>
      </c>
      <c r="Q8" s="61">
        <f t="shared" si="0"/>
        <v>21300000</v>
      </c>
      <c r="R8" s="61">
        <f t="shared" si="1"/>
        <v>8700000</v>
      </c>
    </row>
    <row r="9" spans="1:18" x14ac:dyDescent="0.25">
      <c r="A9" s="88" t="s">
        <v>591</v>
      </c>
      <c r="B9" s="88"/>
      <c r="C9" s="88"/>
      <c r="D9" s="88"/>
      <c r="E9" s="88"/>
      <c r="F9" s="88"/>
      <c r="G9" s="88"/>
      <c r="H9" s="61"/>
      <c r="I9" s="61"/>
      <c r="J9" s="65">
        <v>6000000</v>
      </c>
      <c r="K9" s="65">
        <v>1000000</v>
      </c>
      <c r="L9" s="65">
        <v>6000000</v>
      </c>
      <c r="M9" s="65">
        <v>1000000</v>
      </c>
      <c r="N9" s="65">
        <v>6000000</v>
      </c>
      <c r="O9" s="65">
        <v>1000000</v>
      </c>
      <c r="P9" s="65">
        <v>300000</v>
      </c>
      <c r="Q9" s="61">
        <f t="shared" si="0"/>
        <v>21300000</v>
      </c>
      <c r="R9" s="61"/>
    </row>
    <row r="10" spans="1:18" x14ac:dyDescent="0.25">
      <c r="A10" s="88" t="s">
        <v>592</v>
      </c>
      <c r="B10" s="88"/>
      <c r="C10" s="88"/>
      <c r="D10" s="88"/>
      <c r="E10" s="88"/>
      <c r="F10" s="88"/>
      <c r="G10" s="88"/>
      <c r="H10" s="61"/>
      <c r="I10" s="61"/>
      <c r="J10" s="61">
        <f>J9-J8</f>
        <v>0</v>
      </c>
      <c r="K10" s="61">
        <f t="shared" ref="K10:P10" si="3">K9-K8</f>
        <v>0</v>
      </c>
      <c r="L10" s="61">
        <f t="shared" si="3"/>
        <v>0</v>
      </c>
      <c r="M10" s="61">
        <f t="shared" si="3"/>
        <v>0</v>
      </c>
      <c r="N10" s="61">
        <f t="shared" si="3"/>
        <v>0</v>
      </c>
      <c r="O10" s="61">
        <f t="shared" si="3"/>
        <v>0</v>
      </c>
      <c r="P10" s="61">
        <f t="shared" si="3"/>
        <v>0</v>
      </c>
      <c r="Q10" s="61">
        <f t="shared" si="0"/>
        <v>0</v>
      </c>
      <c r="R10" s="61"/>
    </row>
  </sheetData>
  <customSheetViews>
    <customSheetView guid="{E5E349B8-A990-496C-BEC5-A753ACE9F818}">
      <selection activeCell="K13" sqref="K13"/>
      <pageMargins left="0.7" right="0.7" top="0.75" bottom="0.75" header="0.3" footer="0.3"/>
    </customSheetView>
    <customSheetView guid="{ECF72AE7-C5A2-4B64-8F4D-6758CB07E305}">
      <selection activeCell="Q7" sqref="Q7"/>
      <pageMargins left="0.7" right="0.7" top="0.75" bottom="0.75" header="0.3" footer="0.3"/>
    </customSheetView>
    <customSheetView guid="{C9F1297D-C101-46AC-A90F-3FEF25CC5F27}">
      <selection activeCell="Q5" sqref="Q5:R10"/>
      <pageMargins left="0.7" right="0.7" top="0.75" bottom="0.75" header="0.3" footer="0.3"/>
    </customSheetView>
    <customSheetView guid="{113F5A9E-2D68-4C33-8BCE-86FDF83113D7}">
      <selection activeCell="Q5" sqref="Q5:R10"/>
      <pageMargins left="0.7" right="0.7" top="0.75" bottom="0.75" header="0.3" footer="0.3"/>
    </customSheetView>
    <customSheetView guid="{ED46E13A-94FA-4E4C-857D-89FB75DD4E5B}">
      <selection activeCell="Q5" sqref="Q5:R10"/>
      <pageMargins left="0.7" right="0.7" top="0.75" bottom="0.75" header="0.3" footer="0.3"/>
    </customSheetView>
    <customSheetView guid="{6880B336-4DDE-4525-A35F-B03F186E70C2}">
      <selection activeCell="Q5" sqref="Q5:R10"/>
      <pageMargins left="0.7" right="0.7" top="0.75" bottom="0.75" header="0.3" footer="0.3"/>
    </customSheetView>
    <customSheetView guid="{A01D44F9-3608-429C-BE76-956311B3E4C7}">
      <selection activeCell="F1" sqref="F1:F1048576"/>
      <pageMargins left="0.7" right="0.7" top="0.75" bottom="0.75" header="0.3" footer="0.3"/>
    </customSheetView>
  </customSheetViews>
  <mergeCells count="3">
    <mergeCell ref="A8:G8"/>
    <mergeCell ref="A9:G9"/>
    <mergeCell ref="A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Sheet1</vt:lpstr>
      <vt:lpstr>enah</vt:lpstr>
      <vt:lpstr>makan receh</vt:lpstr>
      <vt:lpstr>THE POLICE</vt:lpstr>
      <vt:lpstr>sokin</vt:lpstr>
      <vt:lpstr>ayah ayu</vt:lpstr>
      <vt:lpstr>fyp</vt:lpstr>
      <vt:lpstr>ots</vt:lpstr>
      <vt:lpstr>bts</vt:lpstr>
      <vt:lpstr>ansol</vt:lpstr>
      <vt:lpstr>sang penyintas</vt:lpstr>
      <vt:lpstr>omg</vt:lpstr>
      <vt:lpstr>ragam indonesia</vt:lpstr>
      <vt:lpstr>cuan bos</vt:lpstr>
      <vt:lpstr>arisan</vt:lpstr>
      <vt:lpstr>jp</vt:lpstr>
      <vt:lpstr>jan</vt:lpstr>
      <vt:lpstr>midun</vt:lpstr>
      <vt:lpstr>jsg</vt:lpstr>
      <vt:lpstr>hikmah</vt:lpstr>
      <vt:lpstr>otan</vt:lpstr>
      <vt:lpstr>enah!Print_Area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Arzena Gusriyan Permana</dc:creator>
  <cp:lastModifiedBy>eryandi angga pratama</cp:lastModifiedBy>
  <cp:lastPrinted>2023-01-28T08:41:48Z</cp:lastPrinted>
  <dcterms:created xsi:type="dcterms:W3CDTF">2023-01-27T15:36:24Z</dcterms:created>
  <dcterms:modified xsi:type="dcterms:W3CDTF">2023-02-01T09:48:36Z</dcterms:modified>
</cp:coreProperties>
</file>