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workspace\SurplusMigrator\SurplusMigrator-ExternalSource\Excels\"/>
    </mc:Choice>
  </mc:AlternateContent>
  <xr:revisionPtr revIDLastSave="0" documentId="13_ncr:81_{DB52AB98-06DC-4105-9096-45721A3A3A17}" xr6:coauthVersionLast="47" xr6:coauthVersionMax="47" xr10:uidLastSave="{00000000-0000-0000-0000-000000000000}"/>
  <bookViews>
    <workbookView xWindow="2520" yWindow="1785" windowWidth="24885" windowHeight="13185" firstSheet="1" activeTab="5" xr2:uid="{00000000-000D-0000-FFFF-FFFF00000000}"/>
  </bookViews>
  <sheets>
    <sheet name="Sheet1" sheetId="1" r:id="rId1"/>
    <sheet name="enah" sheetId="2" r:id="rId2"/>
    <sheet name="makan receh" sheetId="3" r:id="rId3"/>
    <sheet name="THE POLICE" sheetId="4" r:id="rId4"/>
    <sheet name="sokin" sheetId="6" r:id="rId5"/>
    <sheet name="ayah ayu 1" sheetId="7" r:id="rId6"/>
    <sheet name="ayah ayu 2" sheetId="26" r:id="rId7"/>
    <sheet name="fyp" sheetId="8" r:id="rId8"/>
    <sheet name="ots" sheetId="9" r:id="rId9"/>
    <sheet name="bts" sheetId="10" r:id="rId10"/>
    <sheet name="ansol" sheetId="11" r:id="rId11"/>
    <sheet name="sang penyintas" sheetId="13" r:id="rId12"/>
    <sheet name="omg" sheetId="15" r:id="rId13"/>
    <sheet name="ragam indonesia" sheetId="16" r:id="rId14"/>
    <sheet name="cuan bos" sheetId="17" r:id="rId15"/>
    <sheet name="arisan" sheetId="18" r:id="rId16"/>
    <sheet name="jp" sheetId="19" r:id="rId17"/>
    <sheet name="jan" sheetId="21" r:id="rId18"/>
    <sheet name="midun" sheetId="20" r:id="rId19"/>
    <sheet name="jsg" sheetId="14" r:id="rId20"/>
    <sheet name="hikmah" sheetId="12" r:id="rId21"/>
    <sheet name="otan" sheetId="5" r:id="rId22"/>
    <sheet name="SELEB OTW" sheetId="24" state="hidden" r:id="rId23"/>
    <sheet name="BOLANG" sheetId="25" r:id="rId24"/>
    <sheet name="Sheet2" sheetId="22" state="hidden" r:id="rId25"/>
    <sheet name="seleb on the weekend" sheetId="23" r:id="rId26"/>
  </sheets>
  <definedNames>
    <definedName name="_xlnm.Print_Area" localSheetId="1">enah!$A$3:$P$28</definedName>
    <definedName name="Z_113F5A9E_2D68_4C33_8BCE_86FDF83113D7_.wvu.PrintArea" localSheetId="1" hidden="1">enah!$A$3:$P$28</definedName>
    <definedName name="Z_6880B336_4DDE_4525_A35F_B03F186E70C2_.wvu.PrintArea" localSheetId="1" hidden="1">enah!$A$3:$P$28</definedName>
    <definedName name="Z_83082431_81FF_409D_850B_67C3547D8BF7_.wvu.PrintArea" localSheetId="1" hidden="1">enah!$A$3:$P$28</definedName>
    <definedName name="Z_9E5933D8_B207_42B1_B7F2_B6A4AD4CCDF1_.wvu.PrintArea" localSheetId="1" hidden="1">enah!$A$3:$P$28</definedName>
    <definedName name="Z_A01D44F9_3608_429C_BE76_956311B3E4C7_.wvu.PrintArea" localSheetId="1" hidden="1">enah!$A$3:$P$28</definedName>
    <definedName name="Z_C9F1297D_C101_46AC_A90F_3FEF25CC5F27_.wvu.PrintArea" localSheetId="1" hidden="1">enah!$A$3:$P$28</definedName>
    <definedName name="Z_ECF72AE7_C5A2_4B64_8F4D_6758CB07E305_.wvu.PrintArea" localSheetId="1" hidden="1">enah!$A$3:$P$28</definedName>
    <definedName name="Z_ED46E13A_94FA_4E4C_857D_89FB75DD4E5B_.wvu.PrintArea" localSheetId="1" hidden="1">enah!$A$3:$P$28</definedName>
  </definedNames>
  <calcPr calcId="191029"/>
  <customWorkbookViews>
    <customWorkbookView name="eryandi angga pratama - Personal View" guid="{9E5933D8-B207-42B1-B7F2-B6A4AD4CCDF1}" mergeInterval="0" personalView="1" xWindow="168" yWindow="119" windowWidth="1659" windowHeight="879" activeSheetId="26"/>
    <customWorkbookView name="Romi Ansah - Personal View" guid="{ECF72AE7-C5A2-4B64-8F4D-6758CB07E305}" mergeInterval="0" personalView="1" maximized="1" xWindow="-8" yWindow="-8" windowWidth="1382" windowHeight="744" activeSheetId="11"/>
    <customWorkbookView name="ovani.almahiri - Personal View" guid="{113F5A9E-2D68-4C33-8BCE-86FDF83113D7}" mergeInterval="0" personalView="1" maximized="1" xWindow="-8" yWindow="-8" windowWidth="1382" windowHeight="744" activeSheetId="8"/>
    <customWorkbookView name="Surya Adi - Personal View" guid="{ED46E13A-94FA-4E4C-857D-89FB75DD4E5B}" mergeInterval="0" personalView="1" maximized="1" xWindow="-8" yWindow="-8" windowWidth="1382" windowHeight="744" activeSheetId="13"/>
    <customWorkbookView name="okti.syahrilia - Personal View" guid="{6880B336-4DDE-4525-A35F-B03F186E70C2}" mergeInterval="0" personalView="1" maximized="1" xWindow="1" yWindow="1" windowWidth="1366" windowHeight="538" activeSheetId="23"/>
    <customWorkbookView name="Nita Heryunitawati - Personal View" guid="{C9F1297D-C101-46AC-A90F-3FEF25CC5F27}" mergeInterval="0" personalView="1" maximized="1" xWindow="-8" yWindow="-8" windowWidth="1382" windowHeight="744" activeSheetId="23"/>
    <customWorkbookView name="Aldo Rami Gazidy - Personal View" guid="{A01D44F9-3608-429C-BE76-956311B3E4C7}" mergeInterval="0" personalView="1" maximized="1" xWindow="-8" yWindow="-8" windowWidth="1382" windowHeight="744" activeSheetId="4"/>
    <customWorkbookView name="Guntur Alamsyah - Personal View" guid="{83082431-81FF-409D-850B-67C3547D8BF7}" mergeInterval="0" personalView="1" maximized="1" xWindow="-8" yWindow="-8" windowWidth="1382" windowHeight="744" activeSheetId="25"/>
  </customWorkbookViews>
  <fileRecoveryPr autoRecover="0"/>
</workbook>
</file>

<file path=xl/calcChain.xml><?xml version="1.0" encoding="utf-8"?>
<calcChain xmlns="http://schemas.openxmlformats.org/spreadsheetml/2006/main">
  <c r="N6" i="26" l="1"/>
  <c r="N5" i="26"/>
  <c r="M5" i="26"/>
  <c r="M7" i="26" s="1"/>
  <c r="L5" i="26"/>
  <c r="L7" i="26" s="1"/>
  <c r="K5" i="26"/>
  <c r="K7" i="26" s="1"/>
  <c r="J5" i="26"/>
  <c r="J7" i="26" s="1"/>
  <c r="I5" i="26"/>
  <c r="O5" i="26" s="1"/>
  <c r="O4" i="26"/>
  <c r="N4" i="26"/>
  <c r="Z21" i="25"/>
  <c r="AA12" i="25"/>
  <c r="AA11" i="25"/>
  <c r="AA8" i="25"/>
  <c r="AA7" i="25"/>
  <c r="Z19" i="25"/>
  <c r="AA19" i="25" s="1"/>
  <c r="Z18" i="25"/>
  <c r="AA18" i="25" s="1"/>
  <c r="Z17" i="25"/>
  <c r="AA17" i="25" s="1"/>
  <c r="Z16" i="25"/>
  <c r="AA16" i="25" s="1"/>
  <c r="Z15" i="25"/>
  <c r="AA15" i="25" s="1"/>
  <c r="Z14" i="25"/>
  <c r="AA14" i="25" s="1"/>
  <c r="Z13" i="25"/>
  <c r="AA13" i="25" s="1"/>
  <c r="Z12" i="25"/>
  <c r="Z11" i="25"/>
  <c r="Z10" i="25"/>
  <c r="AA10" i="25" s="1"/>
  <c r="Z9" i="25"/>
  <c r="AA9" i="25" s="1"/>
  <c r="Z8" i="25"/>
  <c r="Z7" i="25"/>
  <c r="Z6" i="25"/>
  <c r="AA6" i="25" s="1"/>
  <c r="Z5" i="25"/>
  <c r="AA5" i="25" s="1"/>
  <c r="Z4" i="25"/>
  <c r="AA4" i="25" s="1"/>
  <c r="Z3" i="25"/>
  <c r="AA3" i="25" s="1"/>
  <c r="U2" i="5"/>
  <c r="U22" i="25"/>
  <c r="T22" i="25"/>
  <c r="Q22" i="25"/>
  <c r="M8" i="23"/>
  <c r="M6" i="23"/>
  <c r="N6" i="23" s="1"/>
  <c r="M5" i="23"/>
  <c r="N5" i="23" s="1"/>
  <c r="M4" i="23"/>
  <c r="N4" i="23" s="1"/>
  <c r="L7" i="23"/>
  <c r="L9" i="23" s="1"/>
  <c r="K7" i="23"/>
  <c r="K9" i="23" s="1"/>
  <c r="J7" i="23"/>
  <c r="J9" i="23" s="1"/>
  <c r="I7" i="23"/>
  <c r="Y20" i="25"/>
  <c r="Y22" i="25" s="1"/>
  <c r="X20" i="25"/>
  <c r="X22" i="25" s="1"/>
  <c r="W20" i="25"/>
  <c r="W22" i="25" s="1"/>
  <c r="V20" i="25"/>
  <c r="V22" i="25" s="1"/>
  <c r="U20" i="25"/>
  <c r="T20" i="25"/>
  <c r="S20" i="25"/>
  <c r="S22" i="25" s="1"/>
  <c r="R20" i="25"/>
  <c r="R22" i="25" s="1"/>
  <c r="Q20" i="25"/>
  <c r="P20" i="25"/>
  <c r="P22" i="25" s="1"/>
  <c r="O20" i="25"/>
  <c r="O22" i="25" s="1"/>
  <c r="N20" i="25"/>
  <c r="N22" i="25" s="1"/>
  <c r="M20" i="25"/>
  <c r="M22" i="25" s="1"/>
  <c r="L20" i="25"/>
  <c r="L22" i="25" s="1"/>
  <c r="K20" i="25"/>
  <c r="K22" i="25" s="1"/>
  <c r="J20" i="25"/>
  <c r="J22" i="25" s="1"/>
  <c r="I21" i="21"/>
  <c r="N7" i="26" l="1"/>
  <c r="Z20" i="25"/>
  <c r="M7" i="23"/>
  <c r="M9" i="23" s="1"/>
  <c r="N7" i="23"/>
  <c r="L21" i="21"/>
  <c r="L23" i="21" s="1"/>
  <c r="K21" i="21"/>
  <c r="K23" i="21" s="1"/>
  <c r="J21" i="21"/>
  <c r="J23" i="21" s="1"/>
  <c r="M22" i="21"/>
  <c r="I20" i="25"/>
  <c r="N20" i="21"/>
  <c r="M20" i="21"/>
  <c r="M19" i="21"/>
  <c r="N19" i="21" s="1"/>
  <c r="M18" i="21"/>
  <c r="N18" i="21" s="1"/>
  <c r="M17" i="21"/>
  <c r="N17" i="21" s="1"/>
  <c r="M16" i="21"/>
  <c r="N16" i="21" s="1"/>
  <c r="M15" i="21"/>
  <c r="N15" i="21" s="1"/>
  <c r="M14" i="21"/>
  <c r="N14" i="21" s="1"/>
  <c r="M13" i="21"/>
  <c r="N13" i="21" s="1"/>
  <c r="M12" i="21"/>
  <c r="N12" i="21" s="1"/>
  <c r="M11" i="21"/>
  <c r="N11" i="21" s="1"/>
  <c r="M10" i="21"/>
  <c r="N10" i="21" s="1"/>
  <c r="M9" i="21"/>
  <c r="N9" i="21" s="1"/>
  <c r="M8" i="21"/>
  <c r="N8" i="21" s="1"/>
  <c r="M7" i="21"/>
  <c r="N7" i="21" s="1"/>
  <c r="M6" i="21"/>
  <c r="N6" i="21" s="1"/>
  <c r="M5" i="21"/>
  <c r="N5" i="21" s="1"/>
  <c r="AI16" i="8"/>
  <c r="AI18" i="8" s="1"/>
  <c r="AJ17" i="8"/>
  <c r="AK4" i="8"/>
  <c r="AJ15" i="8"/>
  <c r="AJ14" i="8"/>
  <c r="AJ13" i="8"/>
  <c r="AJ12" i="8"/>
  <c r="AJ11" i="8"/>
  <c r="AJ10" i="8"/>
  <c r="AJ9" i="8"/>
  <c r="AJ8" i="8"/>
  <c r="AJ7" i="8"/>
  <c r="AJ6" i="8"/>
  <c r="AJ5" i="8"/>
  <c r="AJ4" i="8"/>
  <c r="AA20" i="25" l="1"/>
  <c r="M21" i="21"/>
  <c r="M23" i="21" s="1"/>
  <c r="M17" i="5"/>
  <c r="K17" i="5"/>
  <c r="J17" i="5"/>
  <c r="L20" i="5"/>
  <c r="K20" i="5"/>
  <c r="J20" i="5"/>
  <c r="J16" i="5"/>
  <c r="K16" i="5" s="1"/>
  <c r="L16" i="5" s="1"/>
  <c r="M16" i="5" s="1"/>
  <c r="N16" i="5" s="1"/>
  <c r="O16" i="5" s="1"/>
  <c r="P16" i="5" s="1"/>
  <c r="Q16" i="5" s="1"/>
  <c r="R16" i="5" s="1"/>
  <c r="S16" i="5" s="1"/>
  <c r="J15" i="5"/>
  <c r="K15" i="5" s="1"/>
  <c r="L15" i="5" s="1"/>
  <c r="M15" i="5" s="1"/>
  <c r="N15" i="5" s="1"/>
  <c r="O15" i="5" s="1"/>
  <c r="P15" i="5" s="1"/>
  <c r="Q15" i="5" s="1"/>
  <c r="R15" i="5" s="1"/>
  <c r="S15" i="5" s="1"/>
  <c r="AB6" i="11"/>
  <c r="AB5" i="11"/>
  <c r="O9" i="12"/>
  <c r="AB8" i="11"/>
  <c r="J5" i="2"/>
  <c r="J7" i="13"/>
  <c r="J6" i="13"/>
  <c r="J5" i="13"/>
  <c r="S9" i="7"/>
  <c r="S11" i="7" s="1"/>
  <c r="J12" i="20" l="1"/>
  <c r="J14" i="20" s="1"/>
  <c r="K12" i="20"/>
  <c r="K14" i="20" s="1"/>
  <c r="L5" i="20"/>
  <c r="M5" i="20" s="1"/>
  <c r="L6" i="20"/>
  <c r="M6" i="20" s="1"/>
  <c r="L7" i="20"/>
  <c r="M7" i="20" s="1"/>
  <c r="L8" i="20"/>
  <c r="M8" i="20" s="1"/>
  <c r="L9" i="20"/>
  <c r="M9" i="20" s="1"/>
  <c r="L10" i="20"/>
  <c r="M10" i="20" s="1"/>
  <c r="L11" i="20"/>
  <c r="M11" i="20" s="1"/>
  <c r="L13" i="20"/>
  <c r="L4" i="20"/>
  <c r="M4" i="20" s="1"/>
  <c r="I12" i="20"/>
  <c r="V28" i="19"/>
  <c r="V6" i="19"/>
  <c r="W6" i="19" s="1"/>
  <c r="V7" i="19"/>
  <c r="W7" i="19" s="1"/>
  <c r="V8" i="19"/>
  <c r="W8" i="19" s="1"/>
  <c r="V9" i="19"/>
  <c r="W9" i="19" s="1"/>
  <c r="V10" i="19"/>
  <c r="W10" i="19" s="1"/>
  <c r="V11" i="19"/>
  <c r="W11" i="19" s="1"/>
  <c r="V12" i="19"/>
  <c r="W12" i="19" s="1"/>
  <c r="V13" i="19"/>
  <c r="W13" i="19" s="1"/>
  <c r="V14" i="19"/>
  <c r="W14" i="19" s="1"/>
  <c r="V15" i="19"/>
  <c r="W15" i="19" s="1"/>
  <c r="V16" i="19"/>
  <c r="W16" i="19" s="1"/>
  <c r="V17" i="19"/>
  <c r="W17" i="19" s="1"/>
  <c r="V18" i="19"/>
  <c r="W18" i="19" s="1"/>
  <c r="V19" i="19"/>
  <c r="W19" i="19" s="1"/>
  <c r="V20" i="19"/>
  <c r="W20" i="19" s="1"/>
  <c r="V21" i="19"/>
  <c r="W21" i="19" s="1"/>
  <c r="V22" i="19"/>
  <c r="W22" i="19" s="1"/>
  <c r="V23" i="19"/>
  <c r="W23" i="19" s="1"/>
  <c r="V24" i="19"/>
  <c r="W24" i="19" s="1"/>
  <c r="V25" i="19"/>
  <c r="W25" i="19" s="1"/>
  <c r="V26" i="19"/>
  <c r="W26" i="19" s="1"/>
  <c r="V5" i="19"/>
  <c r="W5" i="19" s="1"/>
  <c r="K27" i="19"/>
  <c r="K29" i="19" s="1"/>
  <c r="L27" i="19"/>
  <c r="L29" i="19" s="1"/>
  <c r="M27" i="19"/>
  <c r="M29" i="19" s="1"/>
  <c r="N27" i="19"/>
  <c r="N29" i="19" s="1"/>
  <c r="O27" i="19"/>
  <c r="O29" i="19" s="1"/>
  <c r="P27" i="19"/>
  <c r="P29" i="19" s="1"/>
  <c r="Q27" i="19"/>
  <c r="Q29" i="19" s="1"/>
  <c r="R27" i="19"/>
  <c r="R29" i="19" s="1"/>
  <c r="S27" i="19"/>
  <c r="S29" i="19" s="1"/>
  <c r="T27" i="19"/>
  <c r="T29" i="19" s="1"/>
  <c r="U27" i="19"/>
  <c r="U29" i="19" s="1"/>
  <c r="J27" i="19"/>
  <c r="J29" i="19" s="1"/>
  <c r="I27" i="19"/>
  <c r="X6" i="18"/>
  <c r="Y6" i="18" s="1"/>
  <c r="X7" i="18"/>
  <c r="Y7" i="18" s="1"/>
  <c r="X8" i="18"/>
  <c r="Y8" i="18" s="1"/>
  <c r="X9" i="18"/>
  <c r="Y9" i="18" s="1"/>
  <c r="X11" i="18"/>
  <c r="Y11" i="18" s="1"/>
  <c r="X5" i="18"/>
  <c r="Y5" i="18" s="1"/>
  <c r="J10" i="18"/>
  <c r="J12" i="18" s="1"/>
  <c r="K10" i="18"/>
  <c r="K12" i="18" s="1"/>
  <c r="L10" i="18"/>
  <c r="L12" i="18" s="1"/>
  <c r="M10" i="18"/>
  <c r="M12" i="18" s="1"/>
  <c r="N10" i="18"/>
  <c r="N12" i="18" s="1"/>
  <c r="O10" i="18"/>
  <c r="O12" i="18" s="1"/>
  <c r="P10" i="18"/>
  <c r="P12" i="18" s="1"/>
  <c r="Q10" i="18"/>
  <c r="Q12" i="18" s="1"/>
  <c r="R10" i="18"/>
  <c r="R12" i="18" s="1"/>
  <c r="S10" i="18"/>
  <c r="S12" i="18" s="1"/>
  <c r="T10" i="18"/>
  <c r="T12" i="18" s="1"/>
  <c r="U10" i="18"/>
  <c r="U12" i="18" s="1"/>
  <c r="V10" i="18"/>
  <c r="V12" i="18" s="1"/>
  <c r="W10" i="18"/>
  <c r="W12" i="18" s="1"/>
  <c r="I10" i="18"/>
  <c r="W5" i="17"/>
  <c r="X5" i="17" s="1"/>
  <c r="W6" i="17"/>
  <c r="X6" i="17" s="1"/>
  <c r="W7" i="17"/>
  <c r="X7" i="17" s="1"/>
  <c r="W8" i="17"/>
  <c r="X8" i="17" s="1"/>
  <c r="W9" i="17"/>
  <c r="X9" i="17" s="1"/>
  <c r="W10" i="17"/>
  <c r="X10" i="17" s="1"/>
  <c r="W11" i="17"/>
  <c r="X11" i="17" s="1"/>
  <c r="W12" i="17"/>
  <c r="X12" i="17" s="1"/>
  <c r="W13" i="17"/>
  <c r="X13" i="17" s="1"/>
  <c r="W14" i="17"/>
  <c r="X14" i="17" s="1"/>
  <c r="W15" i="17"/>
  <c r="X15" i="17" s="1"/>
  <c r="W16" i="17"/>
  <c r="X16" i="17" s="1"/>
  <c r="W18" i="17"/>
  <c r="W4" i="17"/>
  <c r="X4" i="17" s="1"/>
  <c r="K17" i="17"/>
  <c r="K19" i="17" s="1"/>
  <c r="L17" i="17"/>
  <c r="L19" i="17" s="1"/>
  <c r="M17" i="17"/>
  <c r="M19" i="17" s="1"/>
  <c r="N17" i="17"/>
  <c r="N19" i="17" s="1"/>
  <c r="O17" i="17"/>
  <c r="O19" i="17" s="1"/>
  <c r="P17" i="17"/>
  <c r="P19" i="17" s="1"/>
  <c r="Q17" i="17"/>
  <c r="Q19" i="17" s="1"/>
  <c r="R17" i="17"/>
  <c r="R19" i="17" s="1"/>
  <c r="S17" i="17"/>
  <c r="S19" i="17" s="1"/>
  <c r="T17" i="17"/>
  <c r="T19" i="17" s="1"/>
  <c r="U17" i="17"/>
  <c r="U19" i="17" s="1"/>
  <c r="V17" i="17"/>
  <c r="V19" i="17" s="1"/>
  <c r="J17" i="17"/>
  <c r="J19" i="17" s="1"/>
  <c r="I17" i="17"/>
  <c r="J21" i="16"/>
  <c r="J23" i="16" s="1"/>
  <c r="K21" i="16"/>
  <c r="K23" i="16" s="1"/>
  <c r="L21" i="16"/>
  <c r="L23" i="16" s="1"/>
  <c r="M21" i="16"/>
  <c r="M23" i="16" s="1"/>
  <c r="N21" i="16"/>
  <c r="N23" i="16" s="1"/>
  <c r="O4" i="16"/>
  <c r="P4" i="16" s="1"/>
  <c r="O5" i="16"/>
  <c r="P5" i="16" s="1"/>
  <c r="O6" i="16"/>
  <c r="P6" i="16" s="1"/>
  <c r="O7" i="16"/>
  <c r="P7" i="16" s="1"/>
  <c r="O8" i="16"/>
  <c r="P8" i="16" s="1"/>
  <c r="O9" i="16"/>
  <c r="P9" i="16" s="1"/>
  <c r="O10" i="16"/>
  <c r="P10" i="16" s="1"/>
  <c r="O11" i="16"/>
  <c r="P11" i="16" s="1"/>
  <c r="O12" i="16"/>
  <c r="P12" i="16" s="1"/>
  <c r="O13" i="16"/>
  <c r="P13" i="16" s="1"/>
  <c r="O14" i="16"/>
  <c r="P14" i="16" s="1"/>
  <c r="O15" i="16"/>
  <c r="P15" i="16" s="1"/>
  <c r="O16" i="16"/>
  <c r="P16" i="16" s="1"/>
  <c r="O17" i="16"/>
  <c r="P17" i="16" s="1"/>
  <c r="O18" i="16"/>
  <c r="P18" i="16" s="1"/>
  <c r="O19" i="16"/>
  <c r="P19" i="16" s="1"/>
  <c r="O20" i="16"/>
  <c r="P20" i="16" s="1"/>
  <c r="O3" i="16"/>
  <c r="P3" i="16" s="1"/>
  <c r="I21" i="16"/>
  <c r="O22" i="16"/>
  <c r="P7" i="15"/>
  <c r="Q7" i="15" s="1"/>
  <c r="P8" i="15"/>
  <c r="Q8" i="15" s="1"/>
  <c r="P9" i="15"/>
  <c r="Q9" i="15" s="1"/>
  <c r="P10" i="15"/>
  <c r="Q10" i="15" s="1"/>
  <c r="P11" i="15"/>
  <c r="Q11" i="15" s="1"/>
  <c r="P13" i="15"/>
  <c r="P6" i="15"/>
  <c r="Q6" i="15" s="1"/>
  <c r="N12" i="15"/>
  <c r="N14" i="15" s="1"/>
  <c r="O12" i="15"/>
  <c r="O14" i="15" s="1"/>
  <c r="J12" i="15"/>
  <c r="J14" i="15" s="1"/>
  <c r="K12" i="15"/>
  <c r="K14" i="15" s="1"/>
  <c r="L12" i="15"/>
  <c r="L14" i="15" s="1"/>
  <c r="M12" i="15"/>
  <c r="M14" i="15" s="1"/>
  <c r="I12" i="15"/>
  <c r="M5" i="14"/>
  <c r="N5" i="14" s="1"/>
  <c r="M6" i="14"/>
  <c r="N6" i="14" s="1"/>
  <c r="M7" i="14"/>
  <c r="N7" i="14" s="1"/>
  <c r="M8" i="14"/>
  <c r="N8" i="14" s="1"/>
  <c r="M9" i="14"/>
  <c r="N9" i="14" s="1"/>
  <c r="M10" i="14"/>
  <c r="N10" i="14" s="1"/>
  <c r="M11" i="14"/>
  <c r="N11" i="14" s="1"/>
  <c r="M12" i="14"/>
  <c r="N12" i="14" s="1"/>
  <c r="M4" i="14"/>
  <c r="N4" i="14" s="1"/>
  <c r="J13" i="14"/>
  <c r="J15" i="14" s="1"/>
  <c r="K13" i="14"/>
  <c r="L13" i="14"/>
  <c r="L15" i="14" s="1"/>
  <c r="I13" i="14"/>
  <c r="M14" i="14"/>
  <c r="S6" i="13"/>
  <c r="T6" i="13" s="1"/>
  <c r="S7" i="13"/>
  <c r="T7" i="13" s="1"/>
  <c r="S8" i="13"/>
  <c r="T8" i="13" s="1"/>
  <c r="S9" i="13"/>
  <c r="T9" i="13" s="1"/>
  <c r="S10" i="13"/>
  <c r="T10" i="13" s="1"/>
  <c r="S11" i="13"/>
  <c r="T11" i="13" s="1"/>
  <c r="S13" i="13"/>
  <c r="S5" i="13"/>
  <c r="T5" i="13" s="1"/>
  <c r="K12" i="13"/>
  <c r="K14" i="13" s="1"/>
  <c r="L12" i="13"/>
  <c r="L14" i="13" s="1"/>
  <c r="M12" i="13"/>
  <c r="M14" i="13" s="1"/>
  <c r="N12" i="13"/>
  <c r="N14" i="13" s="1"/>
  <c r="O12" i="13"/>
  <c r="O14" i="13" s="1"/>
  <c r="P12" i="13"/>
  <c r="P14" i="13" s="1"/>
  <c r="Q12" i="13"/>
  <c r="Q14" i="13" s="1"/>
  <c r="R12" i="13"/>
  <c r="R14" i="13" s="1"/>
  <c r="J12" i="13"/>
  <c r="J14" i="13" s="1"/>
  <c r="I12" i="13"/>
  <c r="O6" i="12"/>
  <c r="P6" i="12" s="1"/>
  <c r="O7" i="12"/>
  <c r="P7" i="12" s="1"/>
  <c r="O5" i="12"/>
  <c r="P5" i="12" s="1"/>
  <c r="I8" i="12"/>
  <c r="N8" i="12"/>
  <c r="N10" i="12" s="1"/>
  <c r="M8" i="12"/>
  <c r="M10" i="12" s="1"/>
  <c r="L8" i="12"/>
  <c r="L10" i="12" s="1"/>
  <c r="K8" i="12"/>
  <c r="K10" i="12" s="1"/>
  <c r="J8" i="12"/>
  <c r="J10" i="12" s="1"/>
  <c r="AB4" i="11"/>
  <c r="AC4" i="11" s="1"/>
  <c r="AC6" i="11"/>
  <c r="AC5" i="11"/>
  <c r="J7" i="11"/>
  <c r="K7" i="11"/>
  <c r="K9" i="11" s="1"/>
  <c r="L7" i="11"/>
  <c r="L9" i="11" s="1"/>
  <c r="M7" i="11"/>
  <c r="M9" i="11" s="1"/>
  <c r="N7" i="11"/>
  <c r="N9" i="11" s="1"/>
  <c r="O7" i="11"/>
  <c r="O9" i="11" s="1"/>
  <c r="P7" i="11"/>
  <c r="P9" i="11" s="1"/>
  <c r="Q7" i="11"/>
  <c r="Q9" i="11" s="1"/>
  <c r="R7" i="11"/>
  <c r="R9" i="11" s="1"/>
  <c r="S7" i="11"/>
  <c r="S9" i="11" s="1"/>
  <c r="T7" i="11"/>
  <c r="T9" i="11" s="1"/>
  <c r="U7" i="11"/>
  <c r="U9" i="11" s="1"/>
  <c r="V7" i="11"/>
  <c r="V9" i="11" s="1"/>
  <c r="W7" i="11"/>
  <c r="W9" i="11" s="1"/>
  <c r="X7" i="11"/>
  <c r="X9" i="11" s="1"/>
  <c r="Y7" i="11"/>
  <c r="Y9" i="11" s="1"/>
  <c r="Z7" i="11"/>
  <c r="Z9" i="11" s="1"/>
  <c r="AA7" i="11"/>
  <c r="AA9" i="11" s="1"/>
  <c r="I7" i="11"/>
  <c r="Q7" i="10"/>
  <c r="R7" i="10" s="1"/>
  <c r="Q9" i="10"/>
  <c r="Q6" i="10"/>
  <c r="R6" i="10" s="1"/>
  <c r="J8" i="10"/>
  <c r="J10" i="10" s="1"/>
  <c r="K8" i="10"/>
  <c r="L8" i="10"/>
  <c r="L10" i="10" s="1"/>
  <c r="M8" i="10"/>
  <c r="M10" i="10" s="1"/>
  <c r="N8" i="10"/>
  <c r="N10" i="10" s="1"/>
  <c r="O8" i="10"/>
  <c r="O10" i="10" s="1"/>
  <c r="P8" i="10"/>
  <c r="P10" i="10" s="1"/>
  <c r="I8" i="10"/>
  <c r="M7" i="9"/>
  <c r="M5" i="9"/>
  <c r="N5" i="9" s="1"/>
  <c r="M4" i="9"/>
  <c r="N4" i="9" s="1"/>
  <c r="J6" i="9"/>
  <c r="J8" i="9" s="1"/>
  <c r="K6" i="9"/>
  <c r="K8" i="9" s="1"/>
  <c r="L6" i="9"/>
  <c r="L8" i="9" s="1"/>
  <c r="I6" i="9"/>
  <c r="AK5" i="8"/>
  <c r="AK6" i="8"/>
  <c r="AK7" i="8"/>
  <c r="AK8" i="8"/>
  <c r="AK9" i="8"/>
  <c r="AK10" i="8"/>
  <c r="AK11" i="8"/>
  <c r="AK12" i="8"/>
  <c r="AK13" i="8"/>
  <c r="AK14" i="8"/>
  <c r="AK15" i="8"/>
  <c r="J16" i="8"/>
  <c r="J18" i="8" s="1"/>
  <c r="K16" i="8"/>
  <c r="K18" i="8" s="1"/>
  <c r="L16" i="8"/>
  <c r="M16" i="8"/>
  <c r="M18" i="8" s="1"/>
  <c r="N16" i="8"/>
  <c r="N18" i="8" s="1"/>
  <c r="O16" i="8"/>
  <c r="O18" i="8" s="1"/>
  <c r="P16" i="8"/>
  <c r="P18" i="8" s="1"/>
  <c r="Q16" i="8"/>
  <c r="Q18" i="8" s="1"/>
  <c r="R16" i="8"/>
  <c r="R18" i="8" s="1"/>
  <c r="S16" i="8"/>
  <c r="S18" i="8" s="1"/>
  <c r="T16" i="8"/>
  <c r="T18" i="8" s="1"/>
  <c r="U16" i="8"/>
  <c r="U18" i="8" s="1"/>
  <c r="V16" i="8"/>
  <c r="V18" i="8" s="1"/>
  <c r="W16" i="8"/>
  <c r="W18" i="8" s="1"/>
  <c r="X16" i="8"/>
  <c r="X18" i="8" s="1"/>
  <c r="Y16" i="8"/>
  <c r="Y18" i="8" s="1"/>
  <c r="Z16" i="8"/>
  <c r="Z18" i="8" s="1"/>
  <c r="AA16" i="8"/>
  <c r="AA18" i="8" s="1"/>
  <c r="AB16" i="8"/>
  <c r="AB18" i="8" s="1"/>
  <c r="AC16" i="8"/>
  <c r="AC18" i="8" s="1"/>
  <c r="AD16" i="8"/>
  <c r="AD18" i="8" s="1"/>
  <c r="AE16" i="8"/>
  <c r="AE18" i="8" s="1"/>
  <c r="AF16" i="8"/>
  <c r="AF18" i="8" s="1"/>
  <c r="AG16" i="8"/>
  <c r="AG18" i="8" s="1"/>
  <c r="AH16" i="8"/>
  <c r="AH18" i="8" s="1"/>
  <c r="I13" i="6"/>
  <c r="I9" i="7"/>
  <c r="I16" i="8"/>
  <c r="T6" i="7"/>
  <c r="U6" i="7" s="1"/>
  <c r="T7" i="7"/>
  <c r="U7" i="7" s="1"/>
  <c r="T8" i="7"/>
  <c r="U8" i="7" s="1"/>
  <c r="T5" i="7"/>
  <c r="U5" i="7" s="1"/>
  <c r="T10" i="7"/>
  <c r="R9" i="7"/>
  <c r="R11" i="7" s="1"/>
  <c r="Q9" i="7"/>
  <c r="Q11" i="7" s="1"/>
  <c r="P9" i="7"/>
  <c r="P11" i="7" s="1"/>
  <c r="O9" i="7"/>
  <c r="O11" i="7" s="1"/>
  <c r="N9" i="7"/>
  <c r="N11" i="7" s="1"/>
  <c r="M9" i="7"/>
  <c r="M11" i="7" s="1"/>
  <c r="L9" i="7"/>
  <c r="L11" i="7" s="1"/>
  <c r="K9" i="7"/>
  <c r="K11" i="7" s="1"/>
  <c r="J9" i="7"/>
  <c r="L5" i="2"/>
  <c r="O5" i="2" s="1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N14" i="2"/>
  <c r="N15" i="2"/>
  <c r="N17" i="2"/>
  <c r="O17" i="2" s="1"/>
  <c r="P17" i="2" s="1"/>
  <c r="N19" i="2"/>
  <c r="O19" i="2" s="1"/>
  <c r="P19" i="2" s="1"/>
  <c r="N20" i="2"/>
  <c r="J21" i="2"/>
  <c r="M21" i="2"/>
  <c r="N21" i="2"/>
  <c r="J22" i="2"/>
  <c r="K22" i="2"/>
  <c r="L22" i="2"/>
  <c r="M22" i="2"/>
  <c r="N22" i="2"/>
  <c r="J3" i="4"/>
  <c r="K3" i="4"/>
  <c r="M3" i="4"/>
  <c r="N3" i="4"/>
  <c r="O3" i="4"/>
  <c r="P3" i="4"/>
  <c r="Q3" i="4"/>
  <c r="J4" i="4"/>
  <c r="K4" i="4"/>
  <c r="L4" i="4"/>
  <c r="M4" i="4"/>
  <c r="N4" i="4"/>
  <c r="O4" i="4"/>
  <c r="P4" i="4"/>
  <c r="Q4" i="4"/>
  <c r="R4" i="4"/>
  <c r="J5" i="4"/>
  <c r="K5" i="4"/>
  <c r="L5" i="4"/>
  <c r="M5" i="4"/>
  <c r="N5" i="4"/>
  <c r="O5" i="4"/>
  <c r="P5" i="4"/>
  <c r="Q5" i="4"/>
  <c r="R5" i="4"/>
  <c r="J6" i="4"/>
  <c r="K6" i="4"/>
  <c r="L6" i="4"/>
  <c r="M6" i="4"/>
  <c r="N6" i="4"/>
  <c r="O6" i="4"/>
  <c r="P6" i="4"/>
  <c r="Q6" i="4"/>
  <c r="R6" i="4"/>
  <c r="J7" i="4"/>
  <c r="K7" i="4"/>
  <c r="L7" i="4"/>
  <c r="M7" i="4"/>
  <c r="N7" i="4"/>
  <c r="O7" i="4"/>
  <c r="P7" i="4"/>
  <c r="Q7" i="4"/>
  <c r="R7" i="4"/>
  <c r="J8" i="4"/>
  <c r="K8" i="4"/>
  <c r="L8" i="4"/>
  <c r="M8" i="4"/>
  <c r="N8" i="4"/>
  <c r="O8" i="4"/>
  <c r="P8" i="4"/>
  <c r="Q8" i="4"/>
  <c r="R8" i="4"/>
  <c r="J9" i="4"/>
  <c r="K9" i="4"/>
  <c r="L9" i="4"/>
  <c r="M9" i="4"/>
  <c r="N9" i="4"/>
  <c r="O9" i="4"/>
  <c r="P9" i="4"/>
  <c r="Q9" i="4"/>
  <c r="R9" i="4"/>
  <c r="J10" i="4"/>
  <c r="K10" i="4"/>
  <c r="L10" i="4"/>
  <c r="M10" i="4"/>
  <c r="N10" i="4"/>
  <c r="O10" i="4"/>
  <c r="P10" i="4"/>
  <c r="Q10" i="4"/>
  <c r="R10" i="4"/>
  <c r="J11" i="4"/>
  <c r="K11" i="4"/>
  <c r="L11" i="4"/>
  <c r="M11" i="4"/>
  <c r="N11" i="4"/>
  <c r="O11" i="4"/>
  <c r="P11" i="4"/>
  <c r="Q11" i="4"/>
  <c r="R11" i="4"/>
  <c r="J12" i="4"/>
  <c r="K12" i="4"/>
  <c r="L12" i="4"/>
  <c r="M12" i="4"/>
  <c r="N12" i="4"/>
  <c r="O12" i="4"/>
  <c r="P12" i="4"/>
  <c r="Q12" i="4"/>
  <c r="R12" i="4"/>
  <c r="J13" i="4"/>
  <c r="K13" i="4"/>
  <c r="L13" i="4"/>
  <c r="M13" i="4"/>
  <c r="N13" i="4"/>
  <c r="O13" i="4"/>
  <c r="P13" i="4"/>
  <c r="Q13" i="4"/>
  <c r="R13" i="4"/>
  <c r="J15" i="4"/>
  <c r="K15" i="4"/>
  <c r="L15" i="4"/>
  <c r="M15" i="4"/>
  <c r="N15" i="4"/>
  <c r="O15" i="4"/>
  <c r="P15" i="4"/>
  <c r="Q15" i="4"/>
  <c r="R15" i="4"/>
  <c r="J16" i="4"/>
  <c r="K16" i="4"/>
  <c r="L16" i="4"/>
  <c r="M16" i="4"/>
  <c r="N16" i="4"/>
  <c r="O16" i="4"/>
  <c r="P16" i="4"/>
  <c r="Q16" i="4"/>
  <c r="R16" i="4"/>
  <c r="J17" i="4"/>
  <c r="K17" i="4"/>
  <c r="L17" i="4"/>
  <c r="M17" i="4"/>
  <c r="N17" i="4"/>
  <c r="O17" i="4"/>
  <c r="P17" i="4"/>
  <c r="Q17" i="4"/>
  <c r="R17" i="4"/>
  <c r="J18" i="4"/>
  <c r="S18" i="4" s="1"/>
  <c r="T18" i="4" s="1"/>
  <c r="J19" i="4"/>
  <c r="K19" i="4"/>
  <c r="L19" i="4"/>
  <c r="M19" i="4"/>
  <c r="N19" i="4"/>
  <c r="O19" i="4"/>
  <c r="P19" i="4"/>
  <c r="Q19" i="4"/>
  <c r="R19" i="4"/>
  <c r="J20" i="4"/>
  <c r="K20" i="4"/>
  <c r="L20" i="4"/>
  <c r="M20" i="4"/>
  <c r="N20" i="4"/>
  <c r="O20" i="4"/>
  <c r="P20" i="4"/>
  <c r="Q20" i="4"/>
  <c r="R20" i="4"/>
  <c r="J21" i="4"/>
  <c r="K21" i="4"/>
  <c r="L21" i="4"/>
  <c r="M21" i="4"/>
  <c r="N21" i="4"/>
  <c r="O21" i="4"/>
  <c r="P21" i="4"/>
  <c r="Q21" i="4"/>
  <c r="R21" i="4"/>
  <c r="J22" i="4"/>
  <c r="K22" i="4"/>
  <c r="L22" i="4"/>
  <c r="M22" i="4"/>
  <c r="N22" i="4"/>
  <c r="O22" i="4"/>
  <c r="P22" i="4"/>
  <c r="Q22" i="4"/>
  <c r="R22" i="4"/>
  <c r="M23" i="4"/>
  <c r="N23" i="4"/>
  <c r="O23" i="4"/>
  <c r="P23" i="4"/>
  <c r="Q23" i="4"/>
  <c r="J24" i="4"/>
  <c r="M24" i="4"/>
  <c r="N24" i="4"/>
  <c r="O24" i="4"/>
  <c r="P24" i="4"/>
  <c r="Q24" i="4"/>
  <c r="R24" i="4"/>
  <c r="J25" i="4"/>
  <c r="K25" i="4"/>
  <c r="L25" i="4"/>
  <c r="M25" i="4"/>
  <c r="N25" i="4"/>
  <c r="O25" i="4"/>
  <c r="P25" i="4"/>
  <c r="Q25" i="4"/>
  <c r="R25" i="4"/>
  <c r="J26" i="4"/>
  <c r="K26" i="4"/>
  <c r="L26" i="4"/>
  <c r="M26" i="4"/>
  <c r="N26" i="4"/>
  <c r="O26" i="4"/>
  <c r="P26" i="4"/>
  <c r="Q26" i="4"/>
  <c r="R26" i="4"/>
  <c r="K27" i="4"/>
  <c r="M27" i="4"/>
  <c r="N27" i="4"/>
  <c r="O27" i="4"/>
  <c r="P27" i="4"/>
  <c r="S6" i="6"/>
  <c r="T6" i="6" s="1"/>
  <c r="S7" i="6"/>
  <c r="T7" i="6" s="1"/>
  <c r="S8" i="6"/>
  <c r="T8" i="6" s="1"/>
  <c r="S9" i="6"/>
  <c r="T9" i="6" s="1"/>
  <c r="S10" i="6"/>
  <c r="T10" i="6" s="1"/>
  <c r="S11" i="6"/>
  <c r="T11" i="6" s="1"/>
  <c r="S12" i="6"/>
  <c r="T12" i="6" s="1"/>
  <c r="S14" i="6"/>
  <c r="S5" i="6"/>
  <c r="T5" i="6" s="1"/>
  <c r="K13" i="6"/>
  <c r="K15" i="6" s="1"/>
  <c r="L13" i="6"/>
  <c r="L15" i="6" s="1"/>
  <c r="M13" i="6"/>
  <c r="M15" i="6" s="1"/>
  <c r="N13" i="6"/>
  <c r="N15" i="6" s="1"/>
  <c r="O13" i="6"/>
  <c r="O15" i="6" s="1"/>
  <c r="P13" i="6"/>
  <c r="P15" i="6" s="1"/>
  <c r="Q13" i="6"/>
  <c r="Q15" i="6" s="1"/>
  <c r="R13" i="6"/>
  <c r="R15" i="6" s="1"/>
  <c r="J13" i="6"/>
  <c r="J15" i="6" s="1"/>
  <c r="S29" i="4"/>
  <c r="I22" i="5"/>
  <c r="J22" i="5"/>
  <c r="J24" i="5" s="1"/>
  <c r="U23" i="5"/>
  <c r="U3" i="5"/>
  <c r="V3" i="5" s="1"/>
  <c r="U4" i="5"/>
  <c r="V4" i="5" s="1"/>
  <c r="U5" i="5"/>
  <c r="V5" i="5" s="1"/>
  <c r="U6" i="5"/>
  <c r="V6" i="5" s="1"/>
  <c r="U7" i="5"/>
  <c r="V7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V14" i="5" s="1"/>
  <c r="U15" i="5"/>
  <c r="V15" i="5" s="1"/>
  <c r="U16" i="5"/>
  <c r="V16" i="5" s="1"/>
  <c r="U17" i="5"/>
  <c r="V17" i="5" s="1"/>
  <c r="U18" i="5"/>
  <c r="V18" i="5" s="1"/>
  <c r="U19" i="5"/>
  <c r="V19" i="5" s="1"/>
  <c r="U20" i="5"/>
  <c r="V20" i="5" s="1"/>
  <c r="U21" i="5"/>
  <c r="V21" i="5" s="1"/>
  <c r="V2" i="5"/>
  <c r="K22" i="5"/>
  <c r="K24" i="5" s="1"/>
  <c r="L22" i="5"/>
  <c r="L24" i="5" s="1"/>
  <c r="M22" i="5"/>
  <c r="M24" i="5" s="1"/>
  <c r="N22" i="5"/>
  <c r="N24" i="5" s="1"/>
  <c r="O22" i="5"/>
  <c r="O24" i="5" s="1"/>
  <c r="P22" i="5"/>
  <c r="P24" i="5" s="1"/>
  <c r="Q22" i="5"/>
  <c r="Q24" i="5" s="1"/>
  <c r="R22" i="5"/>
  <c r="R24" i="5" s="1"/>
  <c r="S22" i="5"/>
  <c r="S24" i="5" s="1"/>
  <c r="T22" i="5"/>
  <c r="T24" i="5" s="1"/>
  <c r="S14" i="4"/>
  <c r="T14" i="4" s="1"/>
  <c r="I28" i="4"/>
  <c r="T13" i="3"/>
  <c r="J3" i="3"/>
  <c r="K3" i="3"/>
  <c r="L3" i="3"/>
  <c r="M3" i="3"/>
  <c r="N3" i="3"/>
  <c r="O3" i="3"/>
  <c r="P3" i="3"/>
  <c r="Q3" i="3"/>
  <c r="R3" i="3"/>
  <c r="S3" i="3"/>
  <c r="J4" i="3"/>
  <c r="K4" i="3"/>
  <c r="L4" i="3"/>
  <c r="M4" i="3"/>
  <c r="N4" i="3"/>
  <c r="O4" i="3"/>
  <c r="P4" i="3"/>
  <c r="Q4" i="3"/>
  <c r="R4" i="3"/>
  <c r="S4" i="3"/>
  <c r="J5" i="3"/>
  <c r="K5" i="3"/>
  <c r="L5" i="3"/>
  <c r="M5" i="3"/>
  <c r="N5" i="3"/>
  <c r="O5" i="3"/>
  <c r="P5" i="3"/>
  <c r="Q5" i="3"/>
  <c r="R5" i="3"/>
  <c r="S5" i="3"/>
  <c r="J6" i="3"/>
  <c r="K6" i="3"/>
  <c r="L6" i="3"/>
  <c r="M6" i="3"/>
  <c r="N6" i="3"/>
  <c r="O6" i="3"/>
  <c r="P6" i="3"/>
  <c r="Q6" i="3"/>
  <c r="R6" i="3"/>
  <c r="S6" i="3"/>
  <c r="J7" i="3"/>
  <c r="K7" i="3"/>
  <c r="L7" i="3"/>
  <c r="M7" i="3"/>
  <c r="N7" i="3"/>
  <c r="O7" i="3"/>
  <c r="P7" i="3"/>
  <c r="Q7" i="3"/>
  <c r="R7" i="3"/>
  <c r="S7" i="3"/>
  <c r="J8" i="3"/>
  <c r="K8" i="3"/>
  <c r="M8" i="3"/>
  <c r="N8" i="3"/>
  <c r="O8" i="3"/>
  <c r="P8" i="3"/>
  <c r="R8" i="3"/>
  <c r="S8" i="3"/>
  <c r="J9" i="3"/>
  <c r="K9" i="3"/>
  <c r="M9" i="3"/>
  <c r="N9" i="3"/>
  <c r="O9" i="3"/>
  <c r="P9" i="3"/>
  <c r="R9" i="3"/>
  <c r="S9" i="3"/>
  <c r="J10" i="3"/>
  <c r="K10" i="3"/>
  <c r="L10" i="3"/>
  <c r="M10" i="3"/>
  <c r="N10" i="3"/>
  <c r="O10" i="3"/>
  <c r="P10" i="3"/>
  <c r="R10" i="3"/>
  <c r="S10" i="3"/>
  <c r="J11" i="3"/>
  <c r="K11" i="3"/>
  <c r="L11" i="3"/>
  <c r="M11" i="3"/>
  <c r="N11" i="3"/>
  <c r="O11" i="3"/>
  <c r="P11" i="3"/>
  <c r="R11" i="3"/>
  <c r="S11" i="3"/>
  <c r="I12" i="3"/>
  <c r="U13" i="3" s="1"/>
  <c r="S2" i="3"/>
  <c r="R2" i="3"/>
  <c r="Q2" i="3"/>
  <c r="P2" i="3"/>
  <c r="O2" i="3"/>
  <c r="N2" i="3"/>
  <c r="M2" i="3"/>
  <c r="L2" i="3"/>
  <c r="K2" i="3"/>
  <c r="J2" i="3"/>
  <c r="O14" i="2"/>
  <c r="P14" i="2" s="1"/>
  <c r="O16" i="2"/>
  <c r="P16" i="2" s="1"/>
  <c r="O18" i="2"/>
  <c r="P18" i="2" s="1"/>
  <c r="O20" i="2"/>
  <c r="P20" i="2" s="1"/>
  <c r="O24" i="2"/>
  <c r="P24" i="2" s="1"/>
  <c r="O25" i="2"/>
  <c r="P25" i="2" s="1"/>
  <c r="O15" i="2"/>
  <c r="P15" i="2" s="1"/>
  <c r="O23" i="2"/>
  <c r="P23" i="2" s="1"/>
  <c r="I26" i="2"/>
  <c r="AJ16" i="8" l="1"/>
  <c r="S23" i="4"/>
  <c r="T23" i="4" s="1"/>
  <c r="S11" i="4"/>
  <c r="T11" i="4" s="1"/>
  <c r="S3" i="4"/>
  <c r="T3" i="4" s="1"/>
  <c r="O11" i="2"/>
  <c r="P11" i="2" s="1"/>
  <c r="O9" i="2"/>
  <c r="P9" i="2" s="1"/>
  <c r="O8" i="2"/>
  <c r="P8" i="2" s="1"/>
  <c r="T9" i="3"/>
  <c r="U9" i="3" s="1"/>
  <c r="J26" i="2"/>
  <c r="J28" i="2" s="1"/>
  <c r="S7" i="4"/>
  <c r="T7" i="4" s="1"/>
  <c r="O13" i="2"/>
  <c r="P13" i="2" s="1"/>
  <c r="T7" i="3"/>
  <c r="U7" i="3" s="1"/>
  <c r="S19" i="4"/>
  <c r="T19" i="4" s="1"/>
  <c r="O10" i="2"/>
  <c r="P10" i="2" s="1"/>
  <c r="O6" i="2"/>
  <c r="P6" i="2" s="1"/>
  <c r="T5" i="3"/>
  <c r="U5" i="3" s="1"/>
  <c r="J9" i="11"/>
  <c r="AB7" i="11"/>
  <c r="S15" i="4"/>
  <c r="T15" i="4" s="1"/>
  <c r="O22" i="2"/>
  <c r="P22" i="2" s="1"/>
  <c r="O21" i="2"/>
  <c r="P21" i="2" s="1"/>
  <c r="O12" i="2"/>
  <c r="P12" i="2" s="1"/>
  <c r="O7" i="2"/>
  <c r="P7" i="2" s="1"/>
  <c r="T11" i="3"/>
  <c r="U11" i="3" s="1"/>
  <c r="M12" i="3"/>
  <c r="M14" i="3" s="1"/>
  <c r="Q12" i="3"/>
  <c r="Q14" i="3" s="1"/>
  <c r="T8" i="3"/>
  <c r="U8" i="3" s="1"/>
  <c r="R12" i="3"/>
  <c r="R14" i="3" s="1"/>
  <c r="S30" i="4"/>
  <c r="S15" i="6"/>
  <c r="M8" i="9"/>
  <c r="J11" i="7"/>
  <c r="T9" i="7"/>
  <c r="U9" i="7" s="1"/>
  <c r="T10" i="3"/>
  <c r="U10" i="3" s="1"/>
  <c r="L12" i="20"/>
  <c r="M12" i="20" s="1"/>
  <c r="T6" i="3"/>
  <c r="U6" i="3" s="1"/>
  <c r="T4" i="3"/>
  <c r="U4" i="3" s="1"/>
  <c r="T3" i="3"/>
  <c r="U3" i="3" s="1"/>
  <c r="O8" i="12"/>
  <c r="P8" i="12" s="1"/>
  <c r="N12" i="3"/>
  <c r="N14" i="3" s="1"/>
  <c r="S13" i="6"/>
  <c r="T13" i="6" s="1"/>
  <c r="S12" i="13"/>
  <c r="T12" i="13" s="1"/>
  <c r="S26" i="4"/>
  <c r="T26" i="4" s="1"/>
  <c r="S25" i="4"/>
  <c r="T25" i="4" s="1"/>
  <c r="S24" i="4"/>
  <c r="T24" i="4" s="1"/>
  <c r="S22" i="4"/>
  <c r="T22" i="4" s="1"/>
  <c r="S21" i="4"/>
  <c r="T21" i="4" s="1"/>
  <c r="S20" i="4"/>
  <c r="T20" i="4" s="1"/>
  <c r="S17" i="4"/>
  <c r="T17" i="4" s="1"/>
  <c r="S16" i="4"/>
  <c r="T16" i="4" s="1"/>
  <c r="S13" i="4"/>
  <c r="T13" i="4" s="1"/>
  <c r="S12" i="4"/>
  <c r="T12" i="4" s="1"/>
  <c r="S10" i="4"/>
  <c r="T10" i="4" s="1"/>
  <c r="S9" i="4"/>
  <c r="T9" i="4" s="1"/>
  <c r="S8" i="4"/>
  <c r="T8" i="4" s="1"/>
  <c r="S6" i="4"/>
  <c r="T6" i="4" s="1"/>
  <c r="R28" i="4"/>
  <c r="R30" i="4" s="1"/>
  <c r="S5" i="4"/>
  <c r="T5" i="4" s="1"/>
  <c r="S4" i="4"/>
  <c r="T4" i="4" s="1"/>
  <c r="O28" i="4"/>
  <c r="O30" i="4" s="1"/>
  <c r="M6" i="9"/>
  <c r="N6" i="9" s="1"/>
  <c r="Q8" i="10"/>
  <c r="R8" i="10" s="1"/>
  <c r="V27" i="19"/>
  <c r="X10" i="18"/>
  <c r="Y10" i="18" s="1"/>
  <c r="W17" i="17"/>
  <c r="X17" i="17" s="1"/>
  <c r="O21" i="16"/>
  <c r="P21" i="16" s="1"/>
  <c r="P12" i="15"/>
  <c r="Q12" i="15" s="1"/>
  <c r="M13" i="14"/>
  <c r="M15" i="14" s="1"/>
  <c r="K15" i="14"/>
  <c r="AC7" i="11"/>
  <c r="K10" i="10"/>
  <c r="Q10" i="10" s="1"/>
  <c r="AK16" i="8"/>
  <c r="L18" i="8"/>
  <c r="U22" i="5"/>
  <c r="V22" i="5" s="1"/>
  <c r="J28" i="4"/>
  <c r="J30" i="4" s="1"/>
  <c r="S27" i="4"/>
  <c r="T27" i="4" s="1"/>
  <c r="Q28" i="4"/>
  <c r="Q30" i="4" s="1"/>
  <c r="L28" i="4"/>
  <c r="L30" i="4" s="1"/>
  <c r="P28" i="4"/>
  <c r="P30" i="4" s="1"/>
  <c r="N28" i="4"/>
  <c r="N30" i="4" s="1"/>
  <c r="M28" i="4"/>
  <c r="M30" i="4" s="1"/>
  <c r="K28" i="4"/>
  <c r="L12" i="3"/>
  <c r="L14" i="3" s="1"/>
  <c r="P12" i="3"/>
  <c r="P14" i="3" s="1"/>
  <c r="K12" i="3"/>
  <c r="K14" i="3" s="1"/>
  <c r="O12" i="3"/>
  <c r="O14" i="3" s="1"/>
  <c r="S12" i="3"/>
  <c r="S14" i="3" s="1"/>
  <c r="T2" i="3"/>
  <c r="U2" i="3" s="1"/>
  <c r="J12" i="3"/>
  <c r="K26" i="2"/>
  <c r="K28" i="2" s="1"/>
  <c r="M26" i="2"/>
  <c r="M28" i="2" s="1"/>
  <c r="N13" i="14" l="1"/>
  <c r="L14" i="20"/>
  <c r="X12" i="18"/>
  <c r="AB9" i="11"/>
  <c r="AJ18" i="8"/>
  <c r="AK18" i="8" s="1"/>
  <c r="U24" i="5"/>
  <c r="P14" i="15"/>
  <c r="W19" i="17"/>
  <c r="O23" i="16"/>
  <c r="O10" i="12"/>
  <c r="S14" i="13"/>
  <c r="W27" i="19"/>
  <c r="V29" i="19"/>
  <c r="T11" i="7"/>
  <c r="S28" i="4"/>
  <c r="T28" i="4" s="1"/>
  <c r="K30" i="4"/>
  <c r="J14" i="3"/>
  <c r="T12" i="3"/>
  <c r="U12" i="3" s="1"/>
  <c r="P5" i="2"/>
  <c r="N26" i="2"/>
  <c r="N28" i="2" s="1"/>
  <c r="L26" i="2"/>
  <c r="L28" i="2" s="1"/>
</calcChain>
</file>

<file path=xl/sharedStrings.xml><?xml version="1.0" encoding="utf-8"?>
<sst xmlns="http://schemas.openxmlformats.org/spreadsheetml/2006/main" count="3385" uniqueCount="864">
  <si>
    <t>VQ23010300015</t>
  </si>
  <si>
    <t>VQD23010300055</t>
  </si>
  <si>
    <t>TIM WORO 7-8 JAN</t>
  </si>
  <si>
    <t>BGTD23010200029</t>
  </si>
  <si>
    <t>PROPERTY</t>
  </si>
  <si>
    <t>VQD23010300054</t>
  </si>
  <si>
    <t>TIM HUSNUN 7-8 JAN</t>
  </si>
  <si>
    <t>VQD23010300063</t>
  </si>
  <si>
    <t>TIM ERIL 7-8 JAN</t>
  </si>
  <si>
    <t>VQD23010300026</t>
  </si>
  <si>
    <t>TIM DIKSI 7-8 JAN</t>
  </si>
  <si>
    <t>VQD23010300062</t>
  </si>
  <si>
    <t>TIM ANDREAS 7-8 JAN</t>
  </si>
  <si>
    <t>VQD23010300060</t>
  </si>
  <si>
    <t>TIM IZON 7-8 JAN</t>
  </si>
  <si>
    <t>VQD23010300059</t>
  </si>
  <si>
    <t>TIM PUTRI AYU 7-8 JAN</t>
  </si>
  <si>
    <t>VQD23010300058</t>
  </si>
  <si>
    <t>TIM PUTY 7-8 JAN</t>
  </si>
  <si>
    <t>VQD23010300057</t>
  </si>
  <si>
    <t>TIM AANG 7-8 JAN</t>
  </si>
  <si>
    <t>VQD23010300056</t>
  </si>
  <si>
    <t>TIM MEUTHIA 7-8 JAN</t>
  </si>
  <si>
    <t>VQ23010300016</t>
  </si>
  <si>
    <t>VQD23010300123</t>
  </si>
  <si>
    <t>THE POLICE 23 JAN</t>
  </si>
  <si>
    <t>BGTD23010200014</t>
  </si>
  <si>
    <t>AGTK</t>
  </si>
  <si>
    <t>VQD23010300125</t>
  </si>
  <si>
    <t>BGTD23010200016</t>
  </si>
  <si>
    <t>ATK</t>
  </si>
  <si>
    <t>VQD23010300126</t>
  </si>
  <si>
    <t>BGTD23010200017</t>
  </si>
  <si>
    <t>BATERAI</t>
  </si>
  <si>
    <t>VQD23010300127</t>
  </si>
  <si>
    <t>VQD23010300049</t>
  </si>
  <si>
    <t>THE POLICE 23 JAN DLK BHABIN</t>
  </si>
  <si>
    <t>BGTD23010200008</t>
  </si>
  <si>
    <t>C.PERJALANAN</t>
  </si>
  <si>
    <t>VQD23010300136</t>
  </si>
  <si>
    <t>VQD23010300188</t>
  </si>
  <si>
    <t>BGTD23010200024</t>
  </si>
  <si>
    <t>HOST BHABIN</t>
  </si>
  <si>
    <t>VQD23010300128</t>
  </si>
  <si>
    <t>VQD23010400158</t>
  </si>
  <si>
    <t>BGTD23010200013</t>
  </si>
  <si>
    <t>JAMUAN</t>
  </si>
  <si>
    <t>VQD23010300122</t>
  </si>
  <si>
    <t>VQD23010300189</t>
  </si>
  <si>
    <t>THE POLICE</t>
  </si>
  <si>
    <t>BGTD23010200025</t>
  </si>
  <si>
    <t>laundry</t>
  </si>
  <si>
    <t>VQD23010300124</t>
  </si>
  <si>
    <t>BGTD23010200015</t>
  </si>
  <si>
    <t>MEALS</t>
  </si>
  <si>
    <t>VQD23010300051</t>
  </si>
  <si>
    <t>VQD23010300048</t>
  </si>
  <si>
    <t>BGTD23010200007</t>
  </si>
  <si>
    <t>OTHER TRANSPORT</t>
  </si>
  <si>
    <t>VQD23010300135</t>
  </si>
  <si>
    <t>VQD23010300047</t>
  </si>
  <si>
    <t>BGTD23010200003</t>
  </si>
  <si>
    <t>PERIJINAN</t>
  </si>
  <si>
    <t>VQD23010300134</t>
  </si>
  <si>
    <t>VQD23010300133</t>
  </si>
  <si>
    <t>BGTD23010200002</t>
  </si>
  <si>
    <t>VQD23010300046</t>
  </si>
  <si>
    <t>VQD23010300186</t>
  </si>
  <si>
    <t>BGTD23010200111</t>
  </si>
  <si>
    <t>TALENT</t>
  </si>
  <si>
    <t>VQD23010300052</t>
  </si>
  <si>
    <t>THE POLICE 23 JAN GIAT JABODETABEK</t>
  </si>
  <si>
    <t>VQD23010300050</t>
  </si>
  <si>
    <t>BGTD23010200009</t>
  </si>
  <si>
    <t>TOL / PARKIR</t>
  </si>
  <si>
    <t>VQD23010300137</t>
  </si>
  <si>
    <t>VQD23010300187</t>
  </si>
  <si>
    <t>BGTD23010200022</t>
  </si>
  <si>
    <t>VITAMIN</t>
  </si>
  <si>
    <t>VQD23010400156</t>
  </si>
  <si>
    <t>VQ23010300017</t>
  </si>
  <si>
    <t>VQD23010400013</t>
  </si>
  <si>
    <t>SI OTAN 23 JAN</t>
  </si>
  <si>
    <t>BGTD23010200201</t>
  </si>
  <si>
    <t>VQD23010300077</t>
  </si>
  <si>
    <t>BGTD23010200193</t>
  </si>
  <si>
    <t>VQD23010300075</t>
  </si>
  <si>
    <t>BGTD23010200191</t>
  </si>
  <si>
    <t>FIXER/PORTER</t>
  </si>
  <si>
    <t>VQD23010300076</t>
  </si>
  <si>
    <t>VQD23010300073</t>
  </si>
  <si>
    <t>BGTD23010200192</t>
  </si>
  <si>
    <t>HOTEL</t>
  </si>
  <si>
    <t>VQD23010400018</t>
  </si>
  <si>
    <t>VQD23010400007</t>
  </si>
  <si>
    <t>VQD23010400016</t>
  </si>
  <si>
    <t>BGTD23010200203</t>
  </si>
  <si>
    <t>INTERNET</t>
  </si>
  <si>
    <t>VQD23010400011</t>
  </si>
  <si>
    <t>BGTD23010200200</t>
  </si>
  <si>
    <t>VQD23010400017</t>
  </si>
  <si>
    <t>BGTD23010200204</t>
  </si>
  <si>
    <t>KIRIM KASET</t>
  </si>
  <si>
    <t>VQD23010300074</t>
  </si>
  <si>
    <t>BGTD23010200189</t>
  </si>
  <si>
    <t>NARASUMBER</t>
  </si>
  <si>
    <t>VQD23010400015</t>
  </si>
  <si>
    <t>BGTD23010200206</t>
  </si>
  <si>
    <t>VQD23010400008</t>
  </si>
  <si>
    <t>BGTD23010200187</t>
  </si>
  <si>
    <t>VQD23010300067</t>
  </si>
  <si>
    <t>SI OTAN DLK JAWA TIMUR</t>
  </si>
  <si>
    <t>VQD23010300064</t>
  </si>
  <si>
    <t>BGTD23010200186</t>
  </si>
  <si>
    <t>VQD23010300072</t>
  </si>
  <si>
    <t>VQD23010400014</t>
  </si>
  <si>
    <t>BGTD23010200208</t>
  </si>
  <si>
    <t>Rt. VENOM ( IBU IIN )</t>
  </si>
  <si>
    <t>VQD23010300069</t>
  </si>
  <si>
    <t>SI OTAN 23 JAN Rt. VENOM (BUNDA IIN)</t>
  </si>
  <si>
    <t>BGTD23010200188</t>
  </si>
  <si>
    <t>VQD23010400010</t>
  </si>
  <si>
    <t>VQD23010300078</t>
  </si>
  <si>
    <t>BGTD23010200194</t>
  </si>
  <si>
    <t>TOL &amp; PARKIR</t>
  </si>
  <si>
    <t>VQ23010300019</t>
  </si>
  <si>
    <t>VQD23010300111</t>
  </si>
  <si>
    <t>BINTANG TAMU</t>
  </si>
  <si>
    <t>BGTD23010200231</t>
  </si>
  <si>
    <t>VQD23010300080</t>
  </si>
  <si>
    <t>PROPERTY 1</t>
  </si>
  <si>
    <t>BGTD23010200219</t>
  </si>
  <si>
    <t>VQD23010300081</t>
  </si>
  <si>
    <t>PROPERTY 2</t>
  </si>
  <si>
    <t>VQD23010300083</t>
  </si>
  <si>
    <t>PROPERTY 3</t>
  </si>
  <si>
    <t>VQD23010300084</t>
  </si>
  <si>
    <t>PROPERTY 4</t>
  </si>
  <si>
    <t>VQD23010300085</t>
  </si>
  <si>
    <t>PROPERTY 5</t>
  </si>
  <si>
    <t>VQD23010400089</t>
  </si>
  <si>
    <t>VQD23010300097</t>
  </si>
  <si>
    <t>WARDROBE 2</t>
  </si>
  <si>
    <t>BGTD23010200222</t>
  </si>
  <si>
    <t>WARDROBE PURCHASE</t>
  </si>
  <si>
    <t>VQD23010300106</t>
  </si>
  <si>
    <t>WARDROBE 4</t>
  </si>
  <si>
    <t>VQD23010300092</t>
  </si>
  <si>
    <t>WARDROBE 1</t>
  </si>
  <si>
    <t>VQD23010300108</t>
  </si>
  <si>
    <t>WARDROBE 5</t>
  </si>
  <si>
    <t>VQD23010300103</t>
  </si>
  <si>
    <t>WARDROBE 3</t>
  </si>
  <si>
    <t>VQ23010300020</t>
  </si>
  <si>
    <t>VQD23010400031</t>
  </si>
  <si>
    <t>operational</t>
  </si>
  <si>
    <t>BGTD23010200409</t>
  </si>
  <si>
    <t>VQD23010400034</t>
  </si>
  <si>
    <t>BGTD23010200412</t>
  </si>
  <si>
    <t>VQD23010400038</t>
  </si>
  <si>
    <t>BGTD23010200418</t>
  </si>
  <si>
    <t>VQD23010400035</t>
  </si>
  <si>
    <t>BGTD23010200413</t>
  </si>
  <si>
    <t>baterai</t>
  </si>
  <si>
    <t>VQD23010400025</t>
  </si>
  <si>
    <t>BGTD23010200399</t>
  </si>
  <si>
    <t>CP</t>
  </si>
  <si>
    <t>VQD23010400024</t>
  </si>
  <si>
    <t>BGTD23010200397</t>
  </si>
  <si>
    <t>VQD23010400036</t>
  </si>
  <si>
    <t>BGTD23010200416</t>
  </si>
  <si>
    <t>internet</t>
  </si>
  <si>
    <t>VQD23010400030</t>
  </si>
  <si>
    <t>BGTD23010200408</t>
  </si>
  <si>
    <t>VQD23010400037</t>
  </si>
  <si>
    <t>BGTD23010200417</t>
  </si>
  <si>
    <t>kurir</t>
  </si>
  <si>
    <t>VQD23010400022</t>
  </si>
  <si>
    <t>BGTD23010200392</t>
  </si>
  <si>
    <t>MAKE UP</t>
  </si>
  <si>
    <t>VQD23010400032</t>
  </si>
  <si>
    <t>BGTD23010200410</t>
  </si>
  <si>
    <t>VQD23010400023</t>
  </si>
  <si>
    <t>BGTD23010200396</t>
  </si>
  <si>
    <t>narasumber</t>
  </si>
  <si>
    <t>VQD23010400028</t>
  </si>
  <si>
    <t>BGTD23010200404</t>
  </si>
  <si>
    <t>VQD23010400027</t>
  </si>
  <si>
    <t>BGTD23010200402</t>
  </si>
  <si>
    <t>OVERWEIGHT</t>
  </si>
  <si>
    <t>VQD23010400012</t>
  </si>
  <si>
    <t>opertional</t>
  </si>
  <si>
    <t>BGTD23010200389</t>
  </si>
  <si>
    <t>perijinan</t>
  </si>
  <si>
    <t>VQD23010400009</t>
  </si>
  <si>
    <t>BGTD23010200387</t>
  </si>
  <si>
    <t>VQD23010400029</t>
  </si>
  <si>
    <t>BGTD23010200405</t>
  </si>
  <si>
    <t>TOL PARKIR</t>
  </si>
  <si>
    <t>VQD23010400033</t>
  </si>
  <si>
    <t>BGTD23010200411</t>
  </si>
  <si>
    <t>VQD23010400021</t>
  </si>
  <si>
    <t>BGTD23010200391</t>
  </si>
  <si>
    <t>WARDROBE LAUNDRY</t>
  </si>
  <si>
    <t>VQD23010400019</t>
  </si>
  <si>
    <t>BGTD23010200390</t>
  </si>
  <si>
    <t>wardrobe purchase</t>
  </si>
  <si>
    <t>VQD23010400026</t>
  </si>
  <si>
    <t>BGTD23010200401</t>
  </si>
  <si>
    <t>WRAPPING</t>
  </si>
  <si>
    <t>VQ23010300024</t>
  </si>
  <si>
    <t>VQD23010300166</t>
  </si>
  <si>
    <t>Advance AGTK Sobat Missqueen Januari 2023</t>
  </si>
  <si>
    <t>BGTD23010200493</t>
  </si>
  <si>
    <t>VQD23010300161</t>
  </si>
  <si>
    <t>Advance Jamuan Sobat Missqueen Januari 2023</t>
  </si>
  <si>
    <t>BGTD23010200492</t>
  </si>
  <si>
    <t>Jamuan</t>
  </si>
  <si>
    <t>VQD23010300167</t>
  </si>
  <si>
    <t>Advance Lunch Sobat Missqueen Januari 2023</t>
  </si>
  <si>
    <t>BGTD23010200495</t>
  </si>
  <si>
    <t>Lunch</t>
  </si>
  <si>
    <t>VQD23010300174</t>
  </si>
  <si>
    <t>Advance Misscellaneous</t>
  </si>
  <si>
    <t>BGTD23010200501</t>
  </si>
  <si>
    <t>Miscellaneous</t>
  </si>
  <si>
    <t>VQD23010300159</t>
  </si>
  <si>
    <t>Advance Perijinan Sobat Missqueen Januari 2023</t>
  </si>
  <si>
    <t>BGTD23010200491</t>
  </si>
  <si>
    <t>Perijinan</t>
  </si>
  <si>
    <t>VQD23010300156</t>
  </si>
  <si>
    <t>Advance Properti Sobat Missqueen Januari 2022</t>
  </si>
  <si>
    <t>BGTD23010200281</t>
  </si>
  <si>
    <t>Properti</t>
  </si>
  <si>
    <t>VQD23010300171</t>
  </si>
  <si>
    <t>Advance Vitamin Sobat Missqueen Januari 2023</t>
  </si>
  <si>
    <t>BGTD23010200496</t>
  </si>
  <si>
    <t>Vitamin</t>
  </si>
  <si>
    <t>VQD23010300157</t>
  </si>
  <si>
    <t>Advance Wardrobe Sobat Missqueen Januari 2023</t>
  </si>
  <si>
    <t>BGTD23010200282</t>
  </si>
  <si>
    <t>Wardrobe Purchase</t>
  </si>
  <si>
    <t>VQ23010300025</t>
  </si>
  <si>
    <t>VQD23010300163</t>
  </si>
  <si>
    <t>OPERASIONAL 3</t>
  </si>
  <si>
    <t>BGTD23010200079</t>
  </si>
  <si>
    <t>VQD23010300155</t>
  </si>
  <si>
    <t>OPERASIONAL MINGGU 2</t>
  </si>
  <si>
    <t>BGTD23010200077</t>
  </si>
  <si>
    <t>VQD23010300162</t>
  </si>
  <si>
    <t>VQD23010300165</t>
  </si>
  <si>
    <t>VOORIJDER</t>
  </si>
  <si>
    <t>BGTD23010200108</t>
  </si>
  <si>
    <t>VQ23010300026</t>
  </si>
  <si>
    <t>VQD23010300170</t>
  </si>
  <si>
    <t>BGTD23010200163</t>
  </si>
  <si>
    <t>VQD23010300168</t>
  </si>
  <si>
    <t>BGTD23010200157</t>
  </si>
  <si>
    <t>VQ23010400002</t>
  </si>
  <si>
    <t>VQD23010400054</t>
  </si>
  <si>
    <t>Advance Properti BTS Januari 2023</t>
  </si>
  <si>
    <t>BGTD23010300302</t>
  </si>
  <si>
    <t>VQD23010400059</t>
  </si>
  <si>
    <t>Advance Wardrobe BTS Januari 2023</t>
  </si>
  <si>
    <t>BGTD23010300305</t>
  </si>
  <si>
    <t>WARDROBE</t>
  </si>
  <si>
    <t>VQ23010400004</t>
  </si>
  <si>
    <t>VQD23010400072</t>
  </si>
  <si>
    <t>Advance Operasional Anak Sekolah Januari 2023</t>
  </si>
  <si>
    <t>BGTD23010201235</t>
  </si>
  <si>
    <t>VQD23010400066</t>
  </si>
  <si>
    <t>Advance Properti Anak Sekolah Januari 2023</t>
  </si>
  <si>
    <t>BGTD23010201232</t>
  </si>
  <si>
    <t>VQD23010400070</t>
  </si>
  <si>
    <t>Advance Wardrobe Anak Sekolah Januari 2023</t>
  </si>
  <si>
    <t>BGTD23010201236</t>
  </si>
  <si>
    <t>VQ23010400006</t>
  </si>
  <si>
    <t>VQD23010400085</t>
  </si>
  <si>
    <t>HIKMAH 23 JAN</t>
  </si>
  <si>
    <t>BGTD23010200321</t>
  </si>
  <si>
    <t>VQD23010400084</t>
  </si>
  <si>
    <t>BGTD23010200309</t>
  </si>
  <si>
    <t>VQD23010400086</t>
  </si>
  <si>
    <t>BGTD23010200310</t>
  </si>
  <si>
    <t>VQ23010400014</t>
  </si>
  <si>
    <t>VQD23010400124</t>
  </si>
  <si>
    <t>BGTD23010200043</t>
  </si>
  <si>
    <t>VQD23010400121</t>
  </si>
  <si>
    <t>BGTD23010200039</t>
  </si>
  <si>
    <t>VQD23010400123</t>
  </si>
  <si>
    <t>BGTD23010200042</t>
  </si>
  <si>
    <t>VQD23010400120</t>
  </si>
  <si>
    <t>BGTD23010200036</t>
  </si>
  <si>
    <t>VQD23010400119</t>
  </si>
  <si>
    <t>BGTD23010200035</t>
  </si>
  <si>
    <t>VQD23010400122</t>
  </si>
  <si>
    <t>BGTD23010200040</t>
  </si>
  <si>
    <t>TALENT ILUSTRASI</t>
  </si>
  <si>
    <t>VQD23010400118</t>
  </si>
  <si>
    <t>BGTD23010300297</t>
  </si>
  <si>
    <t>VQ23010400016</t>
  </si>
  <si>
    <t>VQD23010400194</t>
  </si>
  <si>
    <t>BGTD23010200676</t>
  </si>
  <si>
    <t>VQD23010400199</t>
  </si>
  <si>
    <t>BGTD23010200678</t>
  </si>
  <si>
    <t>FAX &amp; INTERNET</t>
  </si>
  <si>
    <t>VQD23010400128</t>
  </si>
  <si>
    <t>BGTD23010200675</t>
  </si>
  <si>
    <t>VQD23010400218</t>
  </si>
  <si>
    <t>BGTD23010200535</t>
  </si>
  <si>
    <t>NARSUMBER</t>
  </si>
  <si>
    <t>VQD23010400217</t>
  </si>
  <si>
    <t>BGTD23010200530</t>
  </si>
  <si>
    <t>VQD23010400129</t>
  </si>
  <si>
    <t>BGTD23010200528</t>
  </si>
  <si>
    <t>VQD23010400213</t>
  </si>
  <si>
    <t>VQD23010400220</t>
  </si>
  <si>
    <t>BGTD23010200532</t>
  </si>
  <si>
    <t>VQD23010400212</t>
  </si>
  <si>
    <t>BGTD23010200672</t>
  </si>
  <si>
    <t>VQ23010400024</t>
  </si>
  <si>
    <t>VQD23010400204</t>
  </si>
  <si>
    <t>BGTD23010201207</t>
  </si>
  <si>
    <t>fixer</t>
  </si>
  <si>
    <t>VQD23010400206</t>
  </si>
  <si>
    <t>BGTD23010201220</t>
  </si>
  <si>
    <t>VQD23010400203</t>
  </si>
  <si>
    <t>BGTD23010201204</t>
  </si>
  <si>
    <t>narsum</t>
  </si>
  <si>
    <t>VQD23010400200</t>
  </si>
  <si>
    <t>BGTD23010201202</t>
  </si>
  <si>
    <t>VQD23010400197</t>
  </si>
  <si>
    <t>BGTD23010201201</t>
  </si>
  <si>
    <t>property</t>
  </si>
  <si>
    <t>VQD23010400201</t>
  </si>
  <si>
    <t>BGTD23010201203</t>
  </si>
  <si>
    <t>talent</t>
  </si>
  <si>
    <t>VQ23010400025</t>
  </si>
  <si>
    <t>VQD23010400231</t>
  </si>
  <si>
    <t>Advance AGTK Ragam Indonesia Januari 2023</t>
  </si>
  <si>
    <t>BGTD23010400065</t>
  </si>
  <si>
    <t>VQD23010400234</t>
  </si>
  <si>
    <t>Advance ATK Ragam Indonesia Januari 2023</t>
  </si>
  <si>
    <t>BGTD23010400068</t>
  </si>
  <si>
    <t>VQD23010400235</t>
  </si>
  <si>
    <t>Advance Baterai Ragam Indonesia Januari 2023</t>
  </si>
  <si>
    <t>BGTD23010400069</t>
  </si>
  <si>
    <t>Baterai</t>
  </si>
  <si>
    <t>VQD23010400221</t>
  </si>
  <si>
    <t>Advance Cadangan Perjalanan Ragam Indonesia Januari 2023</t>
  </si>
  <si>
    <t>BGTD23010400059</t>
  </si>
  <si>
    <t>Cadangan Perjalanan</t>
  </si>
  <si>
    <t>VQD23010400237</t>
  </si>
  <si>
    <t>Advance Fax/Internet Ragam Indonesia Januari 2023</t>
  </si>
  <si>
    <t>BGTD23010400071</t>
  </si>
  <si>
    <t>Fax / Internet</t>
  </si>
  <si>
    <t>VQD23010400211</t>
  </si>
  <si>
    <t>Advance Fixer/Porter Ragam Indonesia Januari 2023</t>
  </si>
  <si>
    <t>BGTD23010400053</t>
  </si>
  <si>
    <t>Fixer / Porter</t>
  </si>
  <si>
    <t>VQD23010400227</t>
  </si>
  <si>
    <t>Advance Jamuan Ragam Indonesia Januari 2023</t>
  </si>
  <si>
    <t>BGTD23010400064</t>
  </si>
  <si>
    <t>VQD23010400241</t>
  </si>
  <si>
    <t>Advance Kurir Ragam Indonesia Januari 2023</t>
  </si>
  <si>
    <t>BGTD23010400072</t>
  </si>
  <si>
    <t>Kurir</t>
  </si>
  <si>
    <t>VQD23010400232</t>
  </si>
  <si>
    <t>Advance Meals Ragam Indonesia Januari 2023</t>
  </si>
  <si>
    <t>BGTD23010400066</t>
  </si>
  <si>
    <t>Meals</t>
  </si>
  <si>
    <t>VQD23010400207</t>
  </si>
  <si>
    <t>Advance Narasumber Ragam Indonesia Januari 2023</t>
  </si>
  <si>
    <t>BGTD23010400049</t>
  </si>
  <si>
    <t>Narasumber</t>
  </si>
  <si>
    <t>VQD23010400222</t>
  </si>
  <si>
    <t>Advance Other Transport Ragam Indonesia Januari 2023</t>
  </si>
  <si>
    <t>BGTD23010400060</t>
  </si>
  <si>
    <t>Other Transport</t>
  </si>
  <si>
    <t>VQD23010400219</t>
  </si>
  <si>
    <t>Advance Overweight Ragam Indonesia Januari 2023</t>
  </si>
  <si>
    <t>BGTD23010400058</t>
  </si>
  <si>
    <t>Overweight</t>
  </si>
  <si>
    <t>VQD23010400202</t>
  </si>
  <si>
    <t>Advance Perijinan Ragam Indonesia Januari 2023</t>
  </si>
  <si>
    <t>BGTD23010400047</t>
  </si>
  <si>
    <t>VQD23010400195</t>
  </si>
  <si>
    <t>Advance Properti Ragam Indonesia Januari 2023</t>
  </si>
  <si>
    <t>BGTD23010400046</t>
  </si>
  <si>
    <t>VQD23010400205</t>
  </si>
  <si>
    <t>Advance Talent Ragam Indonesia Januari 2023</t>
  </si>
  <si>
    <t>BGTD23010400048</t>
  </si>
  <si>
    <t>Talent</t>
  </si>
  <si>
    <t>VQD23010400224</t>
  </si>
  <si>
    <t>Advance Tol, Parkir Ragam Indonesia Januari 2023</t>
  </si>
  <si>
    <t>BGTD23010400061</t>
  </si>
  <si>
    <t>Tol + Parkir</t>
  </si>
  <si>
    <t>VQD23010400233</t>
  </si>
  <si>
    <t>Advance Vitamin Ragam Indonesia Januari 2023</t>
  </si>
  <si>
    <t>BGTD23010400067</t>
  </si>
  <si>
    <t>VQD23010400216</t>
  </si>
  <si>
    <t>Advance Wrapping Ragam Indonesia Januari 2023</t>
  </si>
  <si>
    <t>BGTD23010400057</t>
  </si>
  <si>
    <t>Wrapping</t>
  </si>
  <si>
    <t>VQ23010400028</t>
  </si>
  <si>
    <t>VQD23010400253</t>
  </si>
  <si>
    <t>BGTD23010400088</t>
  </si>
  <si>
    <t>VQD23010400250</t>
  </si>
  <si>
    <t>BGTD23010400092</t>
  </si>
  <si>
    <t>VQD23010400249</t>
  </si>
  <si>
    <t>BGTD23010400093</t>
  </si>
  <si>
    <t>VQD23010400257</t>
  </si>
  <si>
    <t>BGTD23010400081</t>
  </si>
  <si>
    <t>CADANGAN PERJALANAN</t>
  </si>
  <si>
    <t>VQD23010400254</t>
  </si>
  <si>
    <t>BGTD23010400087</t>
  </si>
  <si>
    <t>VQD23010400248</t>
  </si>
  <si>
    <t>BGTD23010400095</t>
  </si>
  <si>
    <t>kirim kaset</t>
  </si>
  <si>
    <t>VQD23010400252</t>
  </si>
  <si>
    <t>BGTD23010400089</t>
  </si>
  <si>
    <t>VQD23010400258</t>
  </si>
  <si>
    <t>BGTD23010400080</t>
  </si>
  <si>
    <t>NARSUM</t>
  </si>
  <si>
    <t>VQD23010400255</t>
  </si>
  <si>
    <t>BGTD23010400084</t>
  </si>
  <si>
    <t>OT</t>
  </si>
  <si>
    <t>VQD23010400247</t>
  </si>
  <si>
    <t>BGTD23010400096</t>
  </si>
  <si>
    <t>pulsa</t>
  </si>
  <si>
    <t>VQD23010400259</t>
  </si>
  <si>
    <t>BGTD23010400078</t>
  </si>
  <si>
    <t>VQD23010400256</t>
  </si>
  <si>
    <t>BGTD23010400082</t>
  </si>
  <si>
    <t>VQD23010400251</t>
  </si>
  <si>
    <t>BGTD23010400090</t>
  </si>
  <si>
    <t>VQ23010400029</t>
  </si>
  <si>
    <t>VQD23010400265</t>
  </si>
  <si>
    <t>Advance Hadiah Uang Tunai Segmen 1</t>
  </si>
  <si>
    <t>BGTD23010300170</t>
  </si>
  <si>
    <t>Hadiah Uang Tunai Segmen 1</t>
  </si>
  <si>
    <t>VQD23010400266</t>
  </si>
  <si>
    <t>Advance Hadiah Uang Tunai Segmen 2</t>
  </si>
  <si>
    <t>BGTD23010300171</t>
  </si>
  <si>
    <t>Hadiah Uang Tunai Segmen 2</t>
  </si>
  <si>
    <t>VQD23010400267</t>
  </si>
  <si>
    <t>Advance Hadiah Uang Tunai Segmen 3</t>
  </si>
  <si>
    <t>BGTD23010300172</t>
  </si>
  <si>
    <t>Hadiah Uang Tunai Segmen 3</t>
  </si>
  <si>
    <t>VQD23010400263</t>
  </si>
  <si>
    <t>Advance Properti Arisan Januari 2023</t>
  </si>
  <si>
    <t>BGTD23010300148</t>
  </si>
  <si>
    <t>VQD23010400264</t>
  </si>
  <si>
    <t>Advance Wardrobe Arisan Januari 2023</t>
  </si>
  <si>
    <t>BGTD23010300149</t>
  </si>
  <si>
    <t>VQ23010500001</t>
  </si>
  <si>
    <t>VQD23010900004</t>
  </si>
  <si>
    <t>operasional</t>
  </si>
  <si>
    <t>BGTD23010500023</t>
  </si>
  <si>
    <t>VQD23010900001</t>
  </si>
  <si>
    <t>BGTD23010500026</t>
  </si>
  <si>
    <t>VQD23010600054</t>
  </si>
  <si>
    <t>BGTD23010500027</t>
  </si>
  <si>
    <t>VQD23010900011</t>
  </si>
  <si>
    <t>BGTD23010500015</t>
  </si>
  <si>
    <t>VQD23010900013</t>
  </si>
  <si>
    <t>BGTD23010500010</t>
  </si>
  <si>
    <t>FIXER</t>
  </si>
  <si>
    <t>VQD23010600053</t>
  </si>
  <si>
    <t>BGTD23010500029</t>
  </si>
  <si>
    <t>VQD23010900006</t>
  </si>
  <si>
    <t>BGTD23010500022</t>
  </si>
  <si>
    <t>VQD23010900005</t>
  </si>
  <si>
    <t>VQD23010900018</t>
  </si>
  <si>
    <t>BGTD23010500002</t>
  </si>
  <si>
    <t>KAPAL</t>
  </si>
  <si>
    <t>VQD23010900019</t>
  </si>
  <si>
    <t>VQD23010600052</t>
  </si>
  <si>
    <t>BGTD23010500030</t>
  </si>
  <si>
    <t>VQD23010900003</t>
  </si>
  <si>
    <t>BGTD23010500024</t>
  </si>
  <si>
    <t>VQD23010900014</t>
  </si>
  <si>
    <t>BGTD23010500009</t>
  </si>
  <si>
    <t>VQD23010900008</t>
  </si>
  <si>
    <t>BGTD23010500018</t>
  </si>
  <si>
    <t>VQD23010900010</t>
  </si>
  <si>
    <t>BGTD23010500016</t>
  </si>
  <si>
    <t>VQD23010900016</t>
  </si>
  <si>
    <t>BGTD23010500006</t>
  </si>
  <si>
    <t>VQD23010900012</t>
  </si>
  <si>
    <t>BGTD23010500011</t>
  </si>
  <si>
    <t>PORTER</t>
  </si>
  <si>
    <t>VQD23010900017</t>
  </si>
  <si>
    <t>BGTD23010500004</t>
  </si>
  <si>
    <t>VQD23010900015</t>
  </si>
  <si>
    <t>BGTD23010500007</t>
  </si>
  <si>
    <t>VQD23010900007</t>
  </si>
  <si>
    <t>BGTD23010500019</t>
  </si>
  <si>
    <t>VQD23010900002</t>
  </si>
  <si>
    <t>BGTD23010500025</t>
  </si>
  <si>
    <t>VQD23010900009</t>
  </si>
  <si>
    <t>BGTD23010500017</t>
  </si>
  <si>
    <t>VQ23010500009</t>
  </si>
  <si>
    <t>VQD23010500032</t>
  </si>
  <si>
    <t>BGTD23010200143</t>
  </si>
  <si>
    <t>VQD23010500028</t>
  </si>
  <si>
    <t>BGTD23010200148</t>
  </si>
  <si>
    <t>VQD23010500027</t>
  </si>
  <si>
    <t>BGTD23010200149</t>
  </si>
  <si>
    <t>VQD23010500033</t>
  </si>
  <si>
    <t>BGTD23010200142</t>
  </si>
  <si>
    <t>VQD23010500026</t>
  </si>
  <si>
    <t>KURIR</t>
  </si>
  <si>
    <t>BGTD23010200151</t>
  </si>
  <si>
    <t>VQD23010500030</t>
  </si>
  <si>
    <t>BGTD23010200144</t>
  </si>
  <si>
    <t>VQD23010500034</t>
  </si>
  <si>
    <t>BGTD23010200133</t>
  </si>
  <si>
    <t>NARASUMBER JABODETABEK</t>
  </si>
  <si>
    <t>VQD23010500029</t>
  </si>
  <si>
    <t>BGTD23010200145</t>
  </si>
  <si>
    <t>VQ23010500010</t>
  </si>
  <si>
    <t>VQD23010500036</t>
  </si>
  <si>
    <t>OPERASIONAL</t>
  </si>
  <si>
    <t>VQ23010900002</t>
  </si>
  <si>
    <t>VQD23010900034</t>
  </si>
  <si>
    <t>TIM AWE</t>
  </si>
  <si>
    <t>BGTD23010300128</t>
  </si>
  <si>
    <t>tadvanceid</t>
  </si>
  <si>
    <t>tadvance_detailid</t>
  </si>
  <si>
    <t>description</t>
  </si>
  <si>
    <t>tbudget_detailid</t>
  </si>
  <si>
    <t>accountid_advance</t>
  </si>
  <si>
    <t>budget_detail</t>
  </si>
  <si>
    <t>total_advance</t>
  </si>
  <si>
    <t>[NULL]</t>
  </si>
  <si>
    <t>SI OTAN 23 JAN DLK JAWA TENGAH
Rt. VENOM</t>
  </si>
  <si>
    <t>SI OTAN 23 JAN DLK JAWA BARAT
VET IN THE WILD</t>
  </si>
  <si>
    <t>SI OTAN 23 JAN DLK JAWA TENGAH
Rt.VENOM</t>
  </si>
  <si>
    <t>SI OTAN 23 JAN
sewa rumah riza lebak banten 
7 malam @ 700.000 utk 7 org</t>
  </si>
  <si>
    <t>SI OTAN 23 JAN DLK JAWA TENGAH 
Rt. VENOM</t>
  </si>
  <si>
    <t>JEJAK SI GUNDUL 23 JAN 
PONTIANAK - MALAYSIA</t>
  </si>
  <si>
    <t>JEJAK SI GUNDUL 23 JAN
PONTIANAK - MALAYSIA
GAGAL MENJADI TKI</t>
  </si>
  <si>
    <t>tbudgetid</t>
  </si>
  <si>
    <t>BGT23010200002</t>
  </si>
  <si>
    <t>BGT23010200001</t>
  </si>
  <si>
    <t>BGT23010200020</t>
  </si>
  <si>
    <t>BGT23010200014</t>
  </si>
  <si>
    <t>BGT23010200041</t>
  </si>
  <si>
    <t>BGT23010200023</t>
  </si>
  <si>
    <t>BGT23010200012</t>
  </si>
  <si>
    <t>BGT23010200015</t>
  </si>
  <si>
    <t>BGT23010200033</t>
  </si>
  <si>
    <t>BGT23010200129</t>
  </si>
  <si>
    <t>BGT23010200025</t>
  </si>
  <si>
    <t>BGT23010200007</t>
  </si>
  <si>
    <t>BGT23010200064</t>
  </si>
  <si>
    <t>BGT23010200126</t>
  </si>
  <si>
    <t>BGT22122800001</t>
  </si>
  <si>
    <t>BGT23010400005</t>
  </si>
  <si>
    <t>BGT23010300016</t>
  </si>
  <si>
    <t>BGT23010500001</t>
  </si>
  <si>
    <t>BGT23010200013</t>
  </si>
  <si>
    <t>BGT23010200118</t>
  </si>
  <si>
    <t>vendorid</t>
  </si>
  <si>
    <t>PV23010600005</t>
  </si>
  <si>
    <t>PV23011100007</t>
  </si>
  <si>
    <t>PV23011600018</t>
  </si>
  <si>
    <t>PV23010500019</t>
  </si>
  <si>
    <t>PV23011200023</t>
  </si>
  <si>
    <t>PV23010900017</t>
  </si>
  <si>
    <t>PV23011000004</t>
  </si>
  <si>
    <t>PV23011100015</t>
  </si>
  <si>
    <t>PV23011200016</t>
  </si>
  <si>
    <t>PV23011300016</t>
  </si>
  <si>
    <t>PV23011300018</t>
  </si>
  <si>
    <t>PV23011600011</t>
  </si>
  <si>
    <t>PV23011700015</t>
  </si>
  <si>
    <t>PV23011700016</t>
  </si>
  <si>
    <t>PV23011900029</t>
  </si>
  <si>
    <t>PV23010500028</t>
  </si>
  <si>
    <t>PV23011000005</t>
  </si>
  <si>
    <t>PV23011700011</t>
  </si>
  <si>
    <t>PV23011700012</t>
  </si>
  <si>
    <t>PV23011800005</t>
  </si>
  <si>
    <t>PV23011900030</t>
  </si>
  <si>
    <t>PV23011900031</t>
  </si>
  <si>
    <t>PV23012700001</t>
  </si>
  <si>
    <t>PV23012700002</t>
  </si>
  <si>
    <t>total adv</t>
  </si>
  <si>
    <t>total adv-pv cair</t>
  </si>
  <si>
    <t>control pv cair</t>
  </si>
  <si>
    <t>selisih</t>
  </si>
  <si>
    <t>total pv cair</t>
  </si>
  <si>
    <t>PV23010500022</t>
  </si>
  <si>
    <t>PV23010500023</t>
  </si>
  <si>
    <t>PV23010500024</t>
  </si>
  <si>
    <t>PV23010500025</t>
  </si>
  <si>
    <t>PV23010500026</t>
  </si>
  <si>
    <t>PV23010500027</t>
  </si>
  <si>
    <t>PV23011200017</t>
  </si>
  <si>
    <t>PV23011200018</t>
  </si>
  <si>
    <t>PV23011200019</t>
  </si>
  <si>
    <t>PV23011200020</t>
  </si>
  <si>
    <t>PV23012400016</t>
  </si>
  <si>
    <t>PV23010500029</t>
  </si>
  <si>
    <t>PV23010500033</t>
  </si>
  <si>
    <t>PV23010900012</t>
  </si>
  <si>
    <t>PV23010900013</t>
  </si>
  <si>
    <t>PV23011600015</t>
  </si>
  <si>
    <t>PV23011600016</t>
  </si>
  <si>
    <t>PV23011600023</t>
  </si>
  <si>
    <t>PV23012000014</t>
  </si>
  <si>
    <t>PV23012000015</t>
  </si>
  <si>
    <t>control</t>
  </si>
  <si>
    <t>PV23010900025</t>
  </si>
  <si>
    <t>PV23010900026</t>
  </si>
  <si>
    <t>PV23011100016</t>
  </si>
  <si>
    <t>PV23011200025</t>
  </si>
  <si>
    <t>PV23011300019</t>
  </si>
  <si>
    <t>PV23011600009</t>
  </si>
  <si>
    <t>PV23011800007</t>
  </si>
  <si>
    <t>PV23012500016</t>
  </si>
  <si>
    <t>PV23012500017</t>
  </si>
  <si>
    <t>PV23012700028</t>
  </si>
  <si>
    <t>PV23010500012</t>
  </si>
  <si>
    <t>PV23010500013</t>
  </si>
  <si>
    <t>PV23010500014</t>
  </si>
  <si>
    <t>PV23010500015</t>
  </si>
  <si>
    <t>PV23010500016</t>
  </si>
  <si>
    <t>PV23010500018</t>
  </si>
  <si>
    <t>PV23010500035</t>
  </si>
  <si>
    <t>PV23010600020</t>
  </si>
  <si>
    <t>PV23010600021</t>
  </si>
  <si>
    <t>PV23011200021</t>
  </si>
  <si>
    <t>PV23011200022</t>
  </si>
  <si>
    <t>PV23011700017</t>
  </si>
  <si>
    <t>PV23011900032</t>
  </si>
  <si>
    <t>PV23011900033</t>
  </si>
  <si>
    <t>PV23011900034</t>
  </si>
  <si>
    <t>PV23011900035</t>
  </si>
  <si>
    <t>PV23012000012</t>
  </si>
  <si>
    <t>PV23012000013</t>
  </si>
  <si>
    <t>PV23012500011</t>
  </si>
  <si>
    <t>PV23012500012</t>
  </si>
  <si>
    <t>PV23012600036</t>
  </si>
  <si>
    <t>PV23012600037</t>
  </si>
  <si>
    <t>PV23012700003</t>
  </si>
  <si>
    <t>PV23012700004</t>
  </si>
  <si>
    <t>PV23012700005</t>
  </si>
  <si>
    <t>PV23012000041</t>
  </si>
  <si>
    <t>PV23012400026</t>
  </si>
  <si>
    <t>PV23012400038</t>
  </si>
  <si>
    <t>PV23010900014</t>
  </si>
  <si>
    <t>PV23010900015</t>
  </si>
  <si>
    <t>PV23011000006</t>
  </si>
  <si>
    <t>PV23011100009</t>
  </si>
  <si>
    <t>PV23012000016</t>
  </si>
  <si>
    <t>PV23012000017</t>
  </si>
  <si>
    <t>PV23012700006</t>
  </si>
  <si>
    <t>PV23010500031</t>
  </si>
  <si>
    <t>PV23010500032</t>
  </si>
  <si>
    <t>PV23010600012</t>
  </si>
  <si>
    <t>PV23010600013</t>
  </si>
  <si>
    <t>PV23010900024</t>
  </si>
  <si>
    <t>PV23011200026</t>
  </si>
  <si>
    <t>PV23011300026</t>
  </si>
  <si>
    <t>PV23011300027</t>
  </si>
  <si>
    <t>PV23011600012</t>
  </si>
  <si>
    <t>PV23011600013</t>
  </si>
  <si>
    <t>PV23011700005</t>
  </si>
  <si>
    <t>PV23011700006</t>
  </si>
  <si>
    <t>PV23011900041</t>
  </si>
  <si>
    <t>PV23012000019</t>
  </si>
  <si>
    <t>PV23012500018</t>
  </si>
  <si>
    <t>PV23012700007</t>
  </si>
  <si>
    <t>PV23012700029</t>
  </si>
  <si>
    <t>PV23012700030</t>
  </si>
  <si>
    <t>PV23010600011</t>
  </si>
  <si>
    <t>PV23011300028</t>
  </si>
  <si>
    <t>PV23011600033</t>
  </si>
  <si>
    <t>PV23011700010</t>
  </si>
  <si>
    <t>PV23012000022</t>
  </si>
  <si>
    <t>PV23010900009</t>
  </si>
  <si>
    <t>PV23010900011</t>
  </si>
  <si>
    <t>PV23011000008</t>
  </si>
  <si>
    <t>PV23011200027</t>
  </si>
  <si>
    <t>PV23011200028</t>
  </si>
  <si>
    <t>PV23011800010</t>
  </si>
  <si>
    <t>PV23012400028</t>
  </si>
  <si>
    <t>PV23012400029</t>
  </si>
  <si>
    <t>PV23012700035</t>
  </si>
  <si>
    <t>PV23011000009</t>
  </si>
  <si>
    <t>PV23011100006</t>
  </si>
  <si>
    <t>PV23011900043</t>
  </si>
  <si>
    <t>PV23010600006</t>
  </si>
  <si>
    <t>PV23010600007</t>
  </si>
  <si>
    <t>PV23010600008</t>
  </si>
  <si>
    <t>PV23011600014</t>
  </si>
  <si>
    <t>PV23011700004</t>
  </si>
  <si>
    <t>PV23011900046</t>
  </si>
  <si>
    <t>PV23011100008</t>
  </si>
  <si>
    <t>PV23011100013</t>
  </si>
  <si>
    <t>PV23011100014</t>
  </si>
  <si>
    <t>PV23011200033</t>
  </si>
  <si>
    <t>PV23011900047</t>
  </si>
  <si>
    <t>PV23010600009</t>
  </si>
  <si>
    <t>PV23010600010</t>
  </si>
  <si>
    <t>PV23011100012</t>
  </si>
  <si>
    <t>PV23011200035</t>
  </si>
  <si>
    <t>PV23011300032</t>
  </si>
  <si>
    <t>PV23011600028</t>
  </si>
  <si>
    <t>PV23011700013</t>
  </si>
  <si>
    <t>PV23011800022</t>
  </si>
  <si>
    <t>PV23012000027</t>
  </si>
  <si>
    <t>PV23012500020</t>
  </si>
  <si>
    <t>PV23012700012</t>
  </si>
  <si>
    <t>PV23012700013</t>
  </si>
  <si>
    <t>PV23010600015</t>
  </si>
  <si>
    <t>PV23010600016</t>
  </si>
  <si>
    <t>PV23010900016</t>
  </si>
  <si>
    <t>PV23011000011</t>
  </si>
  <si>
    <t>PV23011200036</t>
  </si>
  <si>
    <t>PV23011600020</t>
  </si>
  <si>
    <t>PV23011600021</t>
  </si>
  <si>
    <t>PV23011700002</t>
  </si>
  <si>
    <t>PV23011900048</t>
  </si>
  <si>
    <t>PV23012000028</t>
  </si>
  <si>
    <t>PV23012000030</t>
  </si>
  <si>
    <t>PV23012400030</t>
  </si>
  <si>
    <t>PV23012500021</t>
  </si>
  <si>
    <t>PV23012700014</t>
  </si>
  <si>
    <t>PV23010900020</t>
  </si>
  <si>
    <t>PV23010900021</t>
  </si>
  <si>
    <t>PV23010900022</t>
  </si>
  <si>
    <t>PV23011100017</t>
  </si>
  <si>
    <t>PV23011100018</t>
  </si>
  <si>
    <t>PV23011100019</t>
  </si>
  <si>
    <t>PV23011300033</t>
  </si>
  <si>
    <t>PV23011800012</t>
  </si>
  <si>
    <t>PV23011800013</t>
  </si>
  <si>
    <t>PV23011900049</t>
  </si>
  <si>
    <t>PV23011900050</t>
  </si>
  <si>
    <t>PV23012000032</t>
  </si>
  <si>
    <t>PV23010900006</t>
  </si>
  <si>
    <t>PV23011900040</t>
  </si>
  <si>
    <t>PV23010600018</t>
  </si>
  <si>
    <t>PV23010900008</t>
  </si>
  <si>
    <t>PV23011200037</t>
  </si>
  <si>
    <t>PV23011300034</t>
  </si>
  <si>
    <t>PV23011100004</t>
  </si>
  <si>
    <t>PV23011700007</t>
  </si>
  <si>
    <t>PV23011800015</t>
  </si>
  <si>
    <t>enah</t>
  </si>
  <si>
    <t>VOICE OVER</t>
  </si>
  <si>
    <t>Budget Detail</t>
  </si>
  <si>
    <t xml:space="preserve">Total Advance </t>
  </si>
  <si>
    <t>mas guntur</t>
  </si>
  <si>
    <t>PV23011200041</t>
  </si>
  <si>
    <t>VQD23010900037</t>
  </si>
  <si>
    <t>BGTD23010300135</t>
  </si>
  <si>
    <t>VQD23010900038</t>
  </si>
  <si>
    <t>BGTD23010300137</t>
  </si>
  <si>
    <t>VQD23010900028</t>
  </si>
  <si>
    <t>BGTD23010300105</t>
  </si>
  <si>
    <t>VQD23010900026</t>
  </si>
  <si>
    <t>BGTD23010300100</t>
  </si>
  <si>
    <t>VQD23010900033</t>
  </si>
  <si>
    <t>BGTD23010300126</t>
  </si>
  <si>
    <t>VQD23010900035</t>
  </si>
  <si>
    <t>BGTD23010300130</t>
  </si>
  <si>
    <t>VQD23010900024</t>
  </si>
  <si>
    <t>BGTD23010201198</t>
  </si>
  <si>
    <t>VQD23010900029</t>
  </si>
  <si>
    <t>BGTD23010300111</t>
  </si>
  <si>
    <t>VQD23010900022</t>
  </si>
  <si>
    <t>BGTD23010201196</t>
  </si>
  <si>
    <t>VQD23010900027</t>
  </si>
  <si>
    <t>BGTD23010300103</t>
  </si>
  <si>
    <t>VQD23010900021</t>
  </si>
  <si>
    <t>BGTD23010201175</t>
  </si>
  <si>
    <t>VQD23010900023</t>
  </si>
  <si>
    <t>BGTD23010201197</t>
  </si>
  <si>
    <t>VQD23010900031</t>
  </si>
  <si>
    <t>BGTD23010300116</t>
  </si>
  <si>
    <t>VQD23010900036</t>
  </si>
  <si>
    <t>BGTD23010300133</t>
  </si>
  <si>
    <t>VQD23010900025</t>
  </si>
  <si>
    <t>BGTD23010300094</t>
  </si>
  <si>
    <t>VQ23011000001</t>
  </si>
  <si>
    <t>VQD23011000014</t>
  </si>
  <si>
    <t>BOLANG 23 JAN 
Brojo - Angga (Sumbawa 19 des)
Andika - Chilman (Jatim 19 des)
Desta - Dry (Sumbar 19 des)
Odit - Ecom - Faried (Jabar 17 des/blokingan)</t>
  </si>
  <si>
    <t>BGT23010300013</t>
  </si>
  <si>
    <t>BGTD23010300124</t>
  </si>
  <si>
    <t>VQD23011000008</t>
  </si>
  <si>
    <t>BGTD23010300131</t>
  </si>
  <si>
    <t>BATEREI</t>
  </si>
  <si>
    <t>VQD23011000026</t>
  </si>
  <si>
    <t>BGTD23010300102</t>
  </si>
  <si>
    <t>VQD23011000027</t>
  </si>
  <si>
    <t>BGTD23010300106</t>
  </si>
  <si>
    <t>HOST</t>
  </si>
  <si>
    <t>VQD23011000015</t>
  </si>
  <si>
    <t>BGTD23010300122</t>
  </si>
  <si>
    <t>VQD23011000012</t>
  </si>
  <si>
    <t>BGTD23010300125</t>
  </si>
  <si>
    <t>VQD23011000032</t>
  </si>
  <si>
    <t>VQD23011000017</t>
  </si>
  <si>
    <t>BGTD23010300117</t>
  </si>
  <si>
    <t>VQD23011000018</t>
  </si>
  <si>
    <t>BGTD23010300107</t>
  </si>
  <si>
    <t>PENGINAPAN WARGA</t>
  </si>
  <si>
    <t>VQD23011000022</t>
  </si>
  <si>
    <t>BGTD23010300104</t>
  </si>
  <si>
    <t>VQD23011000023</t>
  </si>
  <si>
    <t>BGTD23010300096</t>
  </si>
  <si>
    <t>VQD23011000011</t>
  </si>
  <si>
    <t>BGTD23010300127</t>
  </si>
  <si>
    <t>SNACK</t>
  </si>
  <si>
    <t>VQD23011000025</t>
  </si>
  <si>
    <t>BGTD23010300098</t>
  </si>
  <si>
    <t>TALENT PENDAMPING</t>
  </si>
  <si>
    <t>VQD23011000024</t>
  </si>
  <si>
    <t>BGTD23010300097</t>
  </si>
  <si>
    <t>TALENT UTAMA</t>
  </si>
  <si>
    <t>VQD23011000016</t>
  </si>
  <si>
    <t>BGTD23010300118</t>
  </si>
  <si>
    <t>VQD23011000009</t>
  </si>
  <si>
    <t>BGTD23010300129</t>
  </si>
  <si>
    <t>VQD23011000019</t>
  </si>
  <si>
    <t>BGTD23010300112</t>
  </si>
  <si>
    <t>VQ23011000005</t>
  </si>
  <si>
    <t>VQD23011000030</t>
  </si>
  <si>
    <t>BGT23010200117</t>
  </si>
  <si>
    <t>BGTD23010201166</t>
  </si>
  <si>
    <t>VQD23011000029</t>
  </si>
  <si>
    <t>BGTD23010400012</t>
  </si>
  <si>
    <t>VQD23011000031</t>
  </si>
  <si>
    <t>BGTD23010201168</t>
  </si>
  <si>
    <t>UM OPERASIONAL SELEBRITA ON THE WEEKEND PER, JANUARI 2023</t>
  </si>
  <si>
    <t>PV23011300035</t>
  </si>
  <si>
    <t>PV23011600025</t>
  </si>
  <si>
    <t>PV23011600026</t>
  </si>
  <si>
    <t>PV23011600027</t>
  </si>
  <si>
    <t>PV23011700008</t>
  </si>
  <si>
    <t>PV23011700009</t>
  </si>
  <si>
    <t>PV23011900051</t>
  </si>
  <si>
    <t>PV23011900052</t>
  </si>
  <si>
    <t>PV23012000034</t>
  </si>
  <si>
    <t>PV23012000035</t>
  </si>
  <si>
    <t>PV23012400032</t>
  </si>
  <si>
    <t>PV23012400033</t>
  </si>
  <si>
    <t>PV23012700015</t>
  </si>
  <si>
    <t>PV23012700016</t>
  </si>
  <si>
    <t>PV23012700017</t>
  </si>
  <si>
    <t>PV23012700018</t>
  </si>
  <si>
    <t>PV23011200038</t>
  </si>
  <si>
    <t>PV23011200039</t>
  </si>
  <si>
    <t>PV23011300036</t>
  </si>
  <si>
    <t>TOTAL ADV</t>
  </si>
  <si>
    <t>CONTROL PV CAIR</t>
  </si>
  <si>
    <t>mmr</t>
  </si>
  <si>
    <t>TOTAL PV CAIR</t>
  </si>
  <si>
    <t>ADV-PV 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</si>
</sst>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9.65"/>
      <color rgb="FF505D69"/>
      <name val="Arial"/>
    </font>
    <font>
      <b/>
      <sz val="9.65"/>
      <color rgb="FF505D69"/>
      <name val="Arial"/>
    </font>
    <font>
      <sz val="9.5"/>
      <color theme="1"/>
      <name val="Arial"/>
    </font>
    <font>
      <sz val="9.5"/>
      <color rgb="FF505D69"/>
      <name val="Arial"/>
    </font>
    <font>
      <sz val="11"/>
      <color theme="1"/>
      <name val="Calibri"/>
      <scheme val="minor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-0.249977111117893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EFF2F7"/>
      </left>
      <right style="medium">
        <color rgb="FFEFF2F7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14">
    <xf numFmtId="0" fontId="0" fillId="0" borderId="0" xfId="0"/>
    <xf numFmtId="3" fontId="0" fillId="0" borderId="0" xfId="0" applyNumberFormat="1"/>
    <xf numFmtId="0" fontId="1" fillId="2" borderId="1" xfId="1"/>
    <xf numFmtId="3" fontId="1" fillId="2" borderId="1" xfId="1" applyNumberFormat="1"/>
    <xf numFmtId="0" fontId="4" fillId="3" borderId="2" xfId="3" applyFont="1" applyFill="1" applyBorder="1" applyAlignment="1" applyProtection="1">
      <alignment horizontal="center" vertical="top"/>
    </xf>
    <xf numFmtId="165" fontId="5" fillId="4" borderId="3" xfId="2" applyNumberFormat="1" applyFont="1" applyFill="1" applyBorder="1" applyAlignment="1">
      <alignment vertical="center"/>
    </xf>
    <xf numFmtId="165" fontId="0" fillId="0" borderId="0" xfId="0" applyNumberFormat="1"/>
    <xf numFmtId="165" fontId="0" fillId="0" borderId="0" xfId="2" applyNumberFormat="1" applyFont="1"/>
    <xf numFmtId="0" fontId="1" fillId="5" borderId="1" xfId="1" applyFill="1"/>
    <xf numFmtId="0" fontId="0" fillId="5" borderId="0" xfId="0" applyFill="1"/>
    <xf numFmtId="3" fontId="1" fillId="5" borderId="1" xfId="1" applyNumberFormat="1" applyFill="1"/>
    <xf numFmtId="3" fontId="0" fillId="5" borderId="0" xfId="0" applyNumberFormat="1" applyFill="1"/>
    <xf numFmtId="0" fontId="8" fillId="3" borderId="3" xfId="0" applyFont="1" applyFill="1" applyBorder="1" applyAlignment="1">
      <alignment horizontal="center"/>
    </xf>
    <xf numFmtId="0" fontId="0" fillId="0" borderId="3" xfId="0" applyBorder="1"/>
    <xf numFmtId="3" fontId="8" fillId="3" borderId="3" xfId="0" applyNumberFormat="1" applyFont="1" applyFill="1" applyBorder="1" applyAlignment="1">
      <alignment horizontal="right"/>
    </xf>
    <xf numFmtId="43" fontId="8" fillId="3" borderId="3" xfId="2" applyFont="1" applyFill="1" applyBorder="1" applyAlignment="1">
      <alignment horizontal="center"/>
    </xf>
    <xf numFmtId="165" fontId="0" fillId="0" borderId="3" xfId="2" applyNumberFormat="1" applyFont="1" applyBorder="1"/>
    <xf numFmtId="165" fontId="8" fillId="3" borderId="3" xfId="2" applyNumberFormat="1" applyFont="1" applyFill="1" applyBorder="1" applyAlignment="1">
      <alignment horizontal="right"/>
    </xf>
    <xf numFmtId="165" fontId="8" fillId="3" borderId="3" xfId="2" applyNumberFormat="1" applyFont="1" applyFill="1" applyBorder="1" applyAlignment="1">
      <alignment horizontal="center"/>
    </xf>
    <xf numFmtId="165" fontId="0" fillId="0" borderId="0" xfId="2" applyNumberFormat="1" applyFont="1" applyAlignment="1"/>
    <xf numFmtId="165" fontId="8" fillId="0" borderId="3" xfId="2" applyNumberFormat="1" applyFont="1" applyBorder="1" applyAlignment="1">
      <alignment horizontal="center"/>
    </xf>
    <xf numFmtId="165" fontId="0" fillId="0" borderId="3" xfId="2" applyNumberFormat="1" applyFont="1" applyBorder="1" applyAlignment="1"/>
    <xf numFmtId="165" fontId="8" fillId="0" borderId="3" xfId="2" applyNumberFormat="1" applyFont="1" applyBorder="1" applyAlignment="1">
      <alignment horizontal="right"/>
    </xf>
    <xf numFmtId="165" fontId="8" fillId="3" borderId="4" xfId="2" applyNumberFormat="1" applyFont="1" applyFill="1" applyBorder="1" applyAlignment="1">
      <alignment horizontal="center"/>
    </xf>
    <xf numFmtId="0" fontId="1" fillId="2" borderId="5" xfId="1" applyBorder="1"/>
    <xf numFmtId="3" fontId="1" fillId="2" borderId="5" xfId="1" applyNumberFormat="1" applyBorder="1"/>
    <xf numFmtId="43" fontId="8" fillId="0" borderId="3" xfId="2" applyFont="1" applyBorder="1" applyAlignment="1">
      <alignment horizontal="center"/>
    </xf>
    <xf numFmtId="0" fontId="1" fillId="2" borderId="1" xfId="1" applyAlignment="1"/>
    <xf numFmtId="3" fontId="1" fillId="2" borderId="1" xfId="1" applyNumberFormat="1" applyAlignment="1"/>
    <xf numFmtId="43" fontId="0" fillId="0" borderId="0" xfId="0" applyNumberFormat="1"/>
    <xf numFmtId="43" fontId="0" fillId="0" borderId="0" xfId="2" applyFont="1" applyAlignment="1"/>
    <xf numFmtId="0" fontId="1" fillId="5" borderId="1" xfId="1" applyFill="1" applyAlignment="1">
      <alignment wrapText="1"/>
    </xf>
    <xf numFmtId="0" fontId="1" fillId="2" borderId="3" xfId="1" applyBorder="1"/>
    <xf numFmtId="3" fontId="1" fillId="2" borderId="3" xfId="1" applyNumberFormat="1" applyBorder="1"/>
    <xf numFmtId="3" fontId="0" fillId="0" borderId="3" xfId="0" applyNumberFormat="1" applyBorder="1"/>
    <xf numFmtId="0" fontId="8" fillId="0" borderId="3" xfId="0" applyFont="1" applyBorder="1" applyAlignment="1">
      <alignment horizontal="center"/>
    </xf>
    <xf numFmtId="3" fontId="8" fillId="0" borderId="3" xfId="0" applyNumberFormat="1" applyFont="1" applyBorder="1" applyAlignment="1">
      <alignment horizontal="right"/>
    </xf>
    <xf numFmtId="0" fontId="1" fillId="2" borderId="3" xfId="1" applyBorder="1" applyAlignment="1"/>
    <xf numFmtId="165" fontId="8" fillId="0" borderId="3" xfId="2" applyNumberFormat="1" applyFont="1" applyFill="1" applyBorder="1" applyAlignment="1">
      <alignment horizontal="center"/>
    </xf>
    <xf numFmtId="165" fontId="0" fillId="0" borderId="3" xfId="2" applyNumberFormat="1" applyFont="1" applyFill="1" applyBorder="1"/>
    <xf numFmtId="3" fontId="1" fillId="2" borderId="3" xfId="1" applyNumberFormat="1" applyBorder="1" applyAlignment="1"/>
    <xf numFmtId="165" fontId="0" fillId="6" borderId="3" xfId="2" applyNumberFormat="1" applyFont="1" applyFill="1" applyBorder="1"/>
    <xf numFmtId="0" fontId="7" fillId="3" borderId="3" xfId="0" applyFont="1" applyFill="1" applyBorder="1" applyAlignment="1">
      <alignment horizontal="center"/>
    </xf>
    <xf numFmtId="165" fontId="0" fillId="6" borderId="3" xfId="2" applyNumberFormat="1" applyFont="1" applyFill="1" applyBorder="1" applyAlignment="1"/>
    <xf numFmtId="0" fontId="0" fillId="0" borderId="3" xfId="0" applyBorder="1" applyAlignment="1">
      <alignment horizontal="center"/>
    </xf>
    <xf numFmtId="165" fontId="1" fillId="2" borderId="3" xfId="1" applyNumberFormat="1" applyBorder="1"/>
    <xf numFmtId="165" fontId="0" fillId="0" borderId="3" xfId="0" applyNumberFormat="1" applyBorder="1"/>
    <xf numFmtId="165" fontId="8" fillId="3" borderId="3" xfId="0" applyNumberFormat="1" applyFont="1" applyFill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165" fontId="0" fillId="6" borderId="3" xfId="0" applyNumberFormat="1" applyFill="1" applyBorder="1"/>
    <xf numFmtId="165" fontId="8" fillId="3" borderId="3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165" fontId="1" fillId="2" borderId="11" xfId="1" applyNumberFormat="1" applyBorder="1"/>
    <xf numFmtId="165" fontId="1" fillId="2" borderId="12" xfId="1" applyNumberFormat="1" applyBorder="1"/>
    <xf numFmtId="165" fontId="0" fillId="8" borderId="3" xfId="0" applyNumberFormat="1" applyFill="1" applyBorder="1"/>
    <xf numFmtId="0" fontId="0" fillId="7" borderId="3" xfId="0" applyFill="1" applyBorder="1"/>
    <xf numFmtId="165" fontId="0" fillId="0" borderId="11" xfId="0" applyNumberFormat="1" applyBorder="1"/>
    <xf numFmtId="165" fontId="8" fillId="6" borderId="3" xfId="0" applyNumberFormat="1" applyFont="1" applyFill="1" applyBorder="1" applyAlignment="1">
      <alignment horizontal="right"/>
    </xf>
    <xf numFmtId="165" fontId="1" fillId="2" borderId="3" xfId="1" applyNumberFormat="1" applyBorder="1" applyAlignment="1"/>
    <xf numFmtId="165" fontId="0" fillId="4" borderId="3" xfId="0" applyNumberFormat="1" applyFill="1" applyBorder="1"/>
    <xf numFmtId="165" fontId="1" fillId="2" borderId="1" xfId="1" applyNumberFormat="1"/>
    <xf numFmtId="1" fontId="1" fillId="2" borderId="3" xfId="1" applyNumberFormat="1" applyBorder="1"/>
    <xf numFmtId="1" fontId="0" fillId="0" borderId="0" xfId="0" applyNumberFormat="1"/>
    <xf numFmtId="1" fontId="1" fillId="2" borderId="1" xfId="1" applyNumberFormat="1"/>
    <xf numFmtId="1" fontId="1" fillId="2" borderId="3" xfId="1" applyNumberFormat="1" applyBorder="1" applyAlignment="1"/>
    <xf numFmtId="165" fontId="0" fillId="0" borderId="3" xfId="0" applyNumberFormat="1" applyBorder="1" applyAlignment="1">
      <alignment horizontal="center"/>
    </xf>
    <xf numFmtId="0" fontId="10" fillId="9" borderId="1" xfId="0" applyFont="1" applyFill="1" applyBorder="1"/>
    <xf numFmtId="0" fontId="1" fillId="10" borderId="1" xfId="1" applyFill="1"/>
    <xf numFmtId="3" fontId="1" fillId="10" borderId="1" xfId="1" applyNumberFormat="1" applyFill="1"/>
    <xf numFmtId="164" fontId="12" fillId="0" borderId="3" xfId="0" applyNumberFormat="1" applyFont="1" applyBorder="1" applyAlignment="1">
      <alignment horizontal="right" vertical="top" wrapText="1"/>
    </xf>
    <xf numFmtId="164" fontId="13" fillId="0" borderId="3" xfId="0" applyNumberFormat="1" applyFont="1" applyBorder="1"/>
    <xf numFmtId="165" fontId="0" fillId="7" borderId="3" xfId="2" applyNumberFormat="1" applyFont="1" applyFill="1" applyBorder="1" applyAlignment="1">
      <alignment horizontal="center" vertical="top"/>
    </xf>
    <xf numFmtId="0" fontId="11" fillId="0" borderId="3" xfId="0" applyFont="1" applyBorder="1" applyAlignment="1">
      <alignment horizontal="center" wrapText="1"/>
    </xf>
    <xf numFmtId="164" fontId="14" fillId="0" borderId="3" xfId="0" applyNumberFormat="1" applyFont="1" applyBorder="1"/>
    <xf numFmtId="165" fontId="15" fillId="0" borderId="3" xfId="0" applyNumberFormat="1" applyFont="1" applyBorder="1"/>
    <xf numFmtId="164" fontId="13" fillId="0" borderId="3" xfId="2" applyNumberFormat="1" applyFont="1" applyBorder="1"/>
    <xf numFmtId="165" fontId="16" fillId="3" borderId="3" xfId="2" applyNumberFormat="1" applyFont="1" applyFill="1" applyBorder="1" applyAlignment="1">
      <alignment horizontal="right"/>
    </xf>
    <xf numFmtId="165" fontId="0" fillId="3" borderId="3" xfId="2" applyNumberFormat="1" applyFont="1" applyFill="1" applyBorder="1" applyAlignment="1">
      <alignment horizontal="right" vertical="top"/>
    </xf>
    <xf numFmtId="165" fontId="13" fillId="0" borderId="3" xfId="2" applyNumberFormat="1" applyFont="1" applyBorder="1"/>
    <xf numFmtId="0" fontId="0" fillId="0" borderId="3" xfId="0" applyBorder="1" applyAlignment="1">
      <alignment horizontal="center" vertical="top"/>
    </xf>
    <xf numFmtId="0" fontId="10" fillId="9" borderId="3" xfId="0" applyFont="1" applyFill="1" applyBorder="1"/>
    <xf numFmtId="3" fontId="10" fillId="9" borderId="3" xfId="0" applyNumberFormat="1" applyFont="1" applyFill="1" applyBorder="1"/>
    <xf numFmtId="0" fontId="9" fillId="0" borderId="0" xfId="0" applyFont="1"/>
    <xf numFmtId="165" fontId="9" fillId="0" borderId="0" xfId="0" applyNumberFormat="1" applyFont="1"/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3" xfId="0" applyBorder="1"/>
    <xf numFmtId="0" fontId="1" fillId="9" borderId="3" xfId="0" applyFont="1" applyFill="1" applyBorder="1"/>
    <xf numFmtId="3" fontId="1" fillId="9" borderId="3" xfId="0" applyNumberFormat="1" applyFont="1" applyFill="1" applyBorder="1"/>
    <xf numFmtId="3" fontId="8" fillId="3" borderId="3" xfId="0" applyNumberFormat="1" applyFont="1" applyFill="1" applyBorder="1" applyAlignment="1">
      <alignment horizontal="right" vertical="top"/>
    </xf>
    <xf numFmtId="3" fontId="0" fillId="0" borderId="13" xfId="0" applyNumberFormat="1" applyBorder="1"/>
    <xf numFmtId="0" fontId="0" fillId="0" borderId="14" xfId="0" applyBorder="1"/>
    <xf numFmtId="3" fontId="9" fillId="0" borderId="0" xfId="0" applyNumberFormat="1" applyFont="1"/>
    <xf numFmtId="165" fontId="9" fillId="11" borderId="3" xfId="0" applyNumberFormat="1" applyFont="1" applyFill="1" applyBorder="1"/>
    <xf numFmtId="0" fontId="9" fillId="11" borderId="3" xfId="0" applyFont="1" applyFill="1" applyBorder="1"/>
    <xf numFmtId="0" fontId="7" fillId="3" borderId="3" xfId="0" applyFont="1" applyFill="1" applyBorder="1" applyAlignment="1">
      <alignment horizontal="center" vertical="top"/>
    </xf>
    <xf numFmtId="0" fontId="7" fillId="0" borderId="3" xfId="0" applyFont="1" applyBorder="1"/>
    <xf numFmtId="165" fontId="7" fillId="3" borderId="3" xfId="0" applyNumberFormat="1" applyFont="1" applyFill="1" applyBorder="1" applyAlignment="1">
      <alignment horizontal="center"/>
    </xf>
    <xf numFmtId="165" fontId="0" fillId="12" borderId="3" xfId="0" applyNumberFormat="1" applyFill="1" applyBorder="1"/>
    <xf numFmtId="165" fontId="8" fillId="3" borderId="10" xfId="2" applyNumberFormat="1" applyFont="1" applyFill="1" applyBorder="1" applyAlignment="1">
      <alignment horizontal="right"/>
    </xf>
    <xf numFmtId="165" fontId="8" fillId="0" borderId="10" xfId="2" applyNumberFormat="1" applyFont="1" applyBorder="1" applyAlignment="1">
      <alignment horizontal="right"/>
    </xf>
    <xf numFmtId="0" fontId="9" fillId="0" borderId="3" xfId="0" applyFont="1" applyBorder="1"/>
    <xf numFmtId="3" fontId="9" fillId="0" borderId="3" xfId="0" applyNumberFormat="1" applyFont="1" applyBorder="1"/>
    <xf numFmtId="165" fontId="9" fillId="0" borderId="3" xfId="2" applyNumberFormat="1" applyFont="1" applyBorder="1"/>
    <xf numFmtId="3" fontId="7" fillId="0" borderId="3" xfId="0" applyNumberFormat="1" applyFont="1" applyBorder="1" applyAlignment="1">
      <alignment horizontal="right"/>
    </xf>
    <xf numFmtId="3" fontId="7" fillId="3" borderId="3" xfId="0" applyNumberFormat="1" applyFont="1" applyFill="1" applyBorder="1" applyAlignment="1">
      <alignment horizontal="right"/>
    </xf>
    <xf numFmtId="165" fontId="9" fillId="0" borderId="3" xfId="2" applyNumberFormat="1" applyFont="1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5">
    <cellStyle name="Check Cell" xfId="1" builtinId="23"/>
    <cellStyle name="Comma" xfId="2" builtinId="3"/>
    <cellStyle name="Hyperlink" xfId="3" builtinId="8"/>
    <cellStyle name="Normal" xfId="0" builtinId="0"/>
    <cellStyle name="Normal 3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99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12.xml"/><Relationship Id="rId89" Type="http://schemas.openxmlformats.org/officeDocument/2006/relationships/revisionLog" Target="revisionLog14.xml"/><Relationship Id="rId112" Type="http://schemas.openxmlformats.org/officeDocument/2006/relationships/revisionLog" Target="revisionLog94.xml"/><Relationship Id="rId16" Type="http://schemas.openxmlformats.org/officeDocument/2006/relationships/revisionLog" Target="revisionLog16.xml"/><Relationship Id="rId107" Type="http://schemas.openxmlformats.org/officeDocument/2006/relationships/revisionLog" Target="revisionLog89.xml"/><Relationship Id="rId11" Type="http://schemas.openxmlformats.org/officeDocument/2006/relationships/revisionLog" Target="revisionLog10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121.xml"/><Relationship Id="rId79" Type="http://schemas.openxmlformats.org/officeDocument/2006/relationships/revisionLog" Target="revisionLog75.xml"/><Relationship Id="rId102" Type="http://schemas.openxmlformats.org/officeDocument/2006/relationships/revisionLog" Target="revisionLog86.xml"/><Relationship Id="rId123" Type="http://schemas.openxmlformats.org/officeDocument/2006/relationships/revisionLog" Target="revisionLog105.xml"/><Relationship Id="rId128" Type="http://schemas.openxmlformats.org/officeDocument/2006/relationships/revisionLog" Target="revisionLog115.xml"/><Relationship Id="rId5" Type="http://schemas.openxmlformats.org/officeDocument/2006/relationships/revisionLog" Target="revisionLog4.xml"/><Relationship Id="rId90" Type="http://schemas.openxmlformats.org/officeDocument/2006/relationships/revisionLog" Target="revisionLog151.xml"/><Relationship Id="rId95" Type="http://schemas.openxmlformats.org/officeDocument/2006/relationships/revisionLog" Target="revisionLog81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95.xml"/><Relationship Id="rId118" Type="http://schemas.openxmlformats.org/officeDocument/2006/relationships/revisionLog" Target="revisionLog100.xml"/><Relationship Id="rId80" Type="http://schemas.openxmlformats.org/officeDocument/2006/relationships/revisionLog" Target="revisionLog76.xml"/><Relationship Id="rId85" Type="http://schemas.openxmlformats.org/officeDocument/2006/relationships/revisionLog" Target="revisionLog79.xml"/><Relationship Id="rId12" Type="http://schemas.openxmlformats.org/officeDocument/2006/relationships/revisionLog" Target="revisionLog1211.xml"/><Relationship Id="rId17" Type="http://schemas.openxmlformats.org/officeDocument/2006/relationships/revisionLog" Target="revisionLog171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1.xml"/><Relationship Id="rId108" Type="http://schemas.openxmlformats.org/officeDocument/2006/relationships/revisionLog" Target="revisionLog90.xml"/><Relationship Id="rId124" Type="http://schemas.openxmlformats.org/officeDocument/2006/relationships/revisionLog" Target="revisionLog106.xml"/><Relationship Id="rId129" Type="http://schemas.openxmlformats.org/officeDocument/2006/relationships/revisionLog" Target="revisionLog116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110.xml"/><Relationship Id="rId91" Type="http://schemas.openxmlformats.org/officeDocument/2006/relationships/revisionLog" Target="revisionLog112.xml"/><Relationship Id="rId96" Type="http://schemas.openxmlformats.org/officeDocument/2006/relationships/revisionLog" Target="revisionLog131.xml"/><Relationship Id="rId1" Type="http://schemas.openxmlformats.org/officeDocument/2006/relationships/revisionLog" Target="revisionLog1111.xml"/><Relationship Id="rId6" Type="http://schemas.openxmlformats.org/officeDocument/2006/relationships/revisionLog" Target="revisionLog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96.xml"/><Relationship Id="rId119" Type="http://schemas.openxmlformats.org/officeDocument/2006/relationships/revisionLog" Target="revisionLog101.xml"/><Relationship Id="rId44" Type="http://schemas.openxmlformats.org/officeDocument/2006/relationships/revisionLog" Target="revisionLog44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81" Type="http://schemas.openxmlformats.org/officeDocument/2006/relationships/revisionLog" Target="revisionLog152.xml"/><Relationship Id="rId86" Type="http://schemas.openxmlformats.org/officeDocument/2006/relationships/revisionLog" Target="revisionLog1121.xml"/><Relationship Id="rId130" Type="http://schemas.openxmlformats.org/officeDocument/2006/relationships/revisionLog" Target="revisionLog117.xml"/><Relationship Id="rId13" Type="http://schemas.openxmlformats.org/officeDocument/2006/relationships/revisionLog" Target="revisionLog1311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91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114.xml"/><Relationship Id="rId97" Type="http://schemas.openxmlformats.org/officeDocument/2006/relationships/revisionLog" Target="revisionLog82.xml"/><Relationship Id="rId104" Type="http://schemas.openxmlformats.org/officeDocument/2006/relationships/revisionLog" Target="revisionLog1.xml"/><Relationship Id="rId120" Type="http://schemas.openxmlformats.org/officeDocument/2006/relationships/revisionLog" Target="revisionLog102.xml"/><Relationship Id="rId125" Type="http://schemas.openxmlformats.org/officeDocument/2006/relationships/revisionLog" Target="revisionLog107.xml"/><Relationship Id="rId7" Type="http://schemas.openxmlformats.org/officeDocument/2006/relationships/revisionLog" Target="revisionLog6.xml"/><Relationship Id="rId71" Type="http://schemas.openxmlformats.org/officeDocument/2006/relationships/revisionLog" Target="revisionLog71.xml"/><Relationship Id="rId92" Type="http://schemas.openxmlformats.org/officeDocument/2006/relationships/revisionLog" Target="revisionLog15.xml"/><Relationship Id="rId2" Type="http://schemas.openxmlformats.org/officeDocument/2006/relationships/revisionLog" Target="revisionLog111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141.xml"/><Relationship Id="rId110" Type="http://schemas.openxmlformats.org/officeDocument/2006/relationships/revisionLog" Target="revisionLog92.xml"/><Relationship Id="rId115" Type="http://schemas.openxmlformats.org/officeDocument/2006/relationships/revisionLog" Target="revisionLog97.xml"/><Relationship Id="rId131" Type="http://schemas.openxmlformats.org/officeDocument/2006/relationships/revisionLog" Target="revisionLog118.xml"/><Relationship Id="rId61" Type="http://schemas.openxmlformats.org/officeDocument/2006/relationships/revisionLog" Target="revisionLog61.xml"/><Relationship Id="rId82" Type="http://schemas.openxmlformats.org/officeDocument/2006/relationships/revisionLog" Target="revisionLog77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11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4.xml"/><Relationship Id="rId100" Type="http://schemas.openxmlformats.org/officeDocument/2006/relationships/revisionLog" Target="revisionLog84.xml"/><Relationship Id="rId105" Type="http://schemas.openxmlformats.org/officeDocument/2006/relationships/revisionLog" Target="revisionLog87.xml"/><Relationship Id="rId126" Type="http://schemas.openxmlformats.org/officeDocument/2006/relationships/revisionLog" Target="revisionLog108.xml"/><Relationship Id="rId8" Type="http://schemas.openxmlformats.org/officeDocument/2006/relationships/revisionLog" Target="revisionLog7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17.xml"/><Relationship Id="rId98" Type="http://schemas.openxmlformats.org/officeDocument/2006/relationships/revisionLog" Target="revisionLog13.xml"/><Relationship Id="rId121" Type="http://schemas.openxmlformats.org/officeDocument/2006/relationships/revisionLog" Target="revisionLog103.xml"/><Relationship Id="rId3" Type="http://schemas.openxmlformats.org/officeDocument/2006/relationships/revisionLog" Target="revisionLog2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9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78.xml"/><Relationship Id="rId88" Type="http://schemas.openxmlformats.org/officeDocument/2006/relationships/revisionLog" Target="revisionLog80.xml"/><Relationship Id="rId111" Type="http://schemas.openxmlformats.org/officeDocument/2006/relationships/revisionLog" Target="revisionLog93.xml"/><Relationship Id="rId15" Type="http://schemas.openxmlformats.org/officeDocument/2006/relationships/revisionLog" Target="revisionLog1511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88.xml"/><Relationship Id="rId127" Type="http://schemas.openxmlformats.org/officeDocument/2006/relationships/revisionLog" Target="revisionLog109.xml"/><Relationship Id="rId10" Type="http://schemas.openxmlformats.org/officeDocument/2006/relationships/revisionLog" Target="revisionLog9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78" Type="http://schemas.openxmlformats.org/officeDocument/2006/relationships/revisionLog" Target="revisionLog142.xml"/><Relationship Id="rId94" Type="http://schemas.openxmlformats.org/officeDocument/2006/relationships/revisionLog" Target="revisionLog113.xml"/><Relationship Id="rId99" Type="http://schemas.openxmlformats.org/officeDocument/2006/relationships/revisionLog" Target="revisionLog83.xml"/><Relationship Id="rId101" Type="http://schemas.openxmlformats.org/officeDocument/2006/relationships/revisionLog" Target="revisionLog85.xml"/><Relationship Id="rId122" Type="http://schemas.openxmlformats.org/officeDocument/2006/relationships/revisionLog" Target="revisionLog104.xml"/><Relationship Id="rId4" Type="http://schemas.openxmlformats.org/officeDocument/2006/relationships/revisionLog" Target="revisionLog3.xml"/><Relationship Id="rId9" Type="http://schemas.openxmlformats.org/officeDocument/2006/relationships/revisionLog" Target="revisionLog8.xml"/><Relationship Id="rId26" Type="http://schemas.openxmlformats.org/officeDocument/2006/relationships/revisionLog" Target="revisionLog2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A310FEB-017A-4E90-A399-7318BD3F3043}" diskRevisions="1" revisionId="2384" version="131">
  <header guid="{D46B493E-CE9A-4898-9DA9-A62D783EC28B}" dateTime="2023-01-28T15:09:06" maxSheetId="22" userName="okti.syahrilia" r:id="rId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CB1D37A-655E-47E9-98CD-BCE8A8230AEF}" dateTime="2023-01-28T15:46:39" maxSheetId="22" userName="okti.syahrilia" r:id="rId2" minRId="1" maxRId="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B6477BDE-8951-40E1-A48F-ADE02B1545C6}" dateTime="2023-01-28T17:33:13" maxSheetId="22" userName="ovani.almahiri" r:id="rId3" minRId="6" maxRId="1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3720276B-3BDC-4D59-9158-57C84BE8585B}" dateTime="2023-01-28T17:34:00" maxSheetId="22" userName="Aldo Rami Gazidy" r:id="rId4" minRId="1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5A041A1-C9F2-4469-BAC1-E6C452392686}" dateTime="2023-01-28T17:39:32" maxSheetId="22" userName="Surya Adi" r:id="rId5" minRId="14" maxRId="2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59CF1EE-EADD-4411-80C1-354C901725A7}" dateTime="2023-01-28T17:47:46" maxSheetId="22" userName="ovani.almahiri" r:id="rId6" minRId="25" maxRId="4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8E1CF12-DD62-42AD-ACC1-0BE0DC4A0906}" dateTime="2023-01-28T17:53:47" maxSheetId="22" userName="Aldo Rami Gazidy" r:id="rId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FAD0DDF-7C2C-4845-B2E7-F347334C5D2E}" dateTime="2023-01-28T17:59:46" maxSheetId="22" userName="Surya Adi" r:id="rId8" minRId="46" maxRId="5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182F917A-C5DD-446A-B39E-15D48B3FB4C0}" dateTime="2023-01-28T18:02:02" maxSheetId="22" userName="Surya Adi" r:id="rId9" minRId="57" maxRId="5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1CB0718-410B-42B7-B32D-FCDE935D952B}" dateTime="2023-01-28T18:03:01" maxSheetId="22" userName="ovani.almahiri" r:id="rId10" minRId="59" maxRId="6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00C0ECE-78EB-4C8E-9F52-313F880DB18B}" dateTime="2023-01-28T18:06:36" maxSheetId="22" userName="Aldo Rami Gazidy" r:id="rId1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7A62A85-09EF-442C-8AC6-9507E80B7BF9}" dateTime="2023-01-28T18:09:43" maxSheetId="22" userName="Aldo Rami Gazidy" r:id="rId12" minRId="63" maxRId="65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E3E06CC-BA2D-4993-8A79-B2BA063961DF}" dateTime="2023-01-28T18:10:34" maxSheetId="22" userName="Aldo Rami Gazidy" r:id="rId13" minRId="6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0BC149B-1A16-45AE-90CF-D61BFA4C3B02}" dateTime="2023-01-28T18:14:11" maxSheetId="22" userName="ovani.almahiri" r:id="rId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94DCD0F-7C5A-430A-93F6-AD7E05840186}" dateTime="2023-01-28T18:16:40" maxSheetId="22" userName="Surya Adi" r:id="rId15" minRId="69" maxRId="9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2A61EDC-7583-4E68-9E92-811F31C2468F}" dateTime="2023-01-28T18:33:10" maxSheetId="22" userName="Nita Heryunitawati" r:id="rId16" minRId="94" maxRId="20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75807CB-95E3-41F5-B769-46163C541824}" dateTime="2023-01-28T18:34:39" maxSheetId="22" userName="Nita Heryunitawati" r:id="rId17" minRId="211" maxRId="22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5959BE5-DD9B-46E9-A01E-2ED9091AB3A9}" dateTime="2023-01-28T18:34:58" maxSheetId="22" userName="Nita Heryunitawati" r:id="rId1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992A11C-C555-49B9-8455-8C0B8D59BAA0}" dateTime="2023-01-28T18:38:42" maxSheetId="22" userName="Aldo Rami Gazidy" r:id="rId19" minRId="228" maxRId="23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9EAB3F4E-E54F-42E1-BA25-FBB8A88F927F}" dateTime="2023-01-28T18:39:16" maxSheetId="22" userName="Aldo Rami Gazidy" r:id="rId20" minRId="234" maxRId="23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56AF807-B362-40C0-A2B9-FB40AC97F288}" dateTime="2023-01-28T18:44:15" maxSheetId="22" userName="Aldo Rami Gazidy" r:id="rId21" minRId="240" maxRId="257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649A238A-363C-4165-8F03-D7657B1C9530}" dateTime="2023-01-28T18:44:25" maxSheetId="22" userName="Aldo Rami Gazidy" r:id="rId2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6358796-D3F8-4A66-90C6-B549403F6B4B}" dateTime="2023-01-28T18:48:32" maxSheetId="22" userName="Aldo Rami Gazidy" r:id="rId2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2E0897DD-E5F3-42AC-971C-00A8F7A5C9C0}" dateTime="2023-01-28T20:32:54" maxSheetId="22" userName="Nita Heryunitawati" r:id="rId24" minRId="259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4C460BEC-7773-478D-94BD-ED6521F7AD42}" dateTime="2023-01-28T20:34:32" maxSheetId="22" userName="Nita Heryunitawati" r:id="rId25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56F9B862-DAAB-4FDE-AB1F-18AA3C9EF91C}" dateTime="2023-01-29T10:34:13" maxSheetId="22" userName="Aldo Rami Gazidy" r:id="rId26" minRId="261" maxRId="26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932D029-40BE-408A-8C15-A7445F817BD2}" dateTime="2023-01-29T10:44:34" maxSheetId="22" userName="Aldo Rami Gazidy" r:id="rId27" minRId="26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2D1A556-AB06-4E37-B66C-72776E15A353}" dateTime="2023-01-29T11:10:02" maxSheetId="22" userName="Romi Ansah" r:id="rId28" minRId="267" maxRId="27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488E236-E72B-4F4A-98AD-C91BD7C5E0A3}" dateTime="2023-01-29T11:17:31" maxSheetId="22" userName="Romi Ansah" r:id="rId29" minRId="273" maxRId="296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04222FC0-15F7-4D85-A6F8-81D53DBA3181}" dateTime="2023-01-29T11:20:18" maxSheetId="22" userName="Romi Ansah" r:id="rId30" minRId="297" maxRId="30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BAFA7E3-C1AD-4022-83C4-4CA1D22A622D}" dateTime="2023-01-29T11:29:34" maxSheetId="22" userName="Romi Ansah" r:id="rId31" minRId="304" maxRId="3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632058DD-F8B0-481E-A99C-43CA9C876369}" dateTime="2023-01-29T11:46:07" maxSheetId="22" userName="Romi Ansah" r:id="rId32" minRId="315" maxRId="320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3613898-0E99-48AB-8608-E235574A44E9}" dateTime="2023-01-29T11:57:43" maxSheetId="22" userName="Romi Ansah" r:id="rId33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8E3AADF8-9BFF-4BAE-86A8-6F9A71498089}" dateTime="2023-01-29T12:08:43" maxSheetId="22" userName="Romi Ansah" r:id="rId34" minRId="32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D3F08397-4091-42C0-9323-681F2838DC2A}" dateTime="2023-01-29T12:28:15" maxSheetId="22" userName="Romi Ansah" r:id="rId35" minRId="323" maxRId="342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FC561636-D6F9-42F5-8117-3507B175AED3}" dateTime="2023-01-29T12:44:20" maxSheetId="22" userName="Romi Ansah" r:id="rId36" minRId="343" maxRId="411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C64275CD-82A6-4078-9E5D-05F8B4DD8584}" dateTime="2023-01-29T12:49:10" maxSheetId="22" userName="Romi Ansah" r:id="rId37" minRId="412" maxRId="414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A7955E61-CD36-4227-B34B-1784A27EDD2C}" dateTime="2023-01-29T12:57:35" maxSheetId="22" userName="Romi Ansah" r:id="rId38" minRId="415" maxRId="438">
    <sheetIdMap count="2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</sheetIdMap>
  </header>
  <header guid="{E961D7EC-E221-46FE-9B22-D8EADBDA882D}" dateTime="2023-01-29T13:18:59" maxSheetId="22" userName="Aldo Rami Gazidy" r:id="rId39" minRId="439" maxRId="44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A59454F4-E99D-48CF-9248-6333110D36E1}" dateTime="2023-01-29T13:19:15" maxSheetId="22" userName="Aldo Rami Gazidy" r:id="rId4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80422A9B-CDB5-46B4-B01F-38D7AF3326B8}" dateTime="2023-01-29T13:22:42" maxSheetId="22" userName="Aldo Rami Gazidy" r:id="rId41" minRId="443" maxRId="45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64C37934-1282-4B57-AB25-9467EE5693D7}" dateTime="2023-01-29T13:22:52" maxSheetId="22" userName="Aldo Rami Gazidy" r:id="rId4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0"/>
      <sheetId val="21"/>
      <sheetId val="14"/>
      <sheetId val="12"/>
      <sheetId val="5"/>
    </sheetIdMap>
  </header>
  <header guid="{1D489FE5-50F8-47CF-96F5-F387AADA782C}" dateTime="2023-01-29T13:29:08" maxSheetId="22" userName="Surya Adi" r:id="rId43" minRId="452" maxRId="45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E64AE0F5-1346-4679-9B2B-6D0EB4A552D6}" dateTime="2023-01-29T13:30:36" maxSheetId="22" userName="Aldo Rami Gazidy" r:id="rId44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AC656B1-5217-49EA-B5E6-8FD84417A4B6}" dateTime="2023-01-29T13:30:45" maxSheetId="22" userName="Aldo Rami Gazidy" r:id="rId4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148B642-FACC-45A6-A59C-CCD62CB63232}" dateTime="2023-01-29T13:30:56" maxSheetId="22" userName="Aldo Rami Gazidy" r:id="rId4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8FCAA3E-4451-436A-AB0F-2E50395CFB34}" dateTime="2023-01-29T13:55:53" maxSheetId="22" userName="Romi Ansah" r:id="rId47" minRId="463" maxRId="48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4A5501E0-0C97-41AE-89B3-62B09D4F2ADB}" dateTime="2023-01-29T13:59:03" maxSheetId="22" userName="Aldo Rami Gazidy" r:id="rId48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8DD5C73F-E7BE-4115-9400-0C8EA62CA1E7}" dateTime="2023-01-29T14:04:23" maxSheetId="22" userName="Romi Ansah" r:id="rId49" minRId="482" maxRId="49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E75102E-482E-47C7-A84C-CAF52EE12350}" dateTime="2023-01-29T21:27:44" maxSheetId="22" userName="Guntur Alamsyah" r:id="rId50" minRId="494" maxRId="49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3D95695-2FA0-4E2D-A96B-6B177BB6EC68}" dateTime="2023-01-29T22:00:44" maxSheetId="22" userName="Guntur Alamsyah" r:id="rId51" minRId="498" maxRId="50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601C43B-AE72-40C7-BC4F-2C22A45B6A58}" dateTime="2023-01-29T22:10:07" maxSheetId="22" userName="Guntur Alamsyah" r:id="rId52" minRId="506" maxRId="69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B19B1BE7-1AAF-43A7-B086-0218EF76D4E9}" dateTime="2023-01-29T22:12:58" maxSheetId="22" userName="Guntur Alamsyah" r:id="rId53" minRId="697" maxRId="70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4961C598-1517-4520-BF16-223CF771D5B2}" dateTime="2023-01-29T22:13:56" maxSheetId="22" userName="Guntur Alamsyah" r:id="rId54" minRId="703" maxRId="70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B42F5F31-3D18-43FA-95F7-2C086D439ACC}" dateTime="2023-01-29T22:16:01" maxSheetId="22" userName="Guntur Alamsyah" r:id="rId55" minRId="708" maxRId="72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5829610-CA45-402E-A220-487682B8E04A}" dateTime="2023-01-29T22:16:33" maxSheetId="22" userName="Guntur Alamsyah" r:id="rId56" minRId="721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B1C8135B-5274-4E7A-94F4-2459680C9ED5}" dateTime="2023-01-29T22:20:24" maxSheetId="22" userName="Guntur Alamsyah" r:id="rId57" minRId="722" maxRId="73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9B49E6E6-0C24-4A7B-8BE8-F26A2F84BD77}" dateTime="2023-01-29T22:21:37" maxSheetId="22" userName="Guntur Alamsyah" r:id="rId58" minRId="737" maxRId="74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3A8F9DE-FCF6-438D-9017-A933724F191A}" dateTime="2023-01-29T22:22:27" maxSheetId="22" userName="Guntur Alamsyah" r:id="rId59" minRId="744" maxRId="74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F8754FC1-88D9-46B9-8BC6-2D7AF5D2BCBF}" dateTime="2023-01-29T22:38:10" maxSheetId="22" userName="Guntur Alamsyah" r:id="rId60" minRId="748" maxRId="81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8B9EDAE7-ED2E-4897-AB49-EE7D5DC8B551}" dateTime="2023-01-29T22:38:46" maxSheetId="22" userName="Guntur Alamsyah" r:id="rId61" minRId="811" maxRId="81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6043098E-A2F4-4FBB-88A4-7C8D5D987595}" dateTime="2023-01-29T22:41:53" maxSheetId="22" userName="Guntur Alamsyah" r:id="rId62" minRId="814" maxRId="815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A221EA30-7F99-4005-9B04-19761C562A2F}" dateTime="2023-01-29T22:58:18" maxSheetId="22" userName="Guntur Alamsyah" r:id="rId63" minRId="816" maxRId="82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17CE75AE-4B9E-45FF-9A19-7865661C938F}" dateTime="2023-01-29T23:01:55" maxSheetId="22" userName="Guntur Alamsyah" r:id="rId64" minRId="825" maxRId="826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AB841C26-B920-4E8C-8F70-8B6B86623141}" dateTime="2023-01-29T23:02:22" maxSheetId="22" userName="Guntur Alamsyah" r:id="rId65" minRId="82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DCDA9195-5AA1-44FD-A266-286A9791798B}" dateTime="2023-01-30T09:19:17" maxSheetId="22" userName="Romi Ansah" r:id="rId66" minRId="828" maxRId="82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D46D835C-6D89-462A-A9CE-E97FF245610C}" dateTime="2023-01-30T09:38:02" maxSheetId="22" userName="Romi Ansah" r:id="rId67" minRId="830" maxRId="831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3E9D6F3E-C9A5-4109-845F-A41A3BAD3E4B}" dateTime="2023-01-30T10:32:54" maxSheetId="22" userName="Aldo Rami Gazidy" r:id="rId68" minRId="83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4029D495-DE79-4953-A919-E29E171D8967}" dateTime="2023-01-30T10:33:31" maxSheetId="22" userName="Aldo Rami Gazidy" r:id="rId69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28EE27AA-95CC-4DAA-98F6-A68D8BD7AE85}" dateTime="2023-01-30T11:03:36" maxSheetId="22" userName="Aldo Rami Gazidy" r:id="rId7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806E42BB-CEB8-4DB4-9F6C-8877C868DE0F}" dateTime="2023-01-30T11:10:09" maxSheetId="22" userName="Aldo Rami Gazidy" r:id="rId71" minRId="836" maxRId="852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DC9F0F46-2AEB-4FDE-8F6A-4D5F0115FAAC}" dateTime="2023-01-30T11:10:36" maxSheetId="22" userName="Aldo Rami Gazidy" r:id="rId72" minRId="854" maxRId="857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E2FFA8CB-FD4B-42CB-ADF9-C4F017558182}" dateTime="2023-01-30T11:11:42" maxSheetId="22" userName="Aldo Rami Gazidy" r:id="rId73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AF2C95B2-7C6F-455C-9F58-03F5FA85D79B}" dateTime="2023-01-30T11:18:22" maxSheetId="22" userName="okti.syahrilia" r:id="rId74" minRId="859" maxRId="860">
    <sheetIdMap count="21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</sheetIdMap>
  </header>
  <header guid="{24251768-2BC0-4483-B3D8-A780C51D1731}" dateTime="2023-01-30T11:21:03" maxSheetId="24" userName="okti.syahrilia" r:id="rId75" minRId="862" maxRId="1188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75CA1FC7-73B3-44DA-BF54-CFAEC420477C}" dateTime="2023-01-30T11:22:17" maxSheetId="24" userName="okti.syahrilia" r:id="rId76" minRId="1190" maxRId="1333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B36A152A-6503-4D01-AC26-5B4621E51180}" dateTime="2023-01-30T11:22:25" maxSheetId="24" userName="Aldo Rami Gazidy" r:id="rId77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89F987AE-FD22-4CBD-9756-684752EB2481}" dateTime="2023-01-30T11:22:34" maxSheetId="24" userName="okti.syahrilia" r:id="rId78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16603B00-CAC3-478D-BA93-3839895CBCC4}" dateTime="2023-01-30T11:26:06" maxSheetId="24" userName="Aldo Rami Gazidy" r:id="rId79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93F0783B-080F-48DD-AC28-56A0D40F88A4}" dateTime="2023-01-30T11:27:38" maxSheetId="24" userName="Aldo Rami Gazidy" r:id="rId80" minRId="1338" maxRId="1341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63DE543A-23C8-4DF0-8751-F33FE80871A9}" dateTime="2023-01-30T11:28:31" maxSheetId="24" userName="okti.syahrilia" r:id="rId81" minRId="1342" maxRId="1479">
    <sheetIdMap count="23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882B27C4-6872-4A9B-A664-6A82F3B2EC6D}" dateTime="2023-01-30T11:28:43" maxSheetId="25" userName="Aldo Rami Gazidy" r:id="rId82" minRId="1481" maxRId="1511">
    <sheetIdMap count="24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2"/>
      <sheetId val="23"/>
    </sheetIdMap>
  </header>
  <header guid="{5063337E-411D-4303-97CC-E4A283EBA158}" dateTime="2023-01-30T11:29:21" maxSheetId="26" userName="Aldo Rami Gazidy" r:id="rId83" minRId="1512" maxRId="1666">
    <sheetIdMap count="25">
      <sheetId val="1"/>
      <sheetId val="25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2"/>
      <sheetId val="23"/>
    </sheetIdMap>
  </header>
  <header guid="{078E735A-879B-4879-BDAA-AC9484CF7B09}" dateTime="2023-01-30T11:29:32" maxSheetId="26" userName="okti.syahrilia" r:id="rId84" minRId="1668" maxRId="167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E8DAD5D2-29A4-4E94-A952-B42B26999EEE}" dateTime="2023-01-30T11:30:01" maxSheetId="26" userName="Aldo Rami Gazidy" r:id="rId85" minRId="1679" maxRId="168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512874C4-CBB2-48B9-8957-E62C0300DC19}" dateTime="2023-01-30T11:31:55" maxSheetId="26" userName="okti.syahrilia" r:id="rId86" minRId="1683" maxRId="1720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DC618562-DAC0-4ECE-B638-7865A346CC40}" dateTime="2023-01-30T11:32:12" maxSheetId="26" userName="okti.syahrilia" r:id="rId8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8945151B-2C0E-433C-989D-B72AADEE9863}" dateTime="2023-01-30T11:32:34" maxSheetId="26" userName="Aldo Rami Gazidy" r:id="rId88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3561BA7C-CAE2-485E-B534-0571820C4B1A}" dateTime="2023-01-30T11:32:34" maxSheetId="26" userName="okti.syahrilia" r:id="rId89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BFB5994E-4179-4201-89D3-0111630E9605}" dateTime="2023-01-30T11:32:55" maxSheetId="26" userName="okti.syahrilia" r:id="rId90" minRId="1725" maxRId="1753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528875B7-5B8D-4CCC-B415-B691F1E2AA8A}" dateTime="2023-01-30T11:38:05" maxSheetId="26" userName="okti.syahrilia" r:id="rId91" minRId="1754" maxRId="1763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2"/>
      <sheetId val="23"/>
    </sheetIdMap>
  </header>
  <header guid="{1CEBF30D-A323-4330-BBBB-3EF78B7CF092}" dateTime="2023-01-30T11:38:09" maxSheetId="26" userName="okti.syahrilia" r:id="rId92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CC6AAE7F-0114-46C0-8C3C-FB2728DF2A92}" dateTime="2023-01-30T11:39:19" maxSheetId="26" userName="okti.syahrilia" r:id="rId93" minRId="1766" maxRId="1791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8DAD4E49-3FA3-4643-B671-80BF63B465A9}" dateTime="2023-01-30T11:39:20" maxSheetId="26" userName="okti.syahrilia" r:id="rId94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0CE4D7E8-1EA9-495D-BA62-5AA8F19BDE1F}" dateTime="2023-01-30T11:39:31" maxSheetId="26" userName="Aldo Rami Gazidy" r:id="rId95" minRId="1794" maxRId="184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B1F91DDE-855C-4498-9F87-5D3D8A02618E}" dateTime="2023-01-30T11:39:49" maxSheetId="26" userName="okti.syahrilia" r:id="rId96" minRId="1844" maxRId="184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9549E26F-A870-4154-8217-EB5987CEDBC9}" dateTime="2023-01-30T11:40:46" maxSheetId="26" userName="Aldo Rami Gazidy" r:id="rId97" minRId="1849" maxRId="1868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1BBC9E62-1550-4F53-9B1D-BC5D161173ED}" dateTime="2023-01-30T11:41:31" maxSheetId="26" userName="okti.syahrilia" r:id="rId98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7F8A1F74-D74C-4D6C-B3C3-FA465AE3DD74}" dateTime="2023-01-30T11:42:09" maxSheetId="26" userName="Aldo Rami Gazidy" r:id="rId99" minRId="1871" maxRId="1909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213393C2-5D31-4ECF-800E-9D8E2BFEE9A2}" dateTime="2023-01-30T11:42:39" maxSheetId="26" userName="Aldo Rami Gazidy" r:id="rId100" minRId="1911" maxRId="191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8C664042-59CD-4F0D-9EB8-ACF908E3DBA2}" dateTime="2023-01-30T11:44:45" maxSheetId="26" userName="Aldo Rami Gazidy" r:id="rId101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4652874-D9BB-4924-8879-9858DD94E7CE}" dateTime="2023-01-30T11:45:16" maxSheetId="26" userName="Aldo Rami Gazidy" r:id="rId102" minRId="1914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E0230F22-3409-4868-B764-A9BD09206111}" dateTime="2023-01-30T11:45:19" maxSheetId="26" userName="okti.syahrilia" r:id="rId103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DC55A06D-9458-46CB-B76C-88A5DD85EBBE}" dateTime="2023-01-30T11:45:45" maxSheetId="26" userName="okti.syahrilia" r:id="rId104" minRId="1917">
    <sheetIdMap count="25">
      <sheetId val="1"/>
      <sheetId val="25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3"/>
      <sheetId val="22"/>
    </sheetIdMap>
  </header>
  <header guid="{BA6FF0D0-F893-436E-8538-C3BCFF5CBC5E}" dateTime="2023-01-30T11:46:01" maxSheetId="26" userName="Aldo Rami Gazidy" r:id="rId105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12EFBD2F-BA07-46C7-B731-9C95ACA02F44}" dateTime="2023-01-30T11:46:23" maxSheetId="26" userName="Aldo Rami Gazidy" r:id="rId106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5485747-09F9-495E-A1CC-06D5BC50F9E8}" dateTime="2023-01-30T11:46:28" maxSheetId="26" userName="Aldo Rami Gazidy" r:id="rId107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CA9BE0C-E7F7-4BE4-8709-CAFC1D6CD1F9}" dateTime="2023-01-30T11:46:53" maxSheetId="26" userName="Aldo Rami Gazidy" r:id="rId108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6E7B133E-DC50-43BB-B1E8-6BB19970EE78}" dateTime="2023-01-30T11:49:54" maxSheetId="26" userName="Nita Heryunitawati" r:id="rId109" minRId="1922" maxRId="1930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D32A97BF-EEDC-4495-9CDA-CB4609D3B0BC}" dateTime="2023-01-30T11:58:15" maxSheetId="26" userName="Aldo Rami Gazidy" r:id="rId110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AD6CAD16-1A10-436B-B5CE-673A8CE2874B}" dateTime="2023-01-30T11:58:31" maxSheetId="26" userName="Aldo Rami Gazidy" r:id="rId111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FDB49901-9D91-49FF-81F2-134529AF1774}" dateTime="2023-01-30T11:59:20" maxSheetId="26" userName="Aldo Rami Gazidy" r:id="rId112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8D01E724-C993-43DE-B281-B0BFF0EE0C22}" dateTime="2023-01-30T11:59:28" maxSheetId="26" userName="Aldo Rami Gazidy" r:id="rId113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F33CB0E8-3A78-4D3A-82BD-CF295F9A6E60}" dateTime="2023-01-30T12:00:01" maxSheetId="26" userName="Aldo Rami Gazidy" r:id="rId114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59F4BA94-0895-4D85-9A38-444246A2B4AB}" dateTime="2023-01-30T12:00:20" maxSheetId="26" userName="Aldo Rami Gazidy" r:id="rId115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877F5CEF-245D-4325-B0B7-5DFCA37D7F9B}" dateTime="2023-01-30T12:02:04" maxSheetId="26" userName="Guntur Alamsyah" r:id="rId116" minRId="1935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CB0C3DC5-CE88-4FB1-9F16-B8E9EBD5B671}" dateTime="2023-01-30T12:04:21" maxSheetId="26" userName="Guntur Alamsyah" r:id="rId117" minRId="1936" maxRId="195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D057912E-4F3F-4A00-AA0B-62B135BFC371}" dateTime="2023-01-30T12:46:38" maxSheetId="26" userName="Guntur Alamsyah" r:id="rId118" minRId="1951" maxRId="201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279AE749-657A-45FE-BD87-1612638C2289}" dateTime="2023-01-30T12:50:38" maxSheetId="26" userName="Guntur Alamsyah" r:id="rId119" minRId="2012" maxRId="2101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B43669FA-3514-4A7E-9E3A-5FD9FF58DAE4}" dateTime="2023-01-30T12:52:39" maxSheetId="26" userName="Guntur Alamsyah" r:id="rId120" minRId="2103" maxRId="2192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7BB06232-D47D-4907-939C-F1C45BC8C448}" dateTime="2023-01-30T12:53:04" maxSheetId="26" userName="Guntur Alamsyah" r:id="rId121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E47A9913-1123-4C89-B191-85F886760D92}" dateTime="2023-01-30T12:54:07" maxSheetId="26" userName="Guntur Alamsyah" r:id="rId122" minRId="2194" maxRId="2199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E1A83983-8D2F-45CB-BB1F-752522C8EC40}" dateTime="2023-01-30T12:56:11" maxSheetId="26" userName="Guntur Alamsyah" r:id="rId123" minRId="2200" maxRId="222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E9F9A59D-8A6E-4B50-B1EA-46EA84BC4167}" dateTime="2023-01-30T12:57:10" maxSheetId="26" userName="Guntur Alamsyah" r:id="rId124" minRId="2221" maxRId="2232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3CE4250F-620A-4B25-A951-20DB7DACB6DD}" dateTime="2023-01-30T12:58:32" maxSheetId="26" userName="Guntur Alamsyah" r:id="rId125" minRId="2233" maxRId="2250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6A514734-5350-4B16-867D-925C3DD1E5A3}" dateTime="2023-01-30T13:00:46" maxSheetId="26" userName="Guntur Alamsyah" r:id="rId126" minRId="2251" maxRId="2261">
    <sheetIdMap count="25">
      <sheetId val="1"/>
      <sheetId val="24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5"/>
      <sheetId val="22"/>
      <sheetId val="23"/>
    </sheetIdMap>
  </header>
  <header guid="{FC79B322-3F63-42AB-A617-BF2E203214DD}" dateTime="2023-01-30T16:11:29" maxSheetId="26" userName="eryandi angga pratama" r:id="rId127" minRId="2263" maxRId="2270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D8A4F3FB-CE6C-4937-80BD-9FA1B838C0CD}" dateTime="2023-01-30T16:12:54" maxSheetId="26" userName="eryandi angga pratama" r:id="rId128" minRId="2272" maxRId="2280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966F2968-3FB1-4E6B-BB33-5F0D72B933C7}" dateTime="2023-01-30T17:00:23" maxSheetId="26" userName="eryandi angga pratama" r:id="rId129" minRId="2281">
    <sheetIdMap count="25">
      <sheetId val="1"/>
      <sheetId val="2"/>
      <sheetId val="3"/>
      <sheetId val="4"/>
      <sheetId val="6"/>
      <sheetId val="7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3BFABCE5-2F00-4571-AE4C-00638EC397F9}" dateTime="2023-01-31T06:25:36" maxSheetId="27" userName="eryandi angga pratama" r:id="rId130" minRId="2282" maxRId="2334">
    <sheetIdMap count="26">
      <sheetId val="1"/>
      <sheetId val="2"/>
      <sheetId val="3"/>
      <sheetId val="4"/>
      <sheetId val="6"/>
      <sheetId val="7"/>
      <sheetId val="26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  <header guid="{6A310FEB-017A-4E90-A399-7318BD3F3043}" dateTime="2023-01-31T06:26:32" maxSheetId="27" userName="eryandi angga pratama" r:id="rId131" minRId="2335" maxRId="2384">
    <sheetIdMap count="26">
      <sheetId val="1"/>
      <sheetId val="2"/>
      <sheetId val="3"/>
      <sheetId val="4"/>
      <sheetId val="6"/>
      <sheetId val="7"/>
      <sheetId val="26"/>
      <sheetId val="8"/>
      <sheetId val="9"/>
      <sheetId val="10"/>
      <sheetId val="11"/>
      <sheetId val="13"/>
      <sheetId val="15"/>
      <sheetId val="16"/>
      <sheetId val="17"/>
      <sheetId val="18"/>
      <sheetId val="19"/>
      <sheetId val="21"/>
      <sheetId val="20"/>
      <sheetId val="14"/>
      <sheetId val="12"/>
      <sheetId val="5"/>
      <sheetId val="24"/>
      <sheetId val="25"/>
      <sheetId val="22"/>
      <sheetId val="2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  <rsnm rId="1917" sheetId="23" oldName="[Advance PCM update.xlsx]selebrita" newName="[Advance PCM update.xlsx]seleb on the weeken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J16:M16">
    <dxf>
      <fill>
        <patternFill>
          <bgColor theme="9" tint="0.59999389629810485"/>
        </patternFill>
      </fill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1" sId="25" numFmtId="34">
    <nc r="J4">
      <v>80000</v>
    </nc>
  </rcc>
  <rcc rId="1952" sId="25" numFmtId="34">
    <nc r="K4">
      <v>80000</v>
    </nc>
  </rcc>
  <rcc rId="1953" sId="25" numFmtId="34">
    <nc r="L4">
      <v>80000</v>
    </nc>
  </rcc>
  <rcc rId="1954" sId="25" numFmtId="34">
    <nc r="M4">
      <v>80000</v>
    </nc>
  </rcc>
  <rcc rId="1955" sId="25" numFmtId="34">
    <nc r="N4">
      <v>80000</v>
    </nc>
  </rcc>
  <rcc rId="1956" sId="25" numFmtId="34">
    <nc r="O4">
      <v>80000</v>
    </nc>
  </rcc>
  <rcc rId="1957" sId="25" numFmtId="34">
    <nc r="P4">
      <v>80000</v>
    </nc>
  </rcc>
  <rcc rId="1958" sId="25" numFmtId="34">
    <nc r="Q4">
      <v>80000</v>
    </nc>
  </rcc>
  <rcc rId="1959" sId="25" numFmtId="34">
    <nc r="R4">
      <v>80000</v>
    </nc>
  </rcc>
  <rcc rId="1960" sId="25" numFmtId="34">
    <nc r="S4">
      <v>80000</v>
    </nc>
  </rcc>
  <rcc rId="1961" sId="25" numFmtId="34">
    <nc r="T4">
      <v>80000</v>
    </nc>
  </rcc>
  <rcc rId="1962" sId="25" numFmtId="34">
    <nc r="U4">
      <v>80000</v>
    </nc>
  </rcc>
  <rcc rId="1963" sId="25" numFmtId="34">
    <nc r="V4">
      <v>80000</v>
    </nc>
  </rcc>
  <rcc rId="1964" sId="25" numFmtId="34">
    <nc r="W4">
      <v>80000</v>
    </nc>
  </rcc>
  <rcc rId="1965" sId="25" odxf="1" dxf="1" numFmtId="34">
    <nc r="X4">
      <v>80000</v>
    </nc>
    <odxf>
      <numFmt numFmtId="0" formatCode="General"/>
    </odxf>
    <ndxf>
      <numFmt numFmtId="165" formatCode="_(* #,##0_);_(* \(#,##0\);_(* &quot;-&quot;??_);_(@_)"/>
    </ndxf>
  </rcc>
  <rcc rId="1966" sId="25" numFmtId="34">
    <nc r="J5">
      <v>360000</v>
    </nc>
  </rcc>
  <rcc rId="1967" sId="25" numFmtId="34">
    <nc r="K5">
      <v>360000</v>
    </nc>
  </rcc>
  <rcc rId="1968" sId="25" numFmtId="34">
    <nc r="L5">
      <v>360000</v>
    </nc>
  </rcc>
  <rcc rId="1969" sId="25" numFmtId="34">
    <nc r="M5">
      <v>360000</v>
    </nc>
  </rcc>
  <rcc rId="1970" sId="25" numFmtId="34">
    <nc r="N5">
      <v>360000</v>
    </nc>
  </rcc>
  <rcc rId="1971" sId="25" numFmtId="34">
    <nc r="O5">
      <v>360000</v>
    </nc>
  </rcc>
  <rcc rId="1972" sId="25" numFmtId="34">
    <nc r="P5">
      <v>360000</v>
    </nc>
  </rcc>
  <rcc rId="1973" sId="25" numFmtId="34">
    <nc r="Q5">
      <v>360000</v>
    </nc>
  </rcc>
  <rcc rId="1974" sId="25" numFmtId="34">
    <nc r="R5">
      <v>360000</v>
    </nc>
  </rcc>
  <rcc rId="1975" sId="25" numFmtId="34">
    <nc r="S5">
      <v>360000</v>
    </nc>
  </rcc>
  <rcc rId="1976" sId="25" numFmtId="34">
    <nc r="T5">
      <v>360000</v>
    </nc>
  </rcc>
  <rcc rId="1977" sId="25" numFmtId="34">
    <nc r="U5">
      <v>360000</v>
    </nc>
  </rcc>
  <rcc rId="1978" sId="25" numFmtId="34">
    <nc r="V5">
      <v>360000</v>
    </nc>
  </rcc>
  <rcc rId="1979" sId="25" numFmtId="34">
    <nc r="W5">
      <v>360000</v>
    </nc>
  </rcc>
  <rfmt sheetId="25" sqref="X5" start="0" length="0">
    <dxf>
      <numFmt numFmtId="165" formatCode="_(* #,##0_);_(* \(#,##0\);_(* &quot;-&quot;??_);_(@_)"/>
    </dxf>
  </rfmt>
  <rcc rId="1980" sId="25" numFmtId="34">
    <nc r="X5">
      <v>460000</v>
    </nc>
  </rcc>
  <rcc rId="1981" sId="25" numFmtId="34">
    <nc r="J6">
      <v>250000</v>
    </nc>
  </rcc>
  <rcc rId="1982" sId="25" numFmtId="34">
    <nc r="K6">
      <v>250000</v>
    </nc>
  </rcc>
  <rcc rId="1983" sId="25" numFmtId="34">
    <nc r="L6">
      <v>250000</v>
    </nc>
  </rcc>
  <rcc rId="1984" sId="25" numFmtId="34">
    <nc r="M6">
      <v>250000</v>
    </nc>
  </rcc>
  <rcc rId="1985" sId="25" numFmtId="34">
    <nc r="N6">
      <v>250000</v>
    </nc>
  </rcc>
  <rcc rId="1986" sId="25" numFmtId="34">
    <nc r="O6">
      <v>250000</v>
    </nc>
  </rcc>
  <rcc rId="1987" sId="25" numFmtId="34">
    <nc r="P6">
      <v>250000</v>
    </nc>
  </rcc>
  <rcc rId="1988" sId="25" numFmtId="34">
    <nc r="Q6">
      <v>250000</v>
    </nc>
  </rcc>
  <rcc rId="1989" sId="25" numFmtId="34">
    <nc r="R6">
      <v>250000</v>
    </nc>
  </rcc>
  <rcc rId="1990" sId="25" numFmtId="34">
    <nc r="S6">
      <v>250000</v>
    </nc>
  </rcc>
  <rcc rId="1991" sId="25" numFmtId="34">
    <nc r="T6">
      <v>250000</v>
    </nc>
  </rcc>
  <rcc rId="1992" sId="25" numFmtId="34">
    <nc r="U6">
      <v>250000</v>
    </nc>
  </rcc>
  <rcc rId="1993" sId="25" numFmtId="34">
    <nc r="V6">
      <v>250000</v>
    </nc>
  </rcc>
  <rcc rId="1994" sId="25" numFmtId="34">
    <nc r="W6">
      <v>250000</v>
    </nc>
  </rcc>
  <rcc rId="1995" sId="25" numFmtId="34">
    <nc r="J7">
      <v>240000</v>
    </nc>
  </rcc>
  <rcc rId="1996" sId="25" numFmtId="34">
    <nc r="K7">
      <v>240000</v>
    </nc>
  </rcc>
  <rcc rId="1997" sId="25" numFmtId="34">
    <nc r="L7">
      <v>240000</v>
    </nc>
  </rcc>
  <rcc rId="1998" sId="25" numFmtId="34">
    <nc r="M7">
      <v>240000</v>
    </nc>
  </rcc>
  <rcc rId="1999" sId="25" numFmtId="34">
    <nc r="N7">
      <v>240000</v>
    </nc>
  </rcc>
  <rcc rId="2000" sId="25" numFmtId="34">
    <nc r="O7">
      <v>240000</v>
    </nc>
  </rcc>
  <rcc rId="2001" sId="25" numFmtId="34">
    <nc r="P7">
      <v>240000</v>
    </nc>
  </rcc>
  <rcc rId="2002" sId="25" numFmtId="34">
    <nc r="Q7">
      <v>240000</v>
    </nc>
  </rcc>
  <rcc rId="2003" sId="25" numFmtId="34">
    <nc r="R7">
      <v>240000</v>
    </nc>
  </rcc>
  <rcc rId="2004" sId="25" numFmtId="34">
    <nc r="S7">
      <v>240000</v>
    </nc>
  </rcc>
  <rcc rId="2005" sId="25" numFmtId="34">
    <nc r="T7">
      <v>240000</v>
    </nc>
  </rcc>
  <rcc rId="2006" sId="25" numFmtId="34">
    <nc r="U7">
      <v>240000</v>
    </nc>
  </rcc>
  <rcc rId="2007" sId="25" numFmtId="34">
    <nc r="V7">
      <v>240000</v>
    </nc>
  </rcc>
  <rcc rId="2008" sId="25" numFmtId="34">
    <nc r="W7">
      <v>240000</v>
    </nc>
  </rcc>
  <rcc rId="2009" sId="25" odxf="1" dxf="1" numFmtId="34">
    <nc r="X7">
      <v>240000</v>
    </nc>
    <odxf>
      <numFmt numFmtId="0" formatCode="General"/>
    </odxf>
    <ndxf>
      <numFmt numFmtId="165" formatCode="_(* #,##0_);_(* \(#,##0\);_(* &quot;-&quot;??_);_(@_)"/>
    </ndxf>
  </rcc>
  <rfmt sheetId="25" sqref="X6" start="0" length="0">
    <dxf>
      <numFmt numFmtId="165" formatCode="_(* #,##0_);_(* \(#,##0\);_(* &quot;-&quot;??_);_(@_)"/>
    </dxf>
  </rfmt>
  <rcc rId="2010" sId="25" numFmtId="34">
    <nc r="X6">
      <v>500000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2" sId="25" numFmtId="34">
    <nc r="J8">
      <v>2600000</v>
    </nc>
  </rcc>
  <rcc rId="2013" sId="25" numFmtId="34">
    <nc r="K8">
      <v>2600000</v>
    </nc>
  </rcc>
  <rcc rId="2014" sId="25" numFmtId="34">
    <nc r="L8">
      <v>2600000</v>
    </nc>
  </rcc>
  <rcc rId="2015" sId="25" numFmtId="34">
    <nc r="M8">
      <v>2600000</v>
    </nc>
  </rcc>
  <rcc rId="2016" sId="25" numFmtId="34">
    <nc r="N8">
      <v>2600000</v>
    </nc>
  </rcc>
  <rcc rId="2017" sId="25" numFmtId="34">
    <nc r="O8">
      <v>2600000</v>
    </nc>
  </rcc>
  <rcc rId="2018" sId="25" numFmtId="34">
    <nc r="P8">
      <v>2600000</v>
    </nc>
  </rcc>
  <rcc rId="2019" sId="25" numFmtId="34">
    <nc r="Q8">
      <v>2600000</v>
    </nc>
  </rcc>
  <rcc rId="2020" sId="25" numFmtId="34">
    <nc r="R8">
      <v>2600000</v>
    </nc>
  </rcc>
  <rcc rId="2021" sId="25" numFmtId="34">
    <nc r="S8">
      <v>2600000</v>
    </nc>
  </rcc>
  <rcc rId="2022" sId="25" numFmtId="34">
    <nc r="T8">
      <v>2600000</v>
    </nc>
  </rcc>
  <rcc rId="2023" sId="25" numFmtId="34">
    <nc r="U8">
      <v>2600000</v>
    </nc>
  </rcc>
  <rcc rId="2024" sId="25" numFmtId="34">
    <nc r="V8">
      <v>2600000</v>
    </nc>
  </rcc>
  <rcc rId="2025" sId="25" numFmtId="34">
    <nc r="W8">
      <v>2600000</v>
    </nc>
  </rcc>
  <rfmt sheetId="25" sqref="X8" start="0" length="0">
    <dxf>
      <numFmt numFmtId="165" formatCode="_(* #,##0_);_(* \(#,##0\);_(* &quot;-&quot;??_);_(@_)"/>
    </dxf>
  </rfmt>
  <rcc rId="2026" sId="25" numFmtId="34">
    <nc r="X8">
      <v>3600000</v>
    </nc>
  </rcc>
  <rcc rId="2027" sId="25" numFmtId="34">
    <nc r="J9">
      <v>330000</v>
    </nc>
  </rcc>
  <rcc rId="2028" sId="25" numFmtId="34">
    <nc r="K9">
      <v>330000</v>
    </nc>
  </rcc>
  <rcc rId="2029" sId="25" numFmtId="34">
    <nc r="L9">
      <v>330000</v>
    </nc>
  </rcc>
  <rcc rId="2030" sId="25" numFmtId="34">
    <nc r="M9">
      <v>330000</v>
    </nc>
  </rcc>
  <rcc rId="2031" sId="25" numFmtId="34">
    <nc r="N9">
      <v>330000</v>
    </nc>
  </rcc>
  <rcc rId="2032" sId="25" numFmtId="34">
    <nc r="O9">
      <v>330000</v>
    </nc>
  </rcc>
  <rcc rId="2033" sId="25" numFmtId="34">
    <nc r="P9">
      <v>330000</v>
    </nc>
  </rcc>
  <rcc rId="2034" sId="25" numFmtId="34">
    <nc r="Q9">
      <v>330000</v>
    </nc>
  </rcc>
  <rcc rId="2035" sId="25" numFmtId="34">
    <nc r="R9">
      <v>330000</v>
    </nc>
  </rcc>
  <rcc rId="2036" sId="25" numFmtId="34">
    <nc r="S9">
      <v>330000</v>
    </nc>
  </rcc>
  <rcc rId="2037" sId="25" numFmtId="34">
    <nc r="T9">
      <v>330000</v>
    </nc>
  </rcc>
  <rcc rId="2038" sId="25" numFmtId="34">
    <nc r="U9">
      <v>330000</v>
    </nc>
  </rcc>
  <rcc rId="2039" sId="25" numFmtId="34">
    <nc r="V9">
      <v>330000</v>
    </nc>
  </rcc>
  <rcc rId="2040" sId="25" numFmtId="34">
    <nc r="W9">
      <v>330000</v>
    </nc>
  </rcc>
  <rfmt sheetId="25" sqref="X9" start="0" length="0">
    <dxf>
      <numFmt numFmtId="165" formatCode="_(* #,##0_);_(* \(#,##0\);_(* &quot;-&quot;??_);_(@_)"/>
    </dxf>
  </rfmt>
  <rcc rId="2041" sId="25" numFmtId="34">
    <nc r="X9">
      <v>380000</v>
    </nc>
  </rcc>
  <rcc rId="2042" sId="25" numFmtId="34">
    <nc r="J10">
      <v>240000</v>
    </nc>
  </rcc>
  <rcc rId="2043" sId="25" numFmtId="34">
    <nc r="K10">
      <v>240000</v>
    </nc>
  </rcc>
  <rcc rId="2044" sId="25" numFmtId="34">
    <nc r="L10">
      <v>240000</v>
    </nc>
  </rcc>
  <rcc rId="2045" sId="25" numFmtId="34">
    <nc r="M10">
      <v>240000</v>
    </nc>
  </rcc>
  <rcc rId="2046" sId="25" numFmtId="34">
    <nc r="N10">
      <v>240000</v>
    </nc>
  </rcc>
  <rcc rId="2047" sId="25" numFmtId="34">
    <nc r="O10">
      <v>240000</v>
    </nc>
  </rcc>
  <rcc rId="2048" sId="25" numFmtId="34">
    <nc r="P10">
      <v>240000</v>
    </nc>
  </rcc>
  <rcc rId="2049" sId="25" numFmtId="34">
    <nc r="Q10">
      <v>240000</v>
    </nc>
  </rcc>
  <rcc rId="2050" sId="25" numFmtId="34">
    <nc r="R10">
      <v>240000</v>
    </nc>
  </rcc>
  <rcc rId="2051" sId="25" numFmtId="34">
    <nc r="S10">
      <v>240000</v>
    </nc>
  </rcc>
  <rcc rId="2052" sId="25" numFmtId="34">
    <nc r="T10">
      <v>240000</v>
    </nc>
  </rcc>
  <rcc rId="2053" sId="25" numFmtId="34">
    <nc r="U10">
      <v>240000</v>
    </nc>
  </rcc>
  <rcc rId="2054" sId="25" numFmtId="34">
    <nc r="V10">
      <v>240000</v>
    </nc>
  </rcc>
  <rcc rId="2055" sId="25" numFmtId="34">
    <nc r="W10">
      <v>240000</v>
    </nc>
  </rcc>
  <rcc rId="2056" sId="25" odxf="1" dxf="1" numFmtId="34">
    <nc r="X10">
      <v>240000</v>
    </nc>
    <odxf>
      <numFmt numFmtId="0" formatCode="General"/>
    </odxf>
    <ndxf>
      <numFmt numFmtId="165" formatCode="_(* #,##0_);_(* \(#,##0\);_(* &quot;-&quot;??_);_(@_)"/>
    </ndxf>
  </rcc>
  <rcc rId="2057" sId="25" numFmtId="34">
    <nc r="J11">
      <v>1000000</v>
    </nc>
  </rcc>
  <rcc rId="2058" sId="25" numFmtId="34">
    <nc r="K11">
      <v>1000000</v>
    </nc>
  </rcc>
  <rcc rId="2059" sId="25" numFmtId="34">
    <nc r="L11">
      <v>1000000</v>
    </nc>
  </rcc>
  <rcc rId="2060" sId="25" numFmtId="34">
    <nc r="M11">
      <v>1000000</v>
    </nc>
  </rcc>
  <rcc rId="2061" sId="25" numFmtId="34">
    <nc r="N11">
      <v>1000000</v>
    </nc>
  </rcc>
  <rcc rId="2062" sId="25" numFmtId="34">
    <nc r="O11">
      <v>1000000</v>
    </nc>
  </rcc>
  <rcc rId="2063" sId="25" numFmtId="34">
    <nc r="P11">
      <v>1000000</v>
    </nc>
  </rcc>
  <rcc rId="2064" sId="25" numFmtId="34">
    <nc r="Q11">
      <v>1000000</v>
    </nc>
  </rcc>
  <rcc rId="2065" sId="25" numFmtId="34">
    <nc r="R11">
      <v>1000000</v>
    </nc>
  </rcc>
  <rcc rId="2066" sId="25" numFmtId="34">
    <nc r="S11">
      <v>1000000</v>
    </nc>
  </rcc>
  <rcc rId="2067" sId="25" numFmtId="34">
    <nc r="T11">
      <v>1000000</v>
    </nc>
  </rcc>
  <rcc rId="2068" sId="25" numFmtId="34">
    <nc r="U11">
      <v>1000000</v>
    </nc>
  </rcc>
  <rcc rId="2069" sId="25" numFmtId="34">
    <nc r="V11">
      <v>1000000</v>
    </nc>
  </rcc>
  <rcc rId="2070" sId="25" numFmtId="34">
    <nc r="W11">
      <v>1000000</v>
    </nc>
  </rcc>
  <rcc rId="2071" sId="25" odxf="1" dxf="1" numFmtId="34">
    <nc r="X11">
      <v>1000000</v>
    </nc>
    <odxf>
      <numFmt numFmtId="0" formatCode="General"/>
    </odxf>
    <ndxf>
      <numFmt numFmtId="165" formatCode="_(* #,##0_);_(* \(#,##0\);_(* &quot;-&quot;??_);_(@_)"/>
    </ndxf>
  </rcc>
  <rcc rId="2072" sId="25" numFmtId="34">
    <nc r="J12">
      <v>360000</v>
    </nc>
  </rcc>
  <rcc rId="2073" sId="25" numFmtId="34">
    <nc r="K12">
      <v>360000</v>
    </nc>
  </rcc>
  <rcc rId="2074" sId="25" numFmtId="34">
    <nc r="L12">
      <v>360000</v>
    </nc>
  </rcc>
  <rcc rId="2075" sId="25" numFmtId="34">
    <nc r="M12">
      <v>360000</v>
    </nc>
  </rcc>
  <rcc rId="2076" sId="25" numFmtId="34">
    <nc r="N12">
      <v>360000</v>
    </nc>
  </rcc>
  <rcc rId="2077" sId="25" numFmtId="34">
    <nc r="O12">
      <v>360000</v>
    </nc>
  </rcc>
  <rcc rId="2078" sId="25" numFmtId="34">
    <nc r="P12">
      <v>360000</v>
    </nc>
  </rcc>
  <rcc rId="2079" sId="25" numFmtId="34">
    <nc r="Q12">
      <v>360000</v>
    </nc>
  </rcc>
  <rcc rId="2080" sId="25" numFmtId="34">
    <nc r="R12">
      <v>360000</v>
    </nc>
  </rcc>
  <rcc rId="2081" sId="25" numFmtId="34">
    <nc r="S12">
      <v>360000</v>
    </nc>
  </rcc>
  <rcc rId="2082" sId="25" numFmtId="34">
    <nc r="T12">
      <v>360000</v>
    </nc>
  </rcc>
  <rcc rId="2083" sId="25" numFmtId="34">
    <nc r="U12">
      <v>360000</v>
    </nc>
  </rcc>
  <rcc rId="2084" sId="25" numFmtId="34">
    <nc r="V12">
      <v>360000</v>
    </nc>
  </rcc>
  <rcc rId="2085" sId="25" numFmtId="34">
    <nc r="W12">
      <v>360000</v>
    </nc>
  </rcc>
  <rcc rId="2086" sId="25" odxf="1" dxf="1" numFmtId="34">
    <nc r="X12">
      <v>460000</v>
    </nc>
    <odxf>
      <numFmt numFmtId="0" formatCode="General"/>
    </odxf>
    <ndxf>
      <numFmt numFmtId="165" formatCode="_(* #,##0_);_(* \(#,##0\);_(* &quot;-&quot;??_);_(@_)"/>
    </ndxf>
  </rcc>
  <rcc rId="2087" sId="25" numFmtId="34">
    <nc r="J13">
      <v>1595000</v>
    </nc>
  </rcc>
  <rcc rId="2088" sId="25" numFmtId="34">
    <nc r="K13">
      <v>1595000</v>
    </nc>
  </rcc>
  <rcc rId="2089" sId="25" numFmtId="34">
    <nc r="L13">
      <v>1595000</v>
    </nc>
  </rcc>
  <rcc rId="2090" sId="25" numFmtId="34">
    <nc r="M13">
      <v>1595000</v>
    </nc>
  </rcc>
  <rcc rId="2091" sId="25" numFmtId="34">
    <nc r="N13">
      <v>1595000</v>
    </nc>
  </rcc>
  <rcc rId="2092" sId="25" numFmtId="34">
    <nc r="O13">
      <v>1595000</v>
    </nc>
  </rcc>
  <rcc rId="2093" sId="25" numFmtId="34">
    <nc r="P13">
      <v>1595000</v>
    </nc>
  </rcc>
  <rcc rId="2094" sId="25" numFmtId="34">
    <nc r="Q13">
      <v>1595000</v>
    </nc>
  </rcc>
  <rcc rId="2095" sId="25" numFmtId="34">
    <nc r="R13">
      <v>1595000</v>
    </nc>
  </rcc>
  <rcc rId="2096" sId="25" numFmtId="34">
    <nc r="S13">
      <v>1595000</v>
    </nc>
  </rcc>
  <rcc rId="2097" sId="25" numFmtId="34">
    <nc r="T13">
      <v>1595000</v>
    </nc>
  </rcc>
  <rcc rId="2098" sId="25" numFmtId="34">
    <nc r="U13">
      <v>1595000</v>
    </nc>
  </rcc>
  <rcc rId="2099" sId="25" numFmtId="34">
    <nc r="V13">
      <v>1595000</v>
    </nc>
  </rcc>
  <rcc rId="2100" sId="25" numFmtId="34">
    <nc r="W13">
      <v>1595000</v>
    </nc>
  </rcc>
  <rfmt sheetId="25" sqref="X13" start="0" length="0">
    <dxf>
      <numFmt numFmtId="165" formatCode="_(* #,##0_);_(* \(#,##0\);_(* &quot;-&quot;??_);_(@_)"/>
    </dxf>
  </rfmt>
  <rcc rId="2101" sId="25" numFmtId="34">
    <nc r="X13">
      <v>1590000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3" sId="25" numFmtId="34">
    <nc r="J14">
      <v>256000</v>
    </nc>
  </rcc>
  <rcc rId="2104" sId="25" numFmtId="34">
    <nc r="K14">
      <v>256000</v>
    </nc>
  </rcc>
  <rcc rId="2105" sId="25" numFmtId="34">
    <nc r="L14">
      <v>256000</v>
    </nc>
  </rcc>
  <rcc rId="2106" sId="25" numFmtId="34">
    <nc r="M14">
      <v>256000</v>
    </nc>
  </rcc>
  <rcc rId="2107" sId="25" numFmtId="34">
    <nc r="N14">
      <v>256000</v>
    </nc>
  </rcc>
  <rcc rId="2108" sId="25" numFmtId="34">
    <nc r="O14">
      <v>256000</v>
    </nc>
  </rcc>
  <rcc rId="2109" sId="25" numFmtId="34">
    <nc r="P14">
      <v>256000</v>
    </nc>
  </rcc>
  <rcc rId="2110" sId="25" numFmtId="34">
    <nc r="Q14">
      <v>256000</v>
    </nc>
  </rcc>
  <rcc rId="2111" sId="25" numFmtId="34">
    <nc r="R14">
      <v>256000</v>
    </nc>
  </rcc>
  <rcc rId="2112" sId="25" numFmtId="34">
    <nc r="S14">
      <v>256000</v>
    </nc>
  </rcc>
  <rcc rId="2113" sId="25" numFmtId="34">
    <nc r="T14">
      <v>256000</v>
    </nc>
  </rcc>
  <rcc rId="2114" sId="25" numFmtId="34">
    <nc r="U14">
      <v>256000</v>
    </nc>
  </rcc>
  <rcc rId="2115" sId="25" numFmtId="34">
    <nc r="V14">
      <v>256000</v>
    </nc>
  </rcc>
  <rcc rId="2116" sId="25" numFmtId="34">
    <nc r="W14">
      <v>256000</v>
    </nc>
  </rcc>
  <rcc rId="2117" sId="25" odxf="1" dxf="1" numFmtId="34">
    <nc r="X14">
      <v>256000</v>
    </nc>
    <odxf>
      <numFmt numFmtId="0" formatCode="General"/>
    </odxf>
    <ndxf>
      <numFmt numFmtId="165" formatCode="_(* #,##0_);_(* \(#,##0\);_(* &quot;-&quot;??_);_(@_)"/>
    </ndxf>
  </rcc>
  <rcc rId="2118" sId="25" numFmtId="34">
    <nc r="J15">
      <v>1500000</v>
    </nc>
  </rcc>
  <rcc rId="2119" sId="25" numFmtId="34">
    <nc r="K15">
      <v>1500000</v>
    </nc>
  </rcc>
  <rcc rId="2120" sId="25" numFmtId="34">
    <nc r="L15">
      <v>1500000</v>
    </nc>
  </rcc>
  <rcc rId="2121" sId="25" numFmtId="34">
    <nc r="M15">
      <v>1500000</v>
    </nc>
  </rcc>
  <rcc rId="2122" sId="25" numFmtId="34">
    <nc r="N15">
      <v>1500000</v>
    </nc>
  </rcc>
  <rcc rId="2123" sId="25" numFmtId="34">
    <nc r="O15">
      <v>1500000</v>
    </nc>
  </rcc>
  <rcc rId="2124" sId="25" numFmtId="34">
    <nc r="P15">
      <v>1500000</v>
    </nc>
  </rcc>
  <rcc rId="2125" sId="25" numFmtId="34">
    <nc r="Q15">
      <v>1500000</v>
    </nc>
  </rcc>
  <rcc rId="2126" sId="25" numFmtId="34">
    <nc r="R15">
      <v>1500000</v>
    </nc>
  </rcc>
  <rcc rId="2127" sId="25" numFmtId="34">
    <nc r="S15">
      <v>1500000</v>
    </nc>
  </rcc>
  <rcc rId="2128" sId="25" numFmtId="34">
    <nc r="T15">
      <v>1500000</v>
    </nc>
  </rcc>
  <rcc rId="2129" sId="25" numFmtId="34">
    <nc r="U15">
      <v>1500000</v>
    </nc>
  </rcc>
  <rcc rId="2130" sId="25" numFmtId="34">
    <nc r="V15">
      <v>1500000</v>
    </nc>
  </rcc>
  <rcc rId="2131" sId="25" numFmtId="34">
    <nc r="W15">
      <v>1500000</v>
    </nc>
  </rcc>
  <rfmt sheetId="25" sqref="X15" start="0" length="0">
    <dxf>
      <numFmt numFmtId="165" formatCode="_(* #,##0_);_(* \(#,##0\);_(* &quot;-&quot;??_);_(@_)"/>
    </dxf>
  </rfmt>
  <rcc rId="2132" sId="25" numFmtId="34">
    <nc r="X15">
      <v>2500000</v>
    </nc>
  </rcc>
  <rcc rId="2133" sId="25" numFmtId="34">
    <nc r="J16">
      <v>1500000</v>
    </nc>
  </rcc>
  <rcc rId="2134" sId="25" numFmtId="34">
    <nc r="K16">
      <v>1500000</v>
    </nc>
  </rcc>
  <rcc rId="2135" sId="25" numFmtId="34">
    <nc r="L16">
      <v>1500000</v>
    </nc>
  </rcc>
  <rcc rId="2136" sId="25" numFmtId="34">
    <nc r="M16">
      <v>1500000</v>
    </nc>
  </rcc>
  <rcc rId="2137" sId="25" numFmtId="34">
    <nc r="N16">
      <v>1500000</v>
    </nc>
  </rcc>
  <rcc rId="2138" sId="25" numFmtId="34">
    <nc r="O16">
      <v>1500000</v>
    </nc>
  </rcc>
  <rcc rId="2139" sId="25" numFmtId="34">
    <nc r="P16">
      <v>1500000</v>
    </nc>
  </rcc>
  <rcc rId="2140" sId="25" numFmtId="34">
    <nc r="Q16">
      <v>1500000</v>
    </nc>
  </rcc>
  <rcc rId="2141" sId="25" numFmtId="34">
    <nc r="R16">
      <v>1500000</v>
    </nc>
  </rcc>
  <rcc rId="2142" sId="25" numFmtId="34">
    <nc r="S16">
      <v>1500000</v>
    </nc>
  </rcc>
  <rcc rId="2143" sId="25" numFmtId="34">
    <nc r="T16">
      <v>1500000</v>
    </nc>
  </rcc>
  <rcc rId="2144" sId="25" numFmtId="34">
    <nc r="U16">
      <v>1500000</v>
    </nc>
  </rcc>
  <rcc rId="2145" sId="25" numFmtId="34">
    <nc r="V16">
      <v>1500000</v>
    </nc>
  </rcc>
  <rcc rId="2146" sId="25" numFmtId="34">
    <nc r="W16">
      <v>1500000</v>
    </nc>
  </rcc>
  <rcc rId="2147" sId="25" odxf="1" dxf="1" numFmtId="34">
    <nc r="X16">
      <v>2500000</v>
    </nc>
    <odxf>
      <numFmt numFmtId="0" formatCode="General"/>
    </odxf>
    <ndxf>
      <numFmt numFmtId="165" formatCode="_(* #,##0_);_(* \(#,##0\);_(* &quot;-&quot;??_);_(@_)"/>
    </ndxf>
  </rcc>
  <rcc rId="2148" sId="25" numFmtId="34">
    <nc r="J17">
      <v>33000</v>
    </nc>
  </rcc>
  <rcc rId="2149" sId="25" numFmtId="34">
    <nc r="K17">
      <v>33000</v>
    </nc>
  </rcc>
  <rcc rId="2150" sId="25" numFmtId="34">
    <nc r="L17">
      <v>33000</v>
    </nc>
  </rcc>
  <rcc rId="2151" sId="25" numFmtId="34">
    <nc r="M17">
      <v>33000</v>
    </nc>
  </rcc>
  <rcc rId="2152" sId="25" numFmtId="34">
    <nc r="N17">
      <v>33000</v>
    </nc>
  </rcc>
  <rcc rId="2153" sId="25" numFmtId="34">
    <nc r="O17">
      <v>33000</v>
    </nc>
  </rcc>
  <rcc rId="2154" sId="25" numFmtId="34">
    <nc r="P17">
      <v>33000</v>
    </nc>
  </rcc>
  <rcc rId="2155" sId="25" numFmtId="34">
    <nc r="Q17">
      <v>33000</v>
    </nc>
  </rcc>
  <rcc rId="2156" sId="25" numFmtId="34">
    <nc r="R17">
      <v>33000</v>
    </nc>
  </rcc>
  <rcc rId="2157" sId="25" numFmtId="34">
    <nc r="S17">
      <v>33000</v>
    </nc>
  </rcc>
  <rcc rId="2158" sId="25" numFmtId="34">
    <nc r="T17">
      <v>33000</v>
    </nc>
  </rcc>
  <rcc rId="2159" sId="25" numFmtId="34">
    <nc r="U17">
      <v>33000</v>
    </nc>
  </rcc>
  <rcc rId="2160" sId="25" numFmtId="34">
    <nc r="V17">
      <v>33000</v>
    </nc>
  </rcc>
  <rcc rId="2161" sId="25" numFmtId="34">
    <nc r="W17">
      <v>33000</v>
    </nc>
  </rcc>
  <rfmt sheetId="25" sqref="X17" start="0" length="0">
    <dxf>
      <numFmt numFmtId="165" formatCode="_(* #,##0_);_(* \(#,##0\);_(* &quot;-&quot;??_);_(@_)"/>
    </dxf>
  </rfmt>
  <rcc rId="2162" sId="25" numFmtId="34">
    <nc r="X17">
      <v>38000</v>
    </nc>
  </rcc>
  <rcc rId="2163" sId="25" numFmtId="34">
    <nc r="J18">
      <v>80000</v>
    </nc>
  </rcc>
  <rcc rId="2164" sId="25" numFmtId="34">
    <nc r="K18">
      <v>80000</v>
    </nc>
  </rcc>
  <rcc rId="2165" sId="25" numFmtId="34">
    <nc r="L18">
      <v>80000</v>
    </nc>
  </rcc>
  <rcc rId="2166" sId="25" numFmtId="34">
    <nc r="M18">
      <v>80000</v>
    </nc>
  </rcc>
  <rcc rId="2167" sId="25" numFmtId="34">
    <nc r="N18">
      <v>80000</v>
    </nc>
  </rcc>
  <rcc rId="2168" sId="25" numFmtId="34">
    <nc r="O18">
      <v>80000</v>
    </nc>
  </rcc>
  <rcc rId="2169" sId="25" numFmtId="34">
    <nc r="P18">
      <v>80000</v>
    </nc>
  </rcc>
  <rcc rId="2170" sId="25" numFmtId="34">
    <nc r="Q18">
      <v>80000</v>
    </nc>
  </rcc>
  <rcc rId="2171" sId="25" numFmtId="34">
    <nc r="R18">
      <v>80000</v>
    </nc>
  </rcc>
  <rcc rId="2172" sId="25" numFmtId="34">
    <nc r="S18">
      <v>80000</v>
    </nc>
  </rcc>
  <rcc rId="2173" sId="25" numFmtId="34">
    <nc r="T18">
      <v>80000</v>
    </nc>
  </rcc>
  <rcc rId="2174" sId="25" numFmtId="34">
    <nc r="U18">
      <v>80000</v>
    </nc>
  </rcc>
  <rcc rId="2175" sId="25" numFmtId="34">
    <nc r="V18">
      <v>80000</v>
    </nc>
  </rcc>
  <rcc rId="2176" sId="25" numFmtId="34">
    <nc r="W18">
      <v>80000</v>
    </nc>
  </rcc>
  <rcc rId="2177" sId="25" odxf="1" dxf="1" numFmtId="34">
    <nc r="X18">
      <v>80000</v>
    </nc>
    <odxf>
      <numFmt numFmtId="0" formatCode="General"/>
    </odxf>
    <ndxf>
      <numFmt numFmtId="165" formatCode="_(* #,##0_);_(* \(#,##0\);_(* &quot;-&quot;??_);_(@_)"/>
    </ndxf>
  </rcc>
  <rcc rId="2178" sId="25" numFmtId="34">
    <nc r="J19">
      <v>120000</v>
    </nc>
  </rcc>
  <rcc rId="2179" sId="25" numFmtId="34">
    <nc r="K19">
      <v>120000</v>
    </nc>
  </rcc>
  <rcc rId="2180" sId="25" numFmtId="34">
    <nc r="L19">
      <v>120000</v>
    </nc>
  </rcc>
  <rcc rId="2181" sId="25" numFmtId="34">
    <nc r="M19">
      <v>120000</v>
    </nc>
  </rcc>
  <rcc rId="2182" sId="25" numFmtId="34">
    <nc r="N19">
      <v>120000</v>
    </nc>
  </rcc>
  <rcc rId="2183" sId="25" numFmtId="34">
    <nc r="O19">
      <v>120000</v>
    </nc>
  </rcc>
  <rcc rId="2184" sId="25" numFmtId="34">
    <nc r="P19">
      <v>120000</v>
    </nc>
  </rcc>
  <rcc rId="2185" sId="25" numFmtId="34">
    <nc r="Q19">
      <v>120000</v>
    </nc>
  </rcc>
  <rcc rId="2186" sId="25" numFmtId="34">
    <nc r="R19">
      <v>120000</v>
    </nc>
  </rcc>
  <rcc rId="2187" sId="25" numFmtId="34">
    <nc r="S19">
      <v>120000</v>
    </nc>
  </rcc>
  <rcc rId="2188" sId="25" numFmtId="34">
    <nc r="T19">
      <v>120000</v>
    </nc>
  </rcc>
  <rcc rId="2189" sId="25" numFmtId="34">
    <nc r="U19">
      <v>120000</v>
    </nc>
  </rcc>
  <rcc rId="2190" sId="25" numFmtId="34">
    <nc r="V19">
      <v>120000</v>
    </nc>
  </rcc>
  <rcc rId="2191" sId="25" numFmtId="34">
    <nc r="W19">
      <v>120000</v>
    </nc>
  </rcc>
  <rcc rId="2192" sId="25" odxf="1" dxf="1" numFmtId="34">
    <nc r="X19">
      <v>120000</v>
    </nc>
    <odxf>
      <numFmt numFmtId="0" formatCode="General"/>
    </odxf>
    <ndxf>
      <numFmt numFmtId="165" formatCode="_(* #,##0_);_(* \(#,##0\);_(* &quot;-&quot;??_);_(@_)"/>
    </ndxf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94" sId="25" numFmtId="34">
    <oc r="J15">
      <v>1500000</v>
    </oc>
    <nc r="J15">
      <v>2350000</v>
    </nc>
  </rcc>
  <rcc rId="2195" sId="25" numFmtId="34">
    <oc r="J16">
      <v>1500000</v>
    </oc>
    <nc r="J16">
      <v>2350000</v>
    </nc>
  </rcc>
  <rcc rId="2196" sId="25" numFmtId="34">
    <oc r="K15">
      <v>1500000</v>
    </oc>
    <nc r="K15">
      <v>2350000</v>
    </nc>
  </rcc>
  <rcc rId="2197" sId="25" numFmtId="34">
    <oc r="K16">
      <v>1500000</v>
    </oc>
    <nc r="K16">
      <v>2350000</v>
    </nc>
  </rcc>
  <rcc rId="2198" sId="25" numFmtId="34">
    <oc r="L16">
      <v>1500000</v>
    </oc>
    <nc r="L16">
      <v>2350000</v>
    </nc>
  </rcc>
  <rcc rId="2199" sId="25" numFmtId="34">
    <oc r="L15">
      <v>1500000</v>
    </oc>
    <nc r="L15">
      <v>2350000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00" sId="25" numFmtId="34">
    <oc r="M15">
      <v>1500000</v>
    </oc>
    <nc r="M15">
      <v>500000</v>
    </nc>
  </rcc>
  <rcc rId="2201" sId="25" numFmtId="34">
    <oc r="M11">
      <v>1000000</v>
    </oc>
    <nc r="M11">
      <v>0</v>
    </nc>
  </rcc>
  <rcc rId="2202" sId="25" numFmtId="34">
    <oc r="M13">
      <v>1595000</v>
    </oc>
    <nc r="M13">
      <v>0</v>
    </nc>
  </rcc>
  <rcc rId="2203" sId="25" numFmtId="34">
    <oc r="M8">
      <v>2600000</v>
    </oc>
    <nc r="M8">
      <v>0</v>
    </nc>
  </rcc>
  <rcc rId="2204" sId="25" numFmtId="34">
    <oc r="M3">
      <v>256000</v>
    </oc>
    <nc r="M3">
      <v>0</v>
    </nc>
  </rcc>
  <rcc rId="2205" sId="25" numFmtId="34">
    <oc r="M5">
      <v>360000</v>
    </oc>
    <nc r="M5">
      <v>0</v>
    </nc>
  </rcc>
  <rcc rId="2206" sId="25" numFmtId="34">
    <oc r="M6">
      <v>250000</v>
    </oc>
    <nc r="M6">
      <v>0</v>
    </nc>
  </rcc>
  <rcc rId="2207" sId="25" numFmtId="34">
    <oc r="M7">
      <v>240000</v>
    </oc>
    <nc r="M7">
      <v>0</v>
    </nc>
  </rcc>
  <rcc rId="2208" sId="25" numFmtId="34">
    <oc r="M16">
      <v>1500000</v>
    </oc>
    <nc r="M16">
      <v>1000</v>
    </nc>
  </rcc>
  <rcc rId="2209" sId="25" numFmtId="34">
    <oc r="N15">
      <v>1500000</v>
    </oc>
    <nc r="N15">
      <v>2350000</v>
    </nc>
  </rcc>
  <rcc rId="2210" sId="25" numFmtId="34">
    <oc r="N16">
      <v>1500000</v>
    </oc>
    <nc r="N16">
      <v>2350000</v>
    </nc>
  </rcc>
  <rcc rId="2211" sId="25" numFmtId="34">
    <oc r="O16">
      <v>1500000</v>
    </oc>
    <nc r="O16">
      <v>0</v>
    </nc>
  </rcc>
  <rcc rId="2212" sId="25" numFmtId="34">
    <oc r="O15">
      <v>1500000</v>
    </oc>
    <nc r="O15">
      <v>0</v>
    </nc>
  </rcc>
  <rcc rId="2213" sId="25" numFmtId="34">
    <oc r="O11">
      <v>1000000</v>
    </oc>
    <nc r="O11">
      <v>0</v>
    </nc>
  </rcc>
  <rcc rId="2214" sId="25" numFmtId="34">
    <oc r="O13">
      <v>1595000</v>
    </oc>
    <nc r="O13">
      <v>0</v>
    </nc>
  </rcc>
  <rcc rId="2215" sId="25" numFmtId="34">
    <oc r="O8">
      <v>2600000</v>
    </oc>
    <nc r="O8">
      <v>0</v>
    </nc>
  </rcc>
  <rcc rId="2216" sId="25" numFmtId="34">
    <oc r="O6">
      <v>250000</v>
    </oc>
    <nc r="O6">
      <v>0</v>
    </nc>
  </rcc>
  <rcc rId="2217" sId="25" numFmtId="34">
    <oc r="O5">
      <v>360000</v>
    </oc>
    <nc r="O5">
      <v>0</v>
    </nc>
  </rcc>
  <rcc rId="2218" sId="25" numFmtId="34">
    <oc r="O3">
      <v>256000</v>
    </oc>
    <nc r="O3">
      <v>261000</v>
    </nc>
  </rcc>
  <rcc rId="2219" sId="25" numFmtId="34">
    <oc r="P15">
      <v>1500000</v>
    </oc>
    <nc r="P15">
      <v>2350000</v>
    </nc>
  </rcc>
  <rcc rId="2220" sId="25" numFmtId="34">
    <oc r="P16">
      <v>1500000</v>
    </oc>
    <nc r="P16">
      <v>2350000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1" sId="25" numFmtId="34">
    <oc r="Q15">
      <v>1500000</v>
    </oc>
    <nc r="Q15">
      <v>0</v>
    </nc>
  </rcc>
  <rcc rId="2222" sId="25" numFmtId="34">
    <oc r="Q16">
      <v>1500000</v>
    </oc>
    <nc r="Q16">
      <v>0</v>
    </nc>
  </rcc>
  <rcc rId="2223" sId="25" numFmtId="34">
    <oc r="Q11">
      <v>1000000</v>
    </oc>
    <nc r="Q11">
      <v>0</v>
    </nc>
  </rcc>
  <rcc rId="2224" sId="25" numFmtId="34">
    <oc r="Q14">
      <v>256000</v>
    </oc>
    <nc r="Q14">
      <v>0</v>
    </nc>
  </rcc>
  <rcc rId="2225" sId="25" numFmtId="34">
    <oc r="Q13">
      <v>1595000</v>
    </oc>
    <nc r="Q13">
      <v>0</v>
    </nc>
  </rcc>
  <rcc rId="2226" sId="25" numFmtId="34">
    <oc r="Q5">
      <v>360000</v>
    </oc>
    <nc r="Q5">
      <v>0</v>
    </nc>
  </rcc>
  <rcc rId="2227" sId="25" numFmtId="34">
    <oc r="Q3">
      <v>256000</v>
    </oc>
    <nc r="Q3">
      <v>0</v>
    </nc>
  </rcc>
  <rcc rId="2228" sId="25" numFmtId="34">
    <oc r="Q7">
      <v>240000</v>
    </oc>
    <nc r="Q7">
      <v>0</v>
    </nc>
  </rcc>
  <rcc rId="2229" sId="25" numFmtId="34">
    <oc r="Q6">
      <v>250000</v>
    </oc>
    <nc r="Q6">
      <v>0</v>
    </nc>
  </rcc>
  <rcc rId="2230" sId="25" numFmtId="34">
    <oc r="Q8">
      <v>2600000</v>
    </oc>
    <nc r="Q8">
      <v>757000</v>
    </nc>
  </rcc>
  <rcc rId="2231" sId="25" numFmtId="34">
    <oc r="R15">
      <v>1500000</v>
    </oc>
    <nc r="R15">
      <v>2350000</v>
    </nc>
  </rcc>
  <rcc rId="2232" sId="25" numFmtId="34">
    <oc r="R16">
      <v>1500000</v>
    </oc>
    <nc r="R16">
      <v>2350000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3" sId="25" numFmtId="34">
    <oc r="S16">
      <v>1500000</v>
    </oc>
    <nc r="S16">
      <v>2350000</v>
    </nc>
  </rcc>
  <rcc rId="2234" sId="25" numFmtId="34">
    <oc r="S15">
      <v>1500000</v>
    </oc>
    <nc r="S15">
      <v>2350000</v>
    </nc>
  </rcc>
  <rcc rId="2235" sId="25" numFmtId="34">
    <oc r="T15">
      <v>1500000</v>
    </oc>
    <nc r="T15">
      <v>2350000</v>
    </nc>
  </rcc>
  <rcc rId="2236" sId="25" numFmtId="34">
    <oc r="T16">
      <v>1500000</v>
    </oc>
    <nc r="T16">
      <v>2350000</v>
    </nc>
  </rcc>
  <rcc rId="2237" sId="25" numFmtId="34">
    <oc r="U8">
      <v>2600000</v>
    </oc>
    <nc r="U8">
      <v>0</v>
    </nc>
  </rcc>
  <rcc rId="2238" sId="25" numFmtId="34">
    <oc r="U11">
      <v>1000000</v>
    </oc>
    <nc r="U11">
      <v>0</v>
    </nc>
  </rcc>
  <rcc rId="2239" sId="25" numFmtId="34">
    <oc r="U13">
      <v>1595000</v>
    </oc>
    <nc r="U13">
      <v>0</v>
    </nc>
  </rcc>
  <rcc rId="2240" sId="25" numFmtId="34">
    <oc r="U15">
      <v>1500000</v>
    </oc>
    <nc r="U15">
      <v>0</v>
    </nc>
  </rcc>
  <rcc rId="2241" sId="25" numFmtId="34">
    <oc r="U16">
      <v>1500000</v>
    </oc>
    <nc r="U16">
      <v>0</v>
    </nc>
  </rcc>
  <rcc rId="2242" sId="25" numFmtId="34">
    <oc r="U10">
      <v>240000</v>
    </oc>
    <nc r="U10">
      <v>0</v>
    </nc>
  </rcc>
  <rcc rId="2243" sId="25" numFmtId="34">
    <oc r="U9">
      <v>330000</v>
    </oc>
    <nc r="U9">
      <v>0</v>
    </nc>
  </rcc>
  <rcc rId="2244" sId="25" numFmtId="34">
    <oc r="U5">
      <v>360000</v>
    </oc>
    <nc r="U5">
      <v>0</v>
    </nc>
  </rcc>
  <rcc rId="2245" sId="25" numFmtId="34">
    <oc r="U12">
      <v>360000</v>
    </oc>
    <nc r="U12">
      <v>15000</v>
    </nc>
  </rcc>
  <rcc rId="2246" sId="25" numFmtId="34">
    <oc r="V15">
      <v>1500000</v>
    </oc>
    <nc r="V15">
      <v>2350000</v>
    </nc>
  </rcc>
  <rcc rId="2247" sId="25" numFmtId="34">
    <oc r="V16">
      <v>1500000</v>
    </oc>
    <nc r="V16">
      <v>2350000</v>
    </nc>
  </rcc>
  <rcc rId="2248" sId="25" numFmtId="34">
    <oc r="W16">
      <v>1500000</v>
    </oc>
    <nc r="W16">
      <v>2350000</v>
    </nc>
  </rcc>
  <rcc rId="2249" sId="25" numFmtId="34">
    <oc r="W15">
      <v>1500000</v>
    </oc>
    <nc r="W15">
      <v>2350000</v>
    </nc>
  </rcc>
  <rcc rId="2250" sId="25" numFmtId="34">
    <oc r="X16">
      <v>2500000</v>
    </oc>
    <nc r="X16">
      <v>700000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1" sId="25">
    <nc r="Y3">
      <v>507000</v>
    </nc>
  </rcc>
  <rcc rId="2252" sId="25">
    <nc r="Y6">
      <v>750000</v>
    </nc>
  </rcc>
  <rcc rId="2253" sId="25">
    <nc r="Y7">
      <v>480000</v>
    </nc>
  </rcc>
  <rcc rId="2254" sId="25">
    <nc r="Y5">
      <v>1440000</v>
    </nc>
  </rcc>
  <rfmt sheetId="25" sqref="Y3:Y19">
    <dxf>
      <numFmt numFmtId="35" formatCode="_(* #,##0.00_);_(* \(#,##0.00\);_(* &quot;-&quot;??_);_(@_)"/>
    </dxf>
  </rfmt>
  <rfmt sheetId="25" sqref="Y3:Y19">
    <dxf>
      <numFmt numFmtId="166" formatCode="_(* #,##0.0_);_(* \(#,##0.0\);_(* &quot;-&quot;??_);_(@_)"/>
    </dxf>
  </rfmt>
  <rfmt sheetId="25" sqref="Y3:Y19">
    <dxf>
      <numFmt numFmtId="165" formatCode="_(* #,##0_);_(* \(#,##0\);_(* &quot;-&quot;??_);_(@_)"/>
    </dxf>
  </rfmt>
  <rcc rId="2255" sId="25" numFmtId="34">
    <nc r="Y9">
      <v>330000</v>
    </nc>
  </rcc>
  <rcc rId="2256" sId="25" numFmtId="34">
    <nc r="Y10">
      <v>240000</v>
    </nc>
  </rcc>
  <rcc rId="2257" sId="25" numFmtId="34">
    <nc r="Y11">
      <v>4000000</v>
    </nc>
  </rcc>
  <rcc rId="2258" sId="25" numFmtId="34">
    <nc r="Y12">
      <v>345000</v>
    </nc>
  </rcc>
  <rcc rId="2259" sId="25" numFmtId="34">
    <nc r="Y14">
      <v>256000</v>
    </nc>
  </rcc>
  <rcc rId="2260" sId="25" numFmtId="34">
    <nc r="Y16">
      <v>0</v>
    </nc>
  </rcc>
  <rcc rId="2261" sId="25" numFmtId="34">
    <nc r="Y13">
      <v>4152000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63" sId="21">
    <oc r="F6" t="inlineStr">
      <is>
        <t>[NULL]</t>
      </is>
    </oc>
    <nc r="F6">
      <v>1250402</v>
    </nc>
  </rcc>
  <rcc rId="2264" sId="21" odxf="1" s="1" dxf="1">
    <nc r="A4" t="inlineStr">
      <is>
        <t>tadvanceid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65" sId="21" odxf="1" s="1" dxf="1">
    <nc r="B4" t="inlineStr">
      <is>
        <t>tadvance_detailid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66" sId="21" odxf="1" s="1" dxf="1">
    <nc r="C4" t="inlineStr">
      <is>
        <t>description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</ndxf>
  </rcc>
  <rcc rId="2267" sId="21" odxf="1" s="1" dxf="1">
    <nc r="D4" t="inlineStr">
      <is>
        <t>tbudgetid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</ndxf>
  </rcc>
  <rcc rId="2268" sId="21" odxf="1" s="1" dxf="1">
    <nc r="E4" t="inlineStr">
      <is>
        <t>tbudget_detailid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</ndxf>
  </rcc>
  <rcc rId="2269" sId="21" odxf="1" s="1" dxf="1">
    <nc r="F4" t="inlineStr">
      <is>
        <t>accountid_advance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</ndxf>
  </rcc>
  <rcc rId="2270" sId="21" odxf="1" s="1" dxf="1">
    <nc r="G4" t="inlineStr">
      <is>
        <t>vendorid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</ndxf>
  </rcc>
  <rdn rId="0" localSheetId="2" customView="1" name="Z_9E5933D8_B207_42B1_B7F2_B6A4AD4CCDF1_.wvu.PrintArea" hidden="1" oldHidden="1">
    <formula>enah!$A$3:$P$28</formula>
  </rdn>
  <rcv guid="{9E5933D8-B207-42B1-B7F2-B6A4AD4CCDF1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is rId="862" sheetId="22" name="[Advance PCM update.xlsx]Sheet2" sheetPosition="21"/>
  <ris rId="863" sheetId="23" name="[Advance PCM update.xlsx]Sheet3" sheetPosition="22"/>
  <rcc rId="864" sId="1" odxf="1">
    <nc r="A202" t="inlineStr">
      <is>
        <t>VQ23010900002</t>
      </is>
    </nc>
    <odxf/>
  </rcc>
  <rcc rId="865" sId="1" odxf="1">
    <nc r="B202" t="inlineStr">
      <is>
        <t>VQD23010900034</t>
      </is>
    </nc>
    <odxf/>
  </rcc>
  <rcc rId="866" sId="1" odxf="1">
    <nc r="C202" t="inlineStr">
      <is>
        <t>TIM AWE</t>
      </is>
    </nc>
    <odxf/>
  </rcc>
  <rcc rId="867" sId="1" odxf="1">
    <nc r="D202" t="inlineStr">
      <is>
        <t>BGT23010200118</t>
      </is>
    </nc>
    <odxf/>
  </rcc>
  <rcc rId="868" sId="1" odxf="1">
    <nc r="E202" t="inlineStr">
      <is>
        <t>BGTD23010300128</t>
      </is>
    </nc>
    <odxf/>
  </rcc>
  <rcc rId="869" sId="1" odxf="1">
    <nc r="F202">
      <v>1250402</v>
    </nc>
    <odxf/>
  </rcc>
  <rcc rId="870" sId="1" odxf="1" dxf="1" numFmtId="4">
    <nc r="G202">
      <v>13316</v>
    </nc>
    <odxf>
      <numFmt numFmtId="0" formatCode="General"/>
    </odxf>
    <ndxf>
      <numFmt numFmtId="3" formatCode="#,##0"/>
    </ndxf>
  </rcc>
  <rcc rId="871" sId="1" odxf="1">
    <nc r="H202" t="inlineStr">
      <is>
        <t>AGTK</t>
      </is>
    </nc>
    <odxf/>
  </rcc>
  <rcc rId="872" sId="1" odxf="1" dxf="1" numFmtId="4">
    <nc r="I202">
      <v>1440000</v>
    </nc>
    <odxf>
      <numFmt numFmtId="0" formatCode="General"/>
    </odxf>
    <ndxf>
      <numFmt numFmtId="3" formatCode="#,##0"/>
    </ndxf>
  </rcc>
  <rcc rId="873" sId="1" odxf="1">
    <nc r="A203" t="inlineStr">
      <is>
        <t>VQ23010900002</t>
      </is>
    </nc>
    <odxf/>
  </rcc>
  <rcc rId="874" sId="1" odxf="1">
    <nc r="B203" t="inlineStr">
      <is>
        <t>VQD23010900037</t>
      </is>
    </nc>
    <odxf/>
  </rcc>
  <rcc rId="875" sId="1" odxf="1">
    <nc r="C203" t="inlineStr">
      <is>
        <t>TIM AWE</t>
      </is>
    </nc>
    <odxf/>
  </rcc>
  <rcc rId="876" sId="1" odxf="1">
    <nc r="D203" t="inlineStr">
      <is>
        <t>BGT23010200118</t>
      </is>
    </nc>
    <odxf/>
  </rcc>
  <rcc rId="877" sId="1" odxf="1">
    <nc r="E203" t="inlineStr">
      <is>
        <t>BGTD23010300135</t>
      </is>
    </nc>
    <odxf/>
  </rcc>
  <rcc rId="878" sId="1" odxf="1">
    <nc r="F203" t="inlineStr">
      <is>
        <t>[NULL]</t>
      </is>
    </nc>
    <odxf/>
  </rcc>
  <rcc rId="879" sId="1" odxf="1" dxf="1" numFmtId="4">
    <nc r="G203">
      <v>13316</v>
    </nc>
    <odxf>
      <numFmt numFmtId="0" formatCode="General"/>
    </odxf>
    <ndxf>
      <numFmt numFmtId="3" formatCode="#,##0"/>
    </ndxf>
  </rcc>
  <rcc rId="880" sId="1" odxf="1">
    <nc r="H203" t="inlineStr">
      <is>
        <t>ATK</t>
      </is>
    </nc>
    <odxf/>
  </rcc>
  <rcc rId="881" sId="1" odxf="1" dxf="1" numFmtId="4">
    <nc r="I203">
      <v>400000</v>
    </nc>
    <odxf>
      <numFmt numFmtId="0" formatCode="General"/>
    </odxf>
    <ndxf>
      <numFmt numFmtId="3" formatCode="#,##0"/>
    </ndxf>
  </rcc>
  <rcc rId="882" sId="1" odxf="1">
    <nc r="A204" t="inlineStr">
      <is>
        <t>VQ23010900002</t>
      </is>
    </nc>
    <odxf/>
  </rcc>
  <rcc rId="883" sId="1" odxf="1">
    <nc r="B204" t="inlineStr">
      <is>
        <t>VQD23010900038</t>
      </is>
    </nc>
    <odxf/>
  </rcc>
  <rcc rId="884" sId="1" odxf="1">
    <nc r="C204" t="inlineStr">
      <is>
        <t>TIM AWE</t>
      </is>
    </nc>
    <odxf/>
  </rcc>
  <rcc rId="885" sId="1" odxf="1">
    <nc r="D204" t="inlineStr">
      <is>
        <t>BGT23010200118</t>
      </is>
    </nc>
    <odxf/>
  </rcc>
  <rcc rId="886" sId="1" odxf="1">
    <nc r="E204" t="inlineStr">
      <is>
        <t>BGTD23010300137</t>
      </is>
    </nc>
    <odxf/>
  </rcc>
  <rcc rId="887" sId="1" odxf="1">
    <nc r="F204">
      <v>1250402</v>
    </nc>
    <odxf/>
  </rcc>
  <rcc rId="888" sId="1" odxf="1" dxf="1" numFmtId="4">
    <nc r="G204">
      <v>13316</v>
    </nc>
    <odxf>
      <numFmt numFmtId="0" formatCode="General"/>
    </odxf>
    <ndxf>
      <numFmt numFmtId="3" formatCode="#,##0"/>
    </ndxf>
  </rcc>
  <rcc rId="889" sId="1" odxf="1">
    <nc r="H204" t="inlineStr">
      <is>
        <t>BATERAI</t>
      </is>
    </nc>
    <odxf/>
  </rcc>
  <rcc rId="890" sId="1" odxf="1" dxf="1" numFmtId="4">
    <nc r="I204">
      <v>400000</v>
    </nc>
    <odxf>
      <numFmt numFmtId="0" formatCode="General"/>
    </odxf>
    <ndxf>
      <numFmt numFmtId="3" formatCode="#,##0"/>
    </ndxf>
  </rcc>
  <rcc rId="891" sId="1" odxf="1">
    <nc r="A205" t="inlineStr">
      <is>
        <t>VQ23010900002</t>
      </is>
    </nc>
    <odxf/>
  </rcc>
  <rcc rId="892" sId="1" odxf="1">
    <nc r="B205" t="inlineStr">
      <is>
        <t>VQD23010900028</t>
      </is>
    </nc>
    <odxf/>
  </rcc>
  <rcc rId="893" sId="1" odxf="1">
    <nc r="C205" t="inlineStr">
      <is>
        <t>TIM AWE</t>
      </is>
    </nc>
    <odxf/>
  </rcc>
  <rcc rId="894" sId="1" odxf="1">
    <nc r="D205" t="inlineStr">
      <is>
        <t>BGT23010200118</t>
      </is>
    </nc>
    <odxf/>
  </rcc>
  <rcc rId="895" sId="1" odxf="1">
    <nc r="E205" t="inlineStr">
      <is>
        <t>BGTD23010300105</t>
      </is>
    </nc>
    <odxf/>
  </rcc>
  <rcc rId="896" sId="1" odxf="1">
    <nc r="F205">
      <v>1250402</v>
    </nc>
    <odxf/>
  </rcc>
  <rcc rId="897" sId="1" odxf="1" dxf="1" numFmtId="4">
    <nc r="G205">
      <v>13316</v>
    </nc>
    <odxf>
      <numFmt numFmtId="0" formatCode="General"/>
    </odxf>
    <ndxf>
      <numFmt numFmtId="3" formatCode="#,##0"/>
    </ndxf>
  </rcc>
  <rcc rId="898" sId="1" odxf="1">
    <nc r="H205" t="inlineStr">
      <is>
        <t>CADANGAN PERJALANAN</t>
      </is>
    </nc>
    <odxf/>
  </rcc>
  <rcc rId="899" sId="1" odxf="1" dxf="1" numFmtId="4">
    <nc r="I205">
      <v>1800000</v>
    </nc>
    <odxf>
      <numFmt numFmtId="0" formatCode="General"/>
    </odxf>
    <ndxf>
      <numFmt numFmtId="3" formatCode="#,##0"/>
    </ndxf>
  </rcc>
  <rcc rId="900" sId="1" odxf="1">
    <nc r="A206" t="inlineStr">
      <is>
        <t>VQ23010900002</t>
      </is>
    </nc>
    <odxf/>
  </rcc>
  <rcc rId="901" sId="1" odxf="1">
    <nc r="B206" t="inlineStr">
      <is>
        <t>VQD23010900026</t>
      </is>
    </nc>
    <odxf/>
  </rcc>
  <rcc rId="902" sId="1" odxf="1">
    <nc r="C206" t="inlineStr">
      <is>
        <t>TIM AWE</t>
      </is>
    </nc>
    <odxf/>
  </rcc>
  <rcc rId="903" sId="1" odxf="1">
    <nc r="D206" t="inlineStr">
      <is>
        <t>BGT23010200118</t>
      </is>
    </nc>
    <odxf/>
  </rcc>
  <rcc rId="904" sId="1" odxf="1">
    <nc r="E206" t="inlineStr">
      <is>
        <t>BGTD23010300100</t>
      </is>
    </nc>
    <odxf/>
  </rcc>
  <rcc rId="905" sId="1" odxf="1">
    <nc r="F206">
      <v>1250402</v>
    </nc>
    <odxf/>
  </rcc>
  <rcc rId="906" sId="1" odxf="1" dxf="1" numFmtId="4">
    <nc r="G206">
      <v>13316</v>
    </nc>
    <odxf>
      <numFmt numFmtId="0" formatCode="General"/>
    </odxf>
    <ndxf>
      <numFmt numFmtId="3" formatCode="#,##0"/>
    </ndxf>
  </rcc>
  <rcc rId="907" sId="1" odxf="1">
    <nc r="H206" t="inlineStr">
      <is>
        <t>FIXER</t>
      </is>
    </nc>
    <odxf/>
  </rcc>
  <rcc rId="908" sId="1" odxf="1" dxf="1" numFmtId="4">
    <nc r="I206">
      <v>2000000</v>
    </nc>
    <odxf>
      <numFmt numFmtId="0" formatCode="General"/>
    </odxf>
    <ndxf>
      <numFmt numFmtId="3" formatCode="#,##0"/>
    </ndxf>
  </rcc>
  <rcc rId="909" sId="1" odxf="1">
    <nc r="A207" t="inlineStr">
      <is>
        <t>VQ23010900002</t>
      </is>
    </nc>
    <odxf/>
  </rcc>
  <rcc rId="910" sId="1" odxf="1">
    <nc r="B207" t="inlineStr">
      <is>
        <t>VQD23010900033</t>
      </is>
    </nc>
    <odxf/>
  </rcc>
  <rcc rId="911" sId="1" odxf="1">
    <nc r="C207" t="inlineStr">
      <is>
        <t>TIM AWE</t>
      </is>
    </nc>
    <odxf/>
  </rcc>
  <rcc rId="912" sId="1" odxf="1">
    <nc r="D207" t="inlineStr">
      <is>
        <t>BGT23010200118</t>
      </is>
    </nc>
    <odxf/>
  </rcc>
  <rcc rId="913" sId="1" odxf="1">
    <nc r="E207" t="inlineStr">
      <is>
        <t>BGTD23010300126</t>
      </is>
    </nc>
    <odxf/>
  </rcc>
  <rcc rId="914" sId="1" odxf="1">
    <nc r="F207">
      <v>1250402</v>
    </nc>
    <odxf/>
  </rcc>
  <rcc rId="915" sId="1" odxf="1" dxf="1" numFmtId="4">
    <nc r="G207">
      <v>13316</v>
    </nc>
    <odxf>
      <numFmt numFmtId="0" formatCode="General"/>
    </odxf>
    <ndxf>
      <numFmt numFmtId="3" formatCode="#,##0"/>
    </ndxf>
  </rcc>
  <rcc rId="916" sId="1" odxf="1">
    <nc r="H207" t="inlineStr">
      <is>
        <t>JAMUAN</t>
      </is>
    </nc>
    <odxf/>
  </rcc>
  <rcc rId="917" sId="1" odxf="1" dxf="1" numFmtId="4">
    <nc r="I207">
      <v>1600000</v>
    </nc>
    <odxf>
      <numFmt numFmtId="0" formatCode="General"/>
    </odxf>
    <ndxf>
      <numFmt numFmtId="3" formatCode="#,##0"/>
    </ndxf>
  </rcc>
  <rcc rId="918" sId="1" odxf="1">
    <nc r="A208" t="inlineStr">
      <is>
        <t>VQ23010900002</t>
      </is>
    </nc>
    <odxf/>
  </rcc>
  <rcc rId="919" sId="1" odxf="1">
    <nc r="B208" t="inlineStr">
      <is>
        <t>VQD23010900035</t>
      </is>
    </nc>
    <odxf/>
  </rcc>
  <rcc rId="920" sId="1" odxf="1">
    <nc r="C208" t="inlineStr">
      <is>
        <t>TIM AWE</t>
      </is>
    </nc>
    <odxf/>
  </rcc>
  <rcc rId="921" sId="1" odxf="1">
    <nc r="D208" t="inlineStr">
      <is>
        <t>BGT23010200118</t>
      </is>
    </nc>
    <odxf/>
  </rcc>
  <rcc rId="922" sId="1" odxf="1">
    <nc r="E208" t="inlineStr">
      <is>
        <t>BGTD23010300130</t>
      </is>
    </nc>
    <odxf/>
  </rcc>
  <rcc rId="923" sId="1" odxf="1">
    <nc r="F208">
      <v>1250402</v>
    </nc>
    <odxf/>
  </rcc>
  <rcc rId="924" sId="1" odxf="1" dxf="1" numFmtId="4">
    <nc r="G208">
      <v>13316</v>
    </nc>
    <odxf>
      <numFmt numFmtId="0" formatCode="General"/>
    </odxf>
    <ndxf>
      <numFmt numFmtId="3" formatCode="#,##0"/>
    </ndxf>
  </rcc>
  <rcc rId="925" sId="1" odxf="1">
    <nc r="H208" t="inlineStr">
      <is>
        <t>MEALS</t>
      </is>
    </nc>
    <odxf/>
  </rcc>
  <rcc rId="926" sId="1" odxf="1" dxf="1" numFmtId="4">
    <nc r="I208">
      <v>4060000</v>
    </nc>
    <odxf>
      <numFmt numFmtId="0" formatCode="General"/>
    </odxf>
    <ndxf>
      <numFmt numFmtId="3" formatCode="#,##0"/>
    </ndxf>
  </rcc>
  <rcc rId="927" sId="1" odxf="1">
    <nc r="A209" t="inlineStr">
      <is>
        <t>VQ23010900002</t>
      </is>
    </nc>
    <odxf/>
  </rcc>
  <rcc rId="928" sId="1" odxf="1">
    <nc r="B209" t="inlineStr">
      <is>
        <t>VQD23010900024</t>
      </is>
    </nc>
    <odxf/>
  </rcc>
  <rcc rId="929" sId="1" odxf="1">
    <nc r="C209" t="inlineStr">
      <is>
        <t>TIM AWE</t>
      </is>
    </nc>
    <odxf/>
  </rcc>
  <rcc rId="930" sId="1" odxf="1">
    <nc r="D209" t="inlineStr">
      <is>
        <t>BGT23010200118</t>
      </is>
    </nc>
    <odxf/>
  </rcc>
  <rcc rId="931" sId="1" odxf="1">
    <nc r="E209" t="inlineStr">
      <is>
        <t>BGTD23010201198</t>
      </is>
    </nc>
    <odxf/>
  </rcc>
  <rcc rId="932" sId="1" odxf="1">
    <nc r="F209">
      <v>1250402</v>
    </nc>
    <odxf/>
  </rcc>
  <rcc rId="933" sId="1" odxf="1" dxf="1" numFmtId="4">
    <nc r="G209">
      <v>13316</v>
    </nc>
    <odxf>
      <numFmt numFmtId="0" formatCode="General"/>
    </odxf>
    <ndxf>
      <numFmt numFmtId="3" formatCode="#,##0"/>
    </ndxf>
  </rcc>
  <rcc rId="934" sId="1" odxf="1">
    <nc r="H209" t="inlineStr">
      <is>
        <t>NARASUMBER</t>
      </is>
    </nc>
    <odxf/>
  </rcc>
  <rcc rId="935" sId="1" odxf="1" dxf="1" numFmtId="4">
    <nc r="I209">
      <v>2000000</v>
    </nc>
    <odxf>
      <numFmt numFmtId="0" formatCode="General"/>
    </odxf>
    <ndxf>
      <numFmt numFmtId="3" formatCode="#,##0"/>
    </ndxf>
  </rcc>
  <rcc rId="936" sId="1" odxf="1">
    <nc r="A210" t="inlineStr">
      <is>
        <t>VQ23010900002</t>
      </is>
    </nc>
    <odxf/>
  </rcc>
  <rcc rId="937" sId="1" odxf="1">
    <nc r="B210" t="inlineStr">
      <is>
        <t>VQD23010900029</t>
      </is>
    </nc>
    <odxf/>
  </rcc>
  <rcc rId="938" sId="1" odxf="1">
    <nc r="C210" t="inlineStr">
      <is>
        <t>TIM AWE</t>
      </is>
    </nc>
    <odxf/>
  </rcc>
  <rcc rId="939" sId="1" odxf="1">
    <nc r="D210" t="inlineStr">
      <is>
        <t>BGT23010200118</t>
      </is>
    </nc>
    <odxf/>
  </rcc>
  <rcc rId="940" sId="1" odxf="1">
    <nc r="E210" t="inlineStr">
      <is>
        <t>BGTD23010300111</t>
      </is>
    </nc>
    <odxf/>
  </rcc>
  <rcc rId="941" sId="1" odxf="1">
    <nc r="F210">
      <v>1250402</v>
    </nc>
    <odxf/>
  </rcc>
  <rcc rId="942" sId="1" odxf="1" dxf="1" numFmtId="4">
    <nc r="G210">
      <v>13316</v>
    </nc>
    <odxf>
      <numFmt numFmtId="0" formatCode="General"/>
    </odxf>
    <ndxf>
      <numFmt numFmtId="3" formatCode="#,##0"/>
    </ndxf>
  </rcc>
  <rcc rId="943" sId="1" odxf="1">
    <nc r="H210" t="inlineStr">
      <is>
        <t>OTHER TRANSPORT</t>
      </is>
    </nc>
    <odxf/>
  </rcc>
  <rcc rId="944" sId="1" odxf="1" dxf="1" numFmtId="4">
    <nc r="I210">
      <v>1200000</v>
    </nc>
    <odxf>
      <numFmt numFmtId="0" formatCode="General"/>
    </odxf>
    <ndxf>
      <numFmt numFmtId="3" formatCode="#,##0"/>
    </ndxf>
  </rcc>
  <rcc rId="945" sId="1" odxf="1">
    <nc r="A211" t="inlineStr">
      <is>
        <t>VQ23010900002</t>
      </is>
    </nc>
    <odxf/>
  </rcc>
  <rcc rId="946" sId="1" odxf="1">
    <nc r="B211" t="inlineStr">
      <is>
        <t>VQD23010900022</t>
      </is>
    </nc>
    <odxf/>
  </rcc>
  <rcc rId="947" sId="1" odxf="1">
    <nc r="C211" t="inlineStr">
      <is>
        <t>TIM AWE</t>
      </is>
    </nc>
    <odxf/>
  </rcc>
  <rcc rId="948" sId="1" odxf="1">
    <nc r="D211" t="inlineStr">
      <is>
        <t>BGT23010200118</t>
      </is>
    </nc>
    <odxf/>
  </rcc>
  <rcc rId="949" sId="1" odxf="1">
    <nc r="E211" t="inlineStr">
      <is>
        <t>BGTD23010201196</t>
      </is>
    </nc>
    <odxf/>
  </rcc>
  <rcc rId="950" sId="1" odxf="1">
    <nc r="F211">
      <v>1250402</v>
    </nc>
    <odxf/>
  </rcc>
  <rcc rId="951" sId="1" odxf="1" dxf="1" numFmtId="4">
    <nc r="G211">
      <v>13316</v>
    </nc>
    <odxf>
      <numFmt numFmtId="0" formatCode="General"/>
    </odxf>
    <ndxf>
      <numFmt numFmtId="3" formatCode="#,##0"/>
    </ndxf>
  </rcc>
  <rcc rId="952" sId="1" odxf="1">
    <nc r="H211" t="inlineStr">
      <is>
        <t>PERIJINAN</t>
      </is>
    </nc>
    <odxf/>
  </rcc>
  <rcc rId="953" sId="1" odxf="1" dxf="1" numFmtId="4">
    <nc r="I211">
      <v>2000000</v>
    </nc>
    <odxf>
      <numFmt numFmtId="0" formatCode="General"/>
    </odxf>
    <ndxf>
      <numFmt numFmtId="3" formatCode="#,##0"/>
    </ndxf>
  </rcc>
  <rcc rId="954" sId="1" odxf="1">
    <nc r="A212" t="inlineStr">
      <is>
        <t>VQ23010900002</t>
      </is>
    </nc>
    <odxf/>
  </rcc>
  <rcc rId="955" sId="1" odxf="1">
    <nc r="B212" t="inlineStr">
      <is>
        <t>VQD23010900027</t>
      </is>
    </nc>
    <odxf/>
  </rcc>
  <rcc rId="956" sId="1" odxf="1">
    <nc r="C212" t="inlineStr">
      <is>
        <t>TIM AWE</t>
      </is>
    </nc>
    <odxf/>
  </rcc>
  <rcc rId="957" sId="1" odxf="1">
    <nc r="D212" t="inlineStr">
      <is>
        <t>BGT23010200118</t>
      </is>
    </nc>
    <odxf/>
  </rcc>
  <rcc rId="958" sId="1" odxf="1">
    <nc r="E212" t="inlineStr">
      <is>
        <t>BGTD23010300103</t>
      </is>
    </nc>
    <odxf/>
  </rcc>
  <rcc rId="959" sId="1" odxf="1">
    <nc r="F212">
      <v>1250402</v>
    </nc>
    <odxf/>
  </rcc>
  <rcc rId="960" sId="1" odxf="1" dxf="1" numFmtId="4">
    <nc r="G212">
      <v>13316</v>
    </nc>
    <odxf>
      <numFmt numFmtId="0" formatCode="General"/>
    </odxf>
    <ndxf>
      <numFmt numFmtId="3" formatCode="#,##0"/>
    </ndxf>
  </rcc>
  <rcc rId="961" sId="1" odxf="1">
    <nc r="H212" t="inlineStr">
      <is>
        <t>PORTER</t>
      </is>
    </nc>
    <odxf/>
  </rcc>
  <rcc rId="962" sId="1" odxf="1" dxf="1" numFmtId="4">
    <nc r="I212">
      <v>1200000</v>
    </nc>
    <odxf>
      <numFmt numFmtId="0" formatCode="General"/>
    </odxf>
    <ndxf>
      <numFmt numFmtId="3" formatCode="#,##0"/>
    </ndxf>
  </rcc>
  <rcc rId="963" sId="1" odxf="1">
    <nc r="A213" t="inlineStr">
      <is>
        <t>VQ23010900002</t>
      </is>
    </nc>
    <odxf/>
  </rcc>
  <rcc rId="964" sId="1" odxf="1">
    <nc r="B213" t="inlineStr">
      <is>
        <t>VQD23010900021</t>
      </is>
    </nc>
    <odxf/>
  </rcc>
  <rcc rId="965" sId="1" odxf="1">
    <nc r="C213" t="inlineStr">
      <is>
        <t>TIM AWE</t>
      </is>
    </nc>
    <odxf/>
  </rcc>
  <rcc rId="966" sId="1" odxf="1">
    <nc r="D213" t="inlineStr">
      <is>
        <t>BGT23010200118</t>
      </is>
    </nc>
    <odxf/>
  </rcc>
  <rcc rId="967" sId="1" odxf="1">
    <nc r="E213" t="inlineStr">
      <is>
        <t>BGTD23010201175</t>
      </is>
    </nc>
    <odxf/>
  </rcc>
  <rcc rId="968" sId="1" odxf="1">
    <nc r="F213">
      <v>1250402</v>
    </nc>
    <odxf/>
  </rcc>
  <rcc rId="969" sId="1" odxf="1" dxf="1" numFmtId="4">
    <nc r="G213">
      <v>13316</v>
    </nc>
    <odxf>
      <numFmt numFmtId="0" formatCode="General"/>
    </odxf>
    <ndxf>
      <numFmt numFmtId="3" formatCode="#,##0"/>
    </ndxf>
  </rcc>
  <rcc rId="970" sId="1" odxf="1">
    <nc r="H213" t="inlineStr">
      <is>
        <t>PROPERTY</t>
      </is>
    </nc>
    <odxf/>
  </rcc>
  <rcc rId="971" sId="1" odxf="1" dxf="1" numFmtId="4">
    <nc r="I213">
      <v>4800000</v>
    </nc>
    <odxf>
      <numFmt numFmtId="0" formatCode="General"/>
    </odxf>
    <ndxf>
      <numFmt numFmtId="3" formatCode="#,##0"/>
    </ndxf>
  </rcc>
  <rcc rId="972" sId="1" odxf="1">
    <nc r="A214" t="inlineStr">
      <is>
        <t>VQ23010900002</t>
      </is>
    </nc>
    <odxf/>
  </rcc>
  <rcc rId="973" sId="1" odxf="1">
    <nc r="B214" t="inlineStr">
      <is>
        <t>VQD23010900023</t>
      </is>
    </nc>
    <odxf/>
  </rcc>
  <rcc rId="974" sId="1" odxf="1">
    <nc r="C214" t="inlineStr">
      <is>
        <t>TIM AWE</t>
      </is>
    </nc>
    <odxf/>
  </rcc>
  <rcc rId="975" sId="1" odxf="1">
    <nc r="D214" t="inlineStr">
      <is>
        <t>BGT23010200118</t>
      </is>
    </nc>
    <odxf/>
  </rcc>
  <rcc rId="976" sId="1" odxf="1">
    <nc r="E214" t="inlineStr">
      <is>
        <t>BGTD23010201197</t>
      </is>
    </nc>
    <odxf/>
  </rcc>
  <rcc rId="977" sId="1" odxf="1">
    <nc r="F214">
      <v>1250402</v>
    </nc>
    <odxf/>
  </rcc>
  <rcc rId="978" sId="1" odxf="1" dxf="1" numFmtId="4">
    <nc r="G214">
      <v>13316</v>
    </nc>
    <odxf>
      <numFmt numFmtId="0" formatCode="General"/>
    </odxf>
    <ndxf>
      <numFmt numFmtId="3" formatCode="#,##0"/>
    </ndxf>
  </rcc>
  <rcc rId="979" sId="1" odxf="1">
    <nc r="H214" t="inlineStr">
      <is>
        <t>TALENT</t>
      </is>
    </nc>
    <odxf/>
  </rcc>
  <rcc rId="980" sId="1" odxf="1" dxf="1" numFmtId="4">
    <nc r="I214">
      <v>15480000</v>
    </nc>
    <odxf>
      <numFmt numFmtId="0" formatCode="General"/>
    </odxf>
    <ndxf>
      <numFmt numFmtId="3" formatCode="#,##0"/>
    </ndxf>
  </rcc>
  <rcc rId="981" sId="1" odxf="1">
    <nc r="A215" t="inlineStr">
      <is>
        <t>VQ23010900002</t>
      </is>
    </nc>
    <odxf/>
  </rcc>
  <rcc rId="982" sId="1" odxf="1">
    <nc r="B215" t="inlineStr">
      <is>
        <t>VQD23010900031</t>
      </is>
    </nc>
    <odxf/>
  </rcc>
  <rcc rId="983" sId="1" odxf="1">
    <nc r="C215" t="inlineStr">
      <is>
        <t>TIM AWE</t>
      </is>
    </nc>
    <odxf/>
  </rcc>
  <rcc rId="984" sId="1" odxf="1">
    <nc r="D215" t="inlineStr">
      <is>
        <t>BGT23010200118</t>
      </is>
    </nc>
    <odxf/>
  </rcc>
  <rcc rId="985" sId="1" odxf="1">
    <nc r="E215" t="inlineStr">
      <is>
        <t>BGTD23010300116</t>
      </is>
    </nc>
    <odxf/>
  </rcc>
  <rcc rId="986" sId="1" odxf="1">
    <nc r="F215">
      <v>1250402</v>
    </nc>
    <odxf/>
  </rcc>
  <rcc rId="987" sId="1" odxf="1" dxf="1" numFmtId="4">
    <nc r="G215">
      <v>13316</v>
    </nc>
    <odxf>
      <numFmt numFmtId="0" formatCode="General"/>
    </odxf>
    <ndxf>
      <numFmt numFmtId="3" formatCode="#,##0"/>
    </ndxf>
  </rcc>
  <rcc rId="988" sId="1" odxf="1">
    <nc r="H215" t="inlineStr">
      <is>
        <t>TOL &amp; PARKIR</t>
      </is>
    </nc>
    <odxf/>
  </rcc>
  <rcc rId="989" sId="1" odxf="1" dxf="1" numFmtId="4">
    <nc r="I215">
      <v>500000</v>
    </nc>
    <odxf>
      <numFmt numFmtId="0" formatCode="General"/>
    </odxf>
    <ndxf>
      <numFmt numFmtId="3" formatCode="#,##0"/>
    </ndxf>
  </rcc>
  <rcc rId="990" sId="1" odxf="1">
    <nc r="A216" t="inlineStr">
      <is>
        <t>VQ23010900002</t>
      </is>
    </nc>
    <odxf/>
  </rcc>
  <rcc rId="991" sId="1" odxf="1">
    <nc r="B216" t="inlineStr">
      <is>
        <t>VQD23010900036</t>
      </is>
    </nc>
    <odxf/>
  </rcc>
  <rcc rId="992" sId="1" odxf="1">
    <nc r="C216" t="inlineStr">
      <is>
        <t>TIM AWE</t>
      </is>
    </nc>
    <odxf/>
  </rcc>
  <rcc rId="993" sId="1" odxf="1">
    <nc r="D216" t="inlineStr">
      <is>
        <t>BGT23010200118</t>
      </is>
    </nc>
    <odxf/>
  </rcc>
  <rcc rId="994" sId="1" odxf="1">
    <nc r="E216" t="inlineStr">
      <is>
        <t>BGTD23010300133</t>
      </is>
    </nc>
    <odxf/>
  </rcc>
  <rcc rId="995" sId="1" odxf="1">
    <nc r="F216">
      <v>1250402</v>
    </nc>
    <odxf/>
  </rcc>
  <rcc rId="996" sId="1" odxf="1" dxf="1" numFmtId="4">
    <nc r="G216">
      <v>13316</v>
    </nc>
    <odxf>
      <numFmt numFmtId="0" formatCode="General"/>
    </odxf>
    <ndxf>
      <numFmt numFmtId="3" formatCode="#,##0"/>
    </ndxf>
  </rcc>
  <rcc rId="997" sId="1" odxf="1">
    <nc r="H216" t="inlineStr">
      <is>
        <t>VITAMIN</t>
      </is>
    </nc>
    <odxf/>
  </rcc>
  <rcc rId="998" sId="1" odxf="1" dxf="1" numFmtId="4">
    <nc r="I216">
      <v>1296000</v>
    </nc>
    <odxf>
      <numFmt numFmtId="0" formatCode="General"/>
    </odxf>
    <ndxf>
      <numFmt numFmtId="3" formatCode="#,##0"/>
    </ndxf>
  </rcc>
  <rcc rId="999" sId="1" odxf="1">
    <nc r="A217" t="inlineStr">
      <is>
        <t>VQ23010900002</t>
      </is>
    </nc>
    <odxf/>
  </rcc>
  <rcc rId="1000" sId="1" odxf="1">
    <nc r="B217" t="inlineStr">
      <is>
        <t>VQD23010900025</t>
      </is>
    </nc>
    <odxf/>
  </rcc>
  <rcc rId="1001" sId="1" odxf="1">
    <nc r="C217" t="inlineStr">
      <is>
        <t>TIM AWE</t>
      </is>
    </nc>
    <odxf/>
  </rcc>
  <rcc rId="1002" sId="1" odxf="1">
    <nc r="D217" t="inlineStr">
      <is>
        <t>BGT23010200118</t>
      </is>
    </nc>
    <odxf/>
  </rcc>
  <rcc rId="1003" sId="1" odxf="1">
    <nc r="E217" t="inlineStr">
      <is>
        <t>BGTD23010300094</t>
      </is>
    </nc>
    <odxf/>
  </rcc>
  <rcc rId="1004" sId="1" odxf="1">
    <nc r="F217">
      <v>1250402</v>
    </nc>
    <odxf/>
  </rcc>
  <rcc rId="1005" sId="1" odxf="1" dxf="1" numFmtId="4">
    <nc r="G217">
      <v>13316</v>
    </nc>
    <odxf>
      <numFmt numFmtId="0" formatCode="General"/>
    </odxf>
    <ndxf>
      <numFmt numFmtId="3" formatCode="#,##0"/>
    </ndxf>
  </rcc>
  <rcc rId="1006" sId="1" odxf="1">
    <nc r="H217" t="inlineStr">
      <is>
        <t>VOICE OVER</t>
      </is>
    </nc>
    <odxf/>
  </rcc>
  <rcc rId="1007" sId="1" odxf="1" dxf="1" numFmtId="4">
    <nc r="I217">
      <v>1280000</v>
    </nc>
    <odxf>
      <numFmt numFmtId="0" formatCode="General"/>
    </odxf>
    <ndxf>
      <numFmt numFmtId="3" formatCode="#,##0"/>
    </ndxf>
  </rcc>
  <rcc rId="1008" sId="1" odxf="1">
    <nc r="A218" t="inlineStr">
      <is>
        <t>VQ23011000001</t>
      </is>
    </nc>
    <odxf/>
  </rcc>
  <rcc rId="1009" sId="1" odxf="1">
    <nc r="B218" t="inlineStr">
      <is>
        <t>VQD23011000014</t>
      </is>
    </nc>
    <odxf/>
  </rcc>
  <rcc rId="1010" sId="1" odxf="1">
    <nc r="C218" t="inlineStr">
      <is>
        <t>BOLANG 23 JAN 
Brojo - Angga (Sumbawa 19 des)
Andika - Chilman (Jatim 19 des)
Desta - Dry (Sumbar 19 des)
Odit - Ecom - Faried (Jabar 17 des/blokingan)</t>
      </is>
    </nc>
    <odxf/>
  </rcc>
  <rcc rId="1011" sId="1" odxf="1">
    <nc r="D218" t="inlineStr">
      <is>
        <t>BGT23010300013</t>
      </is>
    </nc>
    <odxf/>
  </rcc>
  <rcc rId="1012" sId="1" odxf="1">
    <nc r="E218" t="inlineStr">
      <is>
        <t>BGTD23010300124</t>
      </is>
    </nc>
    <odxf/>
  </rcc>
  <rcc rId="1013" sId="1" odxf="1">
    <nc r="F218">
      <v>1250402</v>
    </nc>
    <odxf/>
  </rcc>
  <rcc rId="1014" sId="1" odxf="1" dxf="1" numFmtId="4">
    <nc r="G218">
      <v>13316</v>
    </nc>
    <odxf>
      <numFmt numFmtId="0" formatCode="General"/>
    </odxf>
    <ndxf>
      <numFmt numFmtId="3" formatCode="#,##0"/>
    </ndxf>
  </rcc>
  <rcc rId="1015" sId="1" odxf="1">
    <nc r="H218" t="inlineStr">
      <is>
        <t>AGTK</t>
      </is>
    </nc>
    <odxf/>
  </rcc>
  <rcc rId="1016" sId="1" odxf="1" dxf="1" numFmtId="4">
    <nc r="I218">
      <v>3840000</v>
    </nc>
    <odxf>
      <numFmt numFmtId="0" formatCode="General"/>
    </odxf>
    <ndxf>
      <numFmt numFmtId="3" formatCode="#,##0"/>
    </ndxf>
  </rcc>
  <rcc rId="1017" sId="1" odxf="1">
    <nc r="A219" t="inlineStr">
      <is>
        <t>VQ23011000001</t>
      </is>
    </nc>
    <odxf/>
  </rcc>
  <rcc rId="1018" sId="1" odxf="1">
    <nc r="B219" t="inlineStr">
      <is>
        <t>VQD23011000008</t>
      </is>
    </nc>
    <odxf/>
  </rcc>
  <rcc rId="1019" sId="1" odxf="1">
    <nc r="C219" t="inlineStr">
      <is>
        <t>BOLANG 23 JAN 
Brojo - Angga (Sumbawa 19 des)
Andika - Chilman (Jatim 19 des)
Desta - Dry (Sumbar 19 des)
Odit - Ecom - Faried (Jabar 17 des/blokingan)</t>
      </is>
    </nc>
    <odxf/>
  </rcc>
  <rcc rId="1020" sId="1" odxf="1">
    <nc r="D219" t="inlineStr">
      <is>
        <t>BGT23010300013</t>
      </is>
    </nc>
    <odxf/>
  </rcc>
  <rcc rId="1021" sId="1" odxf="1">
    <nc r="E219" t="inlineStr">
      <is>
        <t>BGTD23010300131</t>
      </is>
    </nc>
    <odxf/>
  </rcc>
  <rcc rId="1022" sId="1" odxf="1">
    <nc r="F219">
      <v>1250402</v>
    </nc>
    <odxf/>
  </rcc>
  <rcc rId="1023" sId="1" odxf="1" dxf="1" numFmtId="4">
    <nc r="G219">
      <v>13316</v>
    </nc>
    <odxf>
      <numFmt numFmtId="0" formatCode="General"/>
    </odxf>
    <ndxf>
      <numFmt numFmtId="3" formatCode="#,##0"/>
    </ndxf>
  </rcc>
  <rcc rId="1024" sId="1" odxf="1">
    <nc r="H219" t="inlineStr">
      <is>
        <t>BATEREI</t>
      </is>
    </nc>
    <odxf/>
  </rcc>
  <rcc rId="1025" sId="1" odxf="1" dxf="1" numFmtId="4">
    <nc r="I219">
      <v>1200000</v>
    </nc>
    <odxf>
      <numFmt numFmtId="0" formatCode="General"/>
    </odxf>
    <ndxf>
      <numFmt numFmtId="3" formatCode="#,##0"/>
    </ndxf>
  </rcc>
  <rcc rId="1026" sId="1" odxf="1">
    <nc r="A220" t="inlineStr">
      <is>
        <t>VQ23011000001</t>
      </is>
    </nc>
    <odxf/>
  </rcc>
  <rcc rId="1027" sId="1" odxf="1">
    <nc r="B220" t="inlineStr">
      <is>
        <t>VQD23011000026</t>
      </is>
    </nc>
    <odxf/>
  </rcc>
  <rcc rId="1028" sId="1" odxf="1">
    <nc r="C220" t="inlineStr">
      <is>
        <t>BOLANG 23 JAN 
Brojo - Angga (Sumbawa 19 des)
Andika - Chilman (Jatim 19 des)
Desta - Dry (Sumbar 19 des)
Odit - Ecom - Faried (Jabar 17 des/blokingan)</t>
      </is>
    </nc>
    <odxf/>
  </rcc>
  <rcc rId="1029" sId="1" odxf="1">
    <nc r="D220" t="inlineStr">
      <is>
        <t>BGT23010300013</t>
      </is>
    </nc>
    <odxf/>
  </rcc>
  <rcc rId="1030" sId="1" odxf="1">
    <nc r="E220" t="inlineStr">
      <is>
        <t>BGTD23010300102</t>
      </is>
    </nc>
    <odxf/>
  </rcc>
  <rcc rId="1031" sId="1" odxf="1">
    <nc r="F220">
      <v>1250402</v>
    </nc>
    <odxf/>
  </rcc>
  <rcc rId="1032" sId="1" odxf="1" dxf="1" numFmtId="4">
    <nc r="G220">
      <v>13316</v>
    </nc>
    <odxf>
      <numFmt numFmtId="0" formatCode="General"/>
    </odxf>
    <ndxf>
      <numFmt numFmtId="3" formatCode="#,##0"/>
    </ndxf>
  </rcc>
  <rcc rId="1033" sId="1" odxf="1">
    <nc r="H220" t="inlineStr">
      <is>
        <t>FIXER</t>
      </is>
    </nc>
    <odxf/>
  </rcc>
  <rcc rId="1034" sId="1" odxf="1" dxf="1" numFmtId="4">
    <nc r="I220">
      <v>5500000</v>
    </nc>
    <odxf>
      <numFmt numFmtId="0" formatCode="General"/>
    </odxf>
    <ndxf>
      <numFmt numFmtId="3" formatCode="#,##0"/>
    </ndxf>
  </rcc>
  <rcc rId="1035" sId="1" odxf="1">
    <nc r="A221" t="inlineStr">
      <is>
        <t>VQ23011000001</t>
      </is>
    </nc>
    <odxf/>
  </rcc>
  <rcc rId="1036" sId="1" odxf="1">
    <nc r="B221" t="inlineStr">
      <is>
        <t>VQD23011000027</t>
      </is>
    </nc>
    <odxf/>
  </rcc>
  <rcc rId="1037" sId="1" odxf="1">
    <nc r="C221" t="inlineStr">
      <is>
        <t>BOLANG 23 JAN 
Brojo - Angga (Sumbawa 19 des)
Andika - Chilman (Jatim 19 des)
Desta - Dry (Sumbar 19 des)
Odit - Ecom - Faried (Jabar 17 des/blokingan)</t>
      </is>
    </nc>
    <odxf/>
  </rcc>
  <rcc rId="1038" sId="1" odxf="1">
    <nc r="D221" t="inlineStr">
      <is>
        <t>BGT23010300013</t>
      </is>
    </nc>
    <odxf/>
  </rcc>
  <rcc rId="1039" sId="1" odxf="1">
    <nc r="E221" t="inlineStr">
      <is>
        <t>BGTD23010300106</t>
      </is>
    </nc>
    <odxf/>
  </rcc>
  <rcc rId="1040" sId="1" odxf="1">
    <nc r="F221">
      <v>1250402</v>
    </nc>
    <odxf/>
  </rcc>
  <rcc rId="1041" sId="1" odxf="1" dxf="1" numFmtId="4">
    <nc r="G221">
      <v>13316</v>
    </nc>
    <odxf>
      <numFmt numFmtId="0" formatCode="General"/>
    </odxf>
    <ndxf>
      <numFmt numFmtId="3" formatCode="#,##0"/>
    </ndxf>
  </rcc>
  <rcc rId="1042" sId="1" odxf="1">
    <nc r="H221" t="inlineStr">
      <is>
        <t>HOST</t>
      </is>
    </nc>
    <odxf/>
  </rcc>
  <rcc rId="1043" sId="1" odxf="1" dxf="1" numFmtId="4">
    <nc r="I221">
      <v>4000000</v>
    </nc>
    <odxf>
      <numFmt numFmtId="0" formatCode="General"/>
    </odxf>
    <ndxf>
      <numFmt numFmtId="3" formatCode="#,##0"/>
    </ndxf>
  </rcc>
  <rcc rId="1044" sId="1" odxf="1">
    <nc r="A222" t="inlineStr">
      <is>
        <t>VQ23011000001</t>
      </is>
    </nc>
    <odxf/>
  </rcc>
  <rcc rId="1045" sId="1" odxf="1">
    <nc r="B222" t="inlineStr">
      <is>
        <t>VQD23011000015</t>
      </is>
    </nc>
    <odxf/>
  </rcc>
  <rcc rId="1046" sId="1" odxf="1">
    <nc r="C222" t="inlineStr">
      <is>
        <t>BOLANG 23 JAN 
Brojo - Angga (Sumbawa 19 des)
Andika - Chilman (Jatim 19 des)
Desta - Dry (Sumbar 19 des)
Odit - Ecom - Faried (Jabar 17 des/blokingan)</t>
      </is>
    </nc>
    <odxf/>
  </rcc>
  <rcc rId="1047" sId="1" odxf="1">
    <nc r="D222" t="inlineStr">
      <is>
        <t>BGT23010300013</t>
      </is>
    </nc>
    <odxf/>
  </rcc>
  <rcc rId="1048" sId="1" odxf="1">
    <nc r="E222" t="inlineStr">
      <is>
        <t>BGTD23010300122</t>
      </is>
    </nc>
    <odxf/>
  </rcc>
  <rcc rId="1049" sId="1" odxf="1">
    <nc r="F222">
      <v>1250402</v>
    </nc>
    <odxf/>
  </rcc>
  <rcc rId="1050" sId="1" odxf="1" dxf="1" numFmtId="4">
    <nc r="G222">
      <v>13316</v>
    </nc>
    <odxf>
      <numFmt numFmtId="0" formatCode="General"/>
    </odxf>
    <ndxf>
      <numFmt numFmtId="3" formatCode="#,##0"/>
    </ndxf>
  </rcc>
  <rcc rId="1051" sId="1" odxf="1">
    <nc r="H222" t="inlineStr">
      <is>
        <t>JAMUAN</t>
      </is>
    </nc>
    <odxf/>
  </rcc>
  <rcc rId="1052" sId="1" odxf="1" dxf="1" numFmtId="4">
    <nc r="I222">
      <v>3600000</v>
    </nc>
    <odxf>
      <numFmt numFmtId="0" formatCode="General"/>
    </odxf>
    <ndxf>
      <numFmt numFmtId="3" formatCode="#,##0"/>
    </ndxf>
  </rcc>
  <rcc rId="1053" sId="1" odxf="1">
    <nc r="A223" t="inlineStr">
      <is>
        <t>VQ23011000001</t>
      </is>
    </nc>
    <odxf/>
  </rcc>
  <rcc rId="1054" sId="1" odxf="1">
    <nc r="B223" t="inlineStr">
      <is>
        <t>VQD23011000012</t>
      </is>
    </nc>
    <odxf/>
  </rcc>
  <rcc rId="1055" sId="1" odxf="1">
    <nc r="C223" t="inlineStr">
      <is>
        <t>BOLANG 23 JAN 
Brojo - Angga (Sumbawa 19 des)
Andika - Chilman (Jatim 19 des)
Desta - Dry (Sumbar 19 des)
Odit - Ecom - Faried (Jabar 17 des/blokingan)</t>
      </is>
    </nc>
    <odxf/>
  </rcc>
  <rcc rId="1056" sId="1" odxf="1">
    <nc r="D223" t="inlineStr">
      <is>
        <t>BGT23010300013</t>
      </is>
    </nc>
    <odxf/>
  </rcc>
  <rcc rId="1057" sId="1" odxf="1">
    <nc r="E223" t="inlineStr">
      <is>
        <t>BGTD23010300125</t>
      </is>
    </nc>
    <odxf/>
  </rcc>
  <rcc rId="1058" sId="1" odxf="1">
    <nc r="F223">
      <v>1250402</v>
    </nc>
    <odxf/>
  </rcc>
  <rcc rId="1059" sId="1" odxf="1" dxf="1" numFmtId="4">
    <nc r="G223">
      <v>13316</v>
    </nc>
    <odxf>
      <numFmt numFmtId="0" formatCode="General"/>
    </odxf>
    <ndxf>
      <numFmt numFmtId="3" formatCode="#,##0"/>
    </ndxf>
  </rcc>
  <rcc rId="1060" sId="1" odxf="1">
    <nc r="H223" t="inlineStr">
      <is>
        <t>MEALS</t>
      </is>
    </nc>
    <odxf/>
  </rcc>
  <rcc rId="1061" sId="1" odxf="1" dxf="1" numFmtId="4">
    <nc r="I223">
      <v>40000000</v>
    </nc>
    <odxf>
      <numFmt numFmtId="0" formatCode="General"/>
    </odxf>
    <ndxf>
      <numFmt numFmtId="3" formatCode="#,##0"/>
    </ndxf>
  </rcc>
  <rcc rId="1062" sId="1" odxf="1">
    <nc r="A224" t="inlineStr">
      <is>
        <t>VQ23011000001</t>
      </is>
    </nc>
    <odxf/>
  </rcc>
  <rcc rId="1063" sId="1" odxf="1">
    <nc r="B224" t="inlineStr">
      <is>
        <t>VQD23011000032</t>
      </is>
    </nc>
    <odxf/>
  </rcc>
  <rcc rId="1064" sId="1" odxf="1">
    <nc r="C224" t="inlineStr">
      <is>
        <t>BOLANG 23 JAN 
Brojo - Angga (Sumbawa 19 des)
Andika - Chilman (Jatim 19 des)
Desta - Dry (Sumbar 19 des)
Odit - Ecom - Faried (Jabar 17 des/blokingan)</t>
      </is>
    </nc>
    <odxf/>
  </rcc>
  <rcc rId="1065" sId="1" odxf="1">
    <nc r="D224" t="inlineStr">
      <is>
        <t>BGT23010300013</t>
      </is>
    </nc>
    <odxf/>
  </rcc>
  <rcc rId="1066" sId="1" odxf="1">
    <nc r="E224" t="inlineStr">
      <is>
        <t>BGTD23010300125</t>
      </is>
    </nc>
    <odxf/>
  </rcc>
  <rcc rId="1067" sId="1" odxf="1">
    <nc r="F224">
      <v>1250402</v>
    </nc>
    <odxf/>
  </rcc>
  <rcc rId="1068" sId="1" odxf="1" dxf="1" numFmtId="4">
    <nc r="G224">
      <v>13316</v>
    </nc>
    <odxf>
      <numFmt numFmtId="0" formatCode="General"/>
    </odxf>
    <ndxf>
      <numFmt numFmtId="3" formatCode="#,##0"/>
    </ndxf>
  </rcc>
  <rcc rId="1069" sId="1" odxf="1">
    <nc r="H224" t="inlineStr">
      <is>
        <t>MEALS</t>
      </is>
    </nc>
    <odxf/>
  </rcc>
  <rcc rId="1070" sId="1" odxf="1" dxf="1" numFmtId="4">
    <nc r="I224">
      <v>5000000</v>
    </nc>
    <odxf>
      <numFmt numFmtId="0" formatCode="General"/>
    </odxf>
    <ndxf>
      <numFmt numFmtId="3" formatCode="#,##0"/>
    </ndxf>
  </rcc>
  <rcc rId="1071" sId="1" odxf="1">
    <nc r="A225" t="inlineStr">
      <is>
        <t>VQ23011000001</t>
      </is>
    </nc>
    <odxf/>
  </rcc>
  <rcc rId="1072" sId="1" odxf="1">
    <nc r="B225" t="inlineStr">
      <is>
        <t>VQD23011000017</t>
      </is>
    </nc>
    <odxf/>
  </rcc>
  <rcc rId="1073" sId="1" odxf="1">
    <nc r="C225" t="inlineStr">
      <is>
        <t>BOLANG 23 JAN 
Brojo - Angga (Sumbawa 19 des)
Andika - Chilman (Jatim 19 des)
Desta - Dry (Sumbar 19 des)
Odit - Ecom - Faried (Jabar 17 des/blokingan)</t>
      </is>
    </nc>
    <odxf/>
  </rcc>
  <rcc rId="1074" sId="1" odxf="1">
    <nc r="D225" t="inlineStr">
      <is>
        <t>BGT23010300013</t>
      </is>
    </nc>
    <odxf/>
  </rcc>
  <rcc rId="1075" sId="1" odxf="1">
    <nc r="E225" t="inlineStr">
      <is>
        <t>BGTD23010300117</t>
      </is>
    </nc>
    <odxf/>
  </rcc>
  <rcc rId="1076" sId="1" odxf="1">
    <nc r="F225">
      <v>1250402</v>
    </nc>
    <odxf/>
  </rcc>
  <rcc rId="1077" sId="1" odxf="1" dxf="1" numFmtId="4">
    <nc r="G225">
      <v>13316</v>
    </nc>
    <odxf>
      <numFmt numFmtId="0" formatCode="General"/>
    </odxf>
    <ndxf>
      <numFmt numFmtId="3" formatCode="#,##0"/>
    </ndxf>
  </rcc>
  <rcc rId="1078" sId="1" odxf="1">
    <nc r="H225" t="inlineStr">
      <is>
        <t>OTHER TRANSPORT</t>
      </is>
    </nc>
    <odxf/>
  </rcc>
  <rcc rId="1079" sId="1" odxf="1" dxf="1" numFmtId="4">
    <nc r="I225">
      <v>3600000</v>
    </nc>
    <odxf>
      <numFmt numFmtId="0" formatCode="General"/>
    </odxf>
    <ndxf>
      <numFmt numFmtId="3" formatCode="#,##0"/>
    </ndxf>
  </rcc>
  <rcc rId="1080" sId="1" odxf="1">
    <nc r="A226" t="inlineStr">
      <is>
        <t>VQ23011000001</t>
      </is>
    </nc>
    <odxf/>
  </rcc>
  <rcc rId="1081" sId="1" odxf="1">
    <nc r="B226" t="inlineStr">
      <is>
        <t>VQD23011000018</t>
      </is>
    </nc>
    <odxf/>
  </rcc>
  <rcc rId="1082" sId="1" odxf="1">
    <nc r="C226" t="inlineStr">
      <is>
        <t>BOLANG 23 JAN 
Brojo - Angga (Sumbawa 19 des)
Andika - Chilman (Jatim 19 des)
Desta - Dry (Sumbar 19 des)
Odit - Ecom - Faried (Jabar 17 des/blokingan)</t>
      </is>
    </nc>
    <odxf/>
  </rcc>
  <rcc rId="1083" sId="1" odxf="1">
    <nc r="D226" t="inlineStr">
      <is>
        <t>BGT23010300013</t>
      </is>
    </nc>
    <odxf/>
  </rcc>
  <rcc rId="1084" sId="1" odxf="1">
    <nc r="E226" t="inlineStr">
      <is>
        <t>BGTD23010300107</t>
      </is>
    </nc>
    <odxf/>
  </rcc>
  <rcc rId="1085" sId="1" odxf="1">
    <nc r="F226">
      <v>1250402</v>
    </nc>
    <odxf/>
  </rcc>
  <rcc rId="1086" sId="1" odxf="1" dxf="1" numFmtId="4">
    <nc r="G226">
      <v>13316</v>
    </nc>
    <odxf>
      <numFmt numFmtId="0" formatCode="General"/>
    </odxf>
    <ndxf>
      <numFmt numFmtId="3" formatCode="#,##0"/>
    </ndxf>
  </rcc>
  <rcc rId="1087" sId="1" odxf="1">
    <nc r="H226" t="inlineStr">
      <is>
        <t>PENGINAPAN WARGA</t>
      </is>
    </nc>
    <odxf/>
  </rcc>
  <rcc rId="1088" sId="1" odxf="1" dxf="1" numFmtId="4">
    <nc r="I226">
      <v>15000000</v>
    </nc>
    <odxf>
      <numFmt numFmtId="0" formatCode="General"/>
    </odxf>
    <ndxf>
      <numFmt numFmtId="3" formatCode="#,##0"/>
    </ndxf>
  </rcc>
  <rcc rId="1089" sId="1" odxf="1">
    <nc r="A227" t="inlineStr">
      <is>
        <t>VQ23011000001</t>
      </is>
    </nc>
    <odxf/>
  </rcc>
  <rcc rId="1090" sId="1" odxf="1">
    <nc r="B227" t="inlineStr">
      <is>
        <t>VQD23011000022</t>
      </is>
    </nc>
    <odxf/>
  </rcc>
  <rcc rId="1091" sId="1" odxf="1">
    <nc r="C227" t="inlineStr">
      <is>
        <t>BOLANG 23 JAN 
Brojo - Angga (Sumbawa 19 des)
Andika - Chilman (Jatim 19 des)
Desta - Dry (Sumbar 19 des)
Odit - Ecom - Faried (Jabar 17 des/blokingan)</t>
      </is>
    </nc>
    <odxf/>
  </rcc>
  <rcc rId="1092" sId="1" odxf="1">
    <nc r="D227" t="inlineStr">
      <is>
        <t>BGT23010300013</t>
      </is>
    </nc>
    <odxf/>
  </rcc>
  <rcc rId="1093" sId="1" odxf="1">
    <nc r="E227" t="inlineStr">
      <is>
        <t>BGTD23010300104</t>
      </is>
    </nc>
    <odxf/>
  </rcc>
  <rcc rId="1094" sId="1" odxf="1">
    <nc r="F227">
      <v>1250402</v>
    </nc>
    <odxf/>
  </rcc>
  <rcc rId="1095" sId="1" odxf="1" dxf="1" numFmtId="4">
    <nc r="G227">
      <v>13316</v>
    </nc>
    <odxf>
      <numFmt numFmtId="0" formatCode="General"/>
    </odxf>
    <ndxf>
      <numFmt numFmtId="3" formatCode="#,##0"/>
    </ndxf>
  </rcc>
  <rcc rId="1096" sId="1" odxf="1">
    <nc r="H227" t="inlineStr">
      <is>
        <t>PORTER</t>
      </is>
    </nc>
    <odxf/>
  </rcc>
  <rcc rId="1097" sId="1" odxf="1" dxf="1" numFmtId="4">
    <nc r="I227">
      <v>5500000</v>
    </nc>
    <odxf>
      <numFmt numFmtId="0" formatCode="General"/>
    </odxf>
    <ndxf>
      <numFmt numFmtId="3" formatCode="#,##0"/>
    </ndxf>
  </rcc>
  <rcc rId="1098" sId="1" odxf="1">
    <nc r="A228" t="inlineStr">
      <is>
        <t>VQ23011000001</t>
      </is>
    </nc>
    <odxf/>
  </rcc>
  <rcc rId="1099" sId="1" odxf="1">
    <nc r="B228" t="inlineStr">
      <is>
        <t>VQD23011000023</t>
      </is>
    </nc>
    <odxf/>
  </rcc>
  <rcc rId="1100" sId="1" odxf="1">
    <nc r="C228" t="inlineStr">
      <is>
        <t>BOLANG 23 JAN 
Brojo - Angga (Sumbawa 19 des)
Andika - Chilman (Jatim 19 des)
Desta - Dry (Sumbar 19 des)
Odit - Ecom - Faried (Jabar 17 des/blokingan)</t>
      </is>
    </nc>
    <odxf/>
  </rcc>
  <rcc rId="1101" sId="1" odxf="1">
    <nc r="D228" t="inlineStr">
      <is>
        <t>BGT23010300013</t>
      </is>
    </nc>
    <odxf/>
  </rcc>
  <rcc rId="1102" sId="1" odxf="1">
    <nc r="E228" t="inlineStr">
      <is>
        <t>BGTD23010300096</t>
      </is>
    </nc>
    <odxf/>
  </rcc>
  <rcc rId="1103" sId="1" odxf="1">
    <nc r="F228">
      <v>1250402</v>
    </nc>
    <odxf/>
  </rcc>
  <rcc rId="1104" sId="1" odxf="1" dxf="1" numFmtId="4">
    <nc r="G228">
      <v>13316</v>
    </nc>
    <odxf>
      <numFmt numFmtId="0" formatCode="General"/>
    </odxf>
    <ndxf>
      <numFmt numFmtId="3" formatCode="#,##0"/>
    </ndxf>
  </rcc>
  <rcc rId="1105" sId="1" odxf="1">
    <nc r="H228" t="inlineStr">
      <is>
        <t>PROPERTY</t>
      </is>
    </nc>
    <odxf/>
  </rcc>
  <rcc rId="1106" sId="1" odxf="1" dxf="1" numFmtId="4">
    <nc r="I228">
      <v>23920000</v>
    </nc>
    <odxf>
      <numFmt numFmtId="0" formatCode="General"/>
    </odxf>
    <ndxf>
      <numFmt numFmtId="3" formatCode="#,##0"/>
    </ndxf>
  </rcc>
  <rcc rId="1107" sId="1" odxf="1">
    <nc r="A229" t="inlineStr">
      <is>
        <t>VQ23011000001</t>
      </is>
    </nc>
    <odxf/>
  </rcc>
  <rcc rId="1108" sId="1" odxf="1">
    <nc r="B229" t="inlineStr">
      <is>
        <t>VQD23011000011</t>
      </is>
    </nc>
    <odxf/>
  </rcc>
  <rcc rId="1109" sId="1" odxf="1">
    <nc r="C229" t="inlineStr">
      <is>
        <t>BOLANG 23 JAN 
Brojo - Angga (Sumbawa 19 des)
Andika - Chilman (Jatim 19 des)
Desta - Dry (Sumbar 19 des)
Odit - Ecom - Faried (Jabar 17 des/blokingan)</t>
      </is>
    </nc>
    <odxf/>
  </rcc>
  <rcc rId="1110" sId="1" odxf="1">
    <nc r="D229" t="inlineStr">
      <is>
        <t>BGT23010300013</t>
      </is>
    </nc>
    <odxf/>
  </rcc>
  <rcc rId="1111" sId="1" odxf="1">
    <nc r="E229" t="inlineStr">
      <is>
        <t>BGTD23010300127</t>
      </is>
    </nc>
    <odxf/>
  </rcc>
  <rcc rId="1112" sId="1" odxf="1">
    <nc r="F229">
      <v>1250402</v>
    </nc>
    <odxf/>
  </rcc>
  <rcc rId="1113" sId="1" odxf="1" dxf="1" numFmtId="4">
    <nc r="G229">
      <v>13316</v>
    </nc>
    <odxf>
      <numFmt numFmtId="0" formatCode="General"/>
    </odxf>
    <ndxf>
      <numFmt numFmtId="3" formatCode="#,##0"/>
    </ndxf>
  </rcc>
  <rcc rId="1114" sId="1" odxf="1">
    <nc r="H229" t="inlineStr">
      <is>
        <t>SNACK</t>
      </is>
    </nc>
    <odxf/>
  </rcc>
  <rcc rId="1115" sId="1" odxf="1" dxf="1" numFmtId="4">
    <nc r="I229">
      <v>3840000</v>
    </nc>
    <odxf>
      <numFmt numFmtId="0" formatCode="General"/>
    </odxf>
    <ndxf>
      <numFmt numFmtId="3" formatCode="#,##0"/>
    </ndxf>
  </rcc>
  <rcc rId="1116" sId="1" odxf="1">
    <nc r="A230" t="inlineStr">
      <is>
        <t>VQ23011000001</t>
      </is>
    </nc>
    <odxf/>
  </rcc>
  <rcc rId="1117" sId="1" odxf="1">
    <nc r="B230" t="inlineStr">
      <is>
        <t>VQD23011000025</t>
      </is>
    </nc>
    <odxf/>
  </rcc>
  <rcc rId="1118" sId="1" odxf="1">
    <nc r="C230" t="inlineStr">
      <is>
        <t>BOLANG 23 JAN 
Brojo - Angga (Sumbawa 19 des)
Andika - Chilman (Jatim 19 des)
Desta - Dry (Sumbar 19 des)
Odit - Ecom - Faried (Jabar 17 des/blokingan)</t>
      </is>
    </nc>
    <odxf/>
  </rcc>
  <rcc rId="1119" sId="1" odxf="1">
    <nc r="D230" t="inlineStr">
      <is>
        <t>BGT23010300013</t>
      </is>
    </nc>
    <odxf/>
  </rcc>
  <rcc rId="1120" sId="1" odxf="1">
    <nc r="E230" t="inlineStr">
      <is>
        <t>BGTD23010300098</t>
      </is>
    </nc>
    <odxf/>
  </rcc>
  <rcc rId="1121" sId="1" odxf="1">
    <nc r="F230">
      <v>1250402</v>
    </nc>
    <odxf/>
  </rcc>
  <rcc rId="1122" sId="1" odxf="1" dxf="1" numFmtId="4">
    <nc r="G230">
      <v>13316</v>
    </nc>
    <odxf>
      <numFmt numFmtId="0" formatCode="General"/>
    </odxf>
    <ndxf>
      <numFmt numFmtId="3" formatCode="#,##0"/>
    </ndxf>
  </rcc>
  <rcc rId="1123" sId="1" odxf="1">
    <nc r="H230" t="inlineStr">
      <is>
        <t>TALENT PENDAMPING</t>
      </is>
    </nc>
    <odxf/>
  </rcc>
  <rcc rId="1124" sId="1" odxf="1" dxf="1" numFmtId="4">
    <nc r="I230">
      <v>23500000</v>
    </nc>
    <odxf>
      <numFmt numFmtId="0" formatCode="General"/>
    </odxf>
    <ndxf>
      <numFmt numFmtId="3" formatCode="#,##0"/>
    </ndxf>
  </rcc>
  <rcc rId="1125" sId="1" odxf="1">
    <nc r="A231" t="inlineStr">
      <is>
        <t>VQ23011000001</t>
      </is>
    </nc>
    <odxf/>
  </rcc>
  <rcc rId="1126" sId="1" odxf="1">
    <nc r="B231" t="inlineStr">
      <is>
        <t>VQD23011000024</t>
      </is>
    </nc>
    <odxf/>
  </rcc>
  <rcc rId="1127" sId="1" odxf="1">
    <nc r="C231" t="inlineStr">
      <is>
        <t>BOLANG 23 JAN 
Brojo - Angga (Sumbawa 19 des)
Andika - Chilman (Jatim 19 des)
Desta - Dry (Sumbar 19 des)
Odit - Ecom - Faried (Jabar 17 des/blokingan)</t>
      </is>
    </nc>
    <odxf/>
  </rcc>
  <rcc rId="1128" sId="1" odxf="1">
    <nc r="D231" t="inlineStr">
      <is>
        <t>BGT23010300013</t>
      </is>
    </nc>
    <odxf/>
  </rcc>
  <rcc rId="1129" sId="1" odxf="1">
    <nc r="E231" t="inlineStr">
      <is>
        <t>BGTD23010300097</t>
      </is>
    </nc>
    <odxf/>
  </rcc>
  <rcc rId="1130" sId="1" odxf="1">
    <nc r="F231">
      <v>1250402</v>
    </nc>
    <odxf/>
  </rcc>
  <rcc rId="1131" sId="1" odxf="1" dxf="1" numFmtId="4">
    <nc r="G231">
      <v>13316</v>
    </nc>
    <odxf>
      <numFmt numFmtId="0" formatCode="General"/>
    </odxf>
    <ndxf>
      <numFmt numFmtId="3" formatCode="#,##0"/>
    </ndxf>
  </rcc>
  <rcc rId="1132" sId="1" odxf="1">
    <nc r="H231" t="inlineStr">
      <is>
        <t>TALENT UTAMA</t>
      </is>
    </nc>
    <odxf/>
  </rcc>
  <rcc rId="1133" sId="1" odxf="1" dxf="1" numFmtId="4">
    <nc r="I231">
      <v>23500000</v>
    </nc>
    <odxf>
      <numFmt numFmtId="0" formatCode="General"/>
    </odxf>
    <ndxf>
      <numFmt numFmtId="3" formatCode="#,##0"/>
    </ndxf>
  </rcc>
  <rcc rId="1134" sId="1" odxf="1">
    <nc r="A232" t="inlineStr">
      <is>
        <t>VQ23011000001</t>
      </is>
    </nc>
    <odxf/>
  </rcc>
  <rcc rId="1135" sId="1" odxf="1">
    <nc r="B232" t="inlineStr">
      <is>
        <t>VQD23011000016</t>
      </is>
    </nc>
    <odxf/>
  </rcc>
  <rcc rId="1136" sId="1" odxf="1">
    <nc r="C232" t="inlineStr">
      <is>
        <t>BOLANG 23 JAN 
Brojo - Angga (Sumbawa 19 des)
Andika - Chilman (Jatim 19 des)
Desta - Dry (Sumbar 19 des)
Odit - Ecom - Faried (Jabar 17 des/blokingan)</t>
      </is>
    </nc>
    <odxf/>
  </rcc>
  <rcc rId="1137" sId="1" odxf="1">
    <nc r="D232" t="inlineStr">
      <is>
        <t>BGT23010300013</t>
      </is>
    </nc>
    <odxf/>
  </rcc>
  <rcc rId="1138" sId="1" odxf="1">
    <nc r="E232" t="inlineStr">
      <is>
        <t>BGTD23010300118</t>
      </is>
    </nc>
    <odxf/>
  </rcc>
  <rcc rId="1139" sId="1" odxf="1">
    <nc r="F232">
      <v>1250402</v>
    </nc>
    <odxf/>
  </rcc>
  <rcc rId="1140" sId="1" odxf="1" dxf="1" numFmtId="4">
    <nc r="G232">
      <v>13316</v>
    </nc>
    <odxf>
      <numFmt numFmtId="0" formatCode="General"/>
    </odxf>
    <ndxf>
      <numFmt numFmtId="3" formatCode="#,##0"/>
    </ndxf>
  </rcc>
  <rcc rId="1141" sId="1" odxf="1">
    <nc r="H232" t="inlineStr">
      <is>
        <t>TOL &amp; PARKIR</t>
      </is>
    </nc>
    <odxf/>
  </rcc>
  <rcc rId="1142" sId="1" odxf="1" dxf="1" numFmtId="4">
    <nc r="I232">
      <v>500000</v>
    </nc>
    <odxf>
      <numFmt numFmtId="0" formatCode="General"/>
    </odxf>
    <ndxf>
      <numFmt numFmtId="3" formatCode="#,##0"/>
    </ndxf>
  </rcc>
  <rcc rId="1143" sId="1" odxf="1">
    <nc r="A233" t="inlineStr">
      <is>
        <t>VQ23011000001</t>
      </is>
    </nc>
    <odxf/>
  </rcc>
  <rcc rId="1144" sId="1" odxf="1">
    <nc r="B233" t="inlineStr">
      <is>
        <t>VQD23011000009</t>
      </is>
    </nc>
    <odxf/>
  </rcc>
  <rcc rId="1145" sId="1" odxf="1">
    <nc r="C233" t="inlineStr">
      <is>
        <t>BOLANG 23 JAN 
Brojo - Angga (Sumbawa 19 des)
Andika - Chilman (Jatim 19 des)
Desta - Dry (Sumbar 19 des)
Odit - Ecom - Faried (Jabar 17 des/blokingan)</t>
      </is>
    </nc>
    <odxf/>
  </rcc>
  <rcc rId="1146" sId="1" odxf="1">
    <nc r="D233" t="inlineStr">
      <is>
        <t>BGT23010300013</t>
      </is>
    </nc>
    <odxf/>
  </rcc>
  <rcc rId="1147" sId="1" odxf="1">
    <nc r="E233" t="inlineStr">
      <is>
        <t>BGTD23010300129</t>
      </is>
    </nc>
    <odxf/>
  </rcc>
  <rcc rId="1148" sId="1" odxf="1">
    <nc r="F233">
      <v>1250402</v>
    </nc>
    <odxf/>
  </rcc>
  <rcc rId="1149" sId="1" odxf="1" dxf="1" numFmtId="4">
    <nc r="G233">
      <v>13316</v>
    </nc>
    <odxf>
      <numFmt numFmtId="0" formatCode="General"/>
    </odxf>
    <ndxf>
      <numFmt numFmtId="3" formatCode="#,##0"/>
    </ndxf>
  </rcc>
  <rcc rId="1150" sId="1" odxf="1">
    <nc r="H233" t="inlineStr">
      <is>
        <t>VITAMIN</t>
      </is>
    </nc>
    <odxf/>
  </rcc>
  <rcc rId="1151" sId="1" odxf="1" dxf="1" numFmtId="4">
    <nc r="I233">
      <v>1200000</v>
    </nc>
    <odxf>
      <numFmt numFmtId="0" formatCode="General"/>
    </odxf>
    <ndxf>
      <numFmt numFmtId="3" formatCode="#,##0"/>
    </ndxf>
  </rcc>
  <rcc rId="1152" sId="1" odxf="1">
    <nc r="A234" t="inlineStr">
      <is>
        <t>VQ23011000001</t>
      </is>
    </nc>
    <odxf/>
  </rcc>
  <rcc rId="1153" sId="1" odxf="1">
    <nc r="B234" t="inlineStr">
      <is>
        <t>VQD23011000019</t>
      </is>
    </nc>
    <odxf/>
  </rcc>
  <rcc rId="1154" sId="1" odxf="1">
    <nc r="C234" t="inlineStr">
      <is>
        <t>BOLANG 23 JAN 
Brojo - Angga (Sumbawa 19 des)
Andika - Chilman (Jatim 19 des)
Desta - Dry (Sumbar 19 des)
Odit - Ecom - Faried (Jabar 17 des/blokingan)</t>
      </is>
    </nc>
    <odxf/>
  </rcc>
  <rcc rId="1155" sId="1" odxf="1">
    <nc r="D234" t="inlineStr">
      <is>
        <t>BGT23010300013</t>
      </is>
    </nc>
    <odxf/>
  </rcc>
  <rcc rId="1156" sId="1" odxf="1">
    <nc r="E234" t="inlineStr">
      <is>
        <t>BGTD23010300112</t>
      </is>
    </nc>
    <odxf/>
  </rcc>
  <rcc rId="1157" sId="1" odxf="1">
    <nc r="F234">
      <v>1250402</v>
    </nc>
    <odxf/>
  </rcc>
  <rcc rId="1158" sId="1" odxf="1" dxf="1" numFmtId="4">
    <nc r="G234">
      <v>13316</v>
    </nc>
    <odxf>
      <numFmt numFmtId="0" formatCode="General"/>
    </odxf>
    <ndxf>
      <numFmt numFmtId="3" formatCode="#,##0"/>
    </ndxf>
  </rcc>
  <rcc rId="1159" sId="1" odxf="1">
    <nc r="H234" t="inlineStr">
      <is>
        <t>WRAPPING</t>
      </is>
    </nc>
    <odxf/>
  </rcc>
  <rcc rId="1160" sId="1" odxf="1" dxf="1" numFmtId="4">
    <nc r="I234">
      <v>1800000</v>
    </nc>
    <odxf>
      <numFmt numFmtId="0" formatCode="General"/>
    </odxf>
    <ndxf>
      <numFmt numFmtId="3" formatCode="#,##0"/>
    </ndxf>
  </rcc>
  <rcc rId="1161" sId="1" odxf="1">
    <nc r="A235" t="inlineStr">
      <is>
        <t>VQ23011000005</t>
      </is>
    </nc>
    <odxf/>
  </rcc>
  <rcc rId="1162" sId="1" odxf="1">
    <nc r="B235" t="inlineStr">
      <is>
        <t>VQD23011000030</t>
      </is>
    </nc>
    <odxf/>
  </rcc>
  <rcc rId="1163" sId="1" odxf="1">
    <nc r="C235" t="inlineStr">
      <is>
        <t>[NULL]</t>
      </is>
    </nc>
    <odxf/>
  </rcc>
  <rcc rId="1164" sId="1" odxf="1">
    <nc r="D235" t="inlineStr">
      <is>
        <t>BGT23010200117</t>
      </is>
    </nc>
    <odxf/>
  </rcc>
  <rcc rId="1165" sId="1" odxf="1">
    <nc r="E235" t="inlineStr">
      <is>
        <t>BGTD23010201166</t>
      </is>
    </nc>
    <odxf/>
  </rcc>
  <rcc rId="1166" sId="1" odxf="1">
    <nc r="F235">
      <v>1250402</v>
    </nc>
    <odxf/>
  </rcc>
  <rcc rId="1167" sId="1" odxf="1" dxf="1" numFmtId="4">
    <nc r="G235">
      <v>13316</v>
    </nc>
    <odxf>
      <numFmt numFmtId="0" formatCode="General"/>
    </odxf>
    <ndxf>
      <numFmt numFmtId="3" formatCode="#,##0"/>
    </ndxf>
  </rcc>
  <rcc rId="1168" sId="1" odxf="1">
    <nc r="H235" t="inlineStr">
      <is>
        <t>AGTK</t>
      </is>
    </nc>
    <odxf/>
  </rcc>
  <rcc rId="1169" sId="1" odxf="1" dxf="1" numFmtId="4">
    <nc r="I235">
      <v>800000</v>
    </nc>
    <odxf>
      <numFmt numFmtId="0" formatCode="General"/>
    </odxf>
    <ndxf>
      <numFmt numFmtId="3" formatCode="#,##0"/>
    </ndxf>
  </rcc>
  <rcc rId="1170" sId="1" odxf="1">
    <nc r="A236" t="inlineStr">
      <is>
        <t>VQ23011000005</t>
      </is>
    </nc>
    <odxf/>
  </rcc>
  <rcc rId="1171" sId="1" odxf="1">
    <nc r="B236" t="inlineStr">
      <is>
        <t>VQD23011000029</t>
      </is>
    </nc>
    <odxf/>
  </rcc>
  <rcc rId="1172" sId="1" odxf="1">
    <nc r="C236" t="inlineStr">
      <is>
        <t>[NULL]</t>
      </is>
    </nc>
    <odxf/>
  </rcc>
  <rcc rId="1173" sId="1" odxf="1">
    <nc r="D236" t="inlineStr">
      <is>
        <t>BGT23010200117</t>
      </is>
    </nc>
    <odxf/>
  </rcc>
  <rcc rId="1174" sId="1" odxf="1">
    <nc r="E236" t="inlineStr">
      <is>
        <t>BGTD23010400012</t>
      </is>
    </nc>
    <odxf/>
  </rcc>
  <rcc rId="1175" sId="1" odxf="1">
    <nc r="F236" t="inlineStr">
      <is>
        <t>[NULL]</t>
      </is>
    </nc>
    <odxf/>
  </rcc>
  <rcc rId="1176" sId="1" odxf="1" dxf="1" numFmtId="4">
    <nc r="G236">
      <v>13316</v>
    </nc>
    <odxf>
      <numFmt numFmtId="0" formatCode="General"/>
    </odxf>
    <ndxf>
      <numFmt numFmtId="3" formatCode="#,##0"/>
    </ndxf>
  </rcc>
  <rcc rId="1177" sId="1" odxf="1">
    <nc r="H236" t="inlineStr">
      <is>
        <t>MEALS</t>
      </is>
    </nc>
    <odxf/>
  </rcc>
  <rcc rId="1178" sId="1" odxf="1" dxf="1" numFmtId="4">
    <nc r="I236">
      <v>4000000</v>
    </nc>
    <odxf>
      <numFmt numFmtId="0" formatCode="General"/>
    </odxf>
    <ndxf>
      <numFmt numFmtId="3" formatCode="#,##0"/>
    </ndxf>
  </rcc>
  <rcc rId="1179" sId="1" odxf="1">
    <nc r="A237" t="inlineStr">
      <is>
        <t>VQ23011000005</t>
      </is>
    </nc>
    <odxf/>
  </rcc>
  <rcc rId="1180" sId="1" odxf="1">
    <nc r="B237" t="inlineStr">
      <is>
        <t>VQD23011000031</t>
      </is>
    </nc>
    <odxf/>
  </rcc>
  <rcc rId="1181" sId="1" odxf="1">
    <nc r="C237" t="inlineStr">
      <is>
        <t>[NULL]</t>
      </is>
    </nc>
    <odxf/>
  </rcc>
  <rcc rId="1182" sId="1" odxf="1">
    <nc r="D237" t="inlineStr">
      <is>
        <t>BGT23010200117</t>
      </is>
    </nc>
    <odxf/>
  </rcc>
  <rcc rId="1183" sId="1" odxf="1">
    <nc r="E237" t="inlineStr">
      <is>
        <t>BGTD23010201168</t>
      </is>
    </nc>
    <odxf/>
  </rcc>
  <rcc rId="1184" sId="1" odxf="1">
    <nc r="F237">
      <v>1250402</v>
    </nc>
    <odxf/>
  </rcc>
  <rcc rId="1185" sId="1" odxf="1" dxf="1" numFmtId="4">
    <nc r="G237">
      <v>13316</v>
    </nc>
    <odxf>
      <numFmt numFmtId="0" formatCode="General"/>
    </odxf>
    <ndxf>
      <numFmt numFmtId="3" formatCode="#,##0"/>
    </ndxf>
  </rcc>
  <rcc rId="1186" sId="1" odxf="1">
    <nc r="H237" t="inlineStr">
      <is>
        <t>VITAMIN</t>
      </is>
    </nc>
    <odxf/>
  </rcc>
  <rcc rId="1187" sId="1" odxf="1" dxf="1" numFmtId="4">
    <nc r="I237">
      <v>200000</v>
    </nc>
    <odxf>
      <numFmt numFmtId="0" formatCode="General"/>
    </odxf>
    <ndxf>
      <numFmt numFmtId="3" formatCode="#,##0"/>
    </ndxf>
  </rcc>
  <rrc rId="1188" sId="1" ref="A201:XFD201" action="deleteRow">
    <rfmt sheetId="1" xfDxf="1" sqref="A201:XFD201" start="0" length="0"/>
    <rcc rId="0" sId="1" s="1" dxf="1">
      <nc r="A201" t="inlineStr">
        <is>
          <t>VQ23010900002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B201" t="inlineStr">
        <is>
          <t>VQD23010900034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C201" t="inlineStr">
        <is>
          <t>TIM AWE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D201" t="inlineStr">
        <is>
          <t>BGT23010200118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E201" t="inlineStr">
        <is>
          <t>BGTD23010300128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>
      <nc r="F201">
        <v>1250402</v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s="1" dxf="1" numFmtId="4">
      <nc r="G201">
        <v>13316</v>
      </nc>
      <ndxf>
        <font>
          <b/>
          <sz val="11"/>
          <color theme="0"/>
          <name val="Calibri"/>
          <scheme val="minor"/>
        </font>
        <numFmt numFmtId="3" formatCode="#,##0"/>
        <fill>
          <patternFill patternType="solid">
            <bgColor rgb="FFA5A5A5"/>
          </patternFill>
        </fill>
        <border outline="0">
          <left style="double">
            <color rgb="FF3F3F3F"/>
          </left>
          <right style="double">
            <color rgb="FF3F3F3F"/>
          </right>
          <top style="double">
            <color rgb="FF3F3F3F"/>
          </top>
          <bottom style="double">
            <color rgb="FF3F3F3F"/>
          </bottom>
        </border>
      </ndxf>
    </rcc>
    <rcc rId="0" sId="1" dxf="1">
      <nc r="H201" t="inlineStr">
        <is>
          <t>AGTK</t>
        </is>
      </nc>
      <ndxf>
        <numFmt numFmtId="3" formatCode="#,##0"/>
      </ndxf>
    </rcc>
    <rcc rId="0" sId="1" dxf="1" numFmtId="4">
      <nc r="I201">
        <v>1440000</v>
      </nc>
      <ndxf>
        <numFmt numFmtId="3" formatCode="#,##0"/>
      </ndxf>
    </rcc>
  </rr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2" odxf="1" dxf="1">
    <nc r="A26" t="inlineStr">
      <is>
        <t>total adv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" sId="2" odxf="1" dxf="1">
    <nc r="A27" t="inlineStr">
      <is>
        <t>control pv cair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3" sId="2" odxf="1" dxf="1">
    <nc r="A28" t="inlineStr">
      <is>
        <t>selisih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B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C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D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E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F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" sqref="G2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4" sId="2" odxf="1">
    <nc r="A3" t="inlineStr">
      <is>
        <t>enah</t>
      </is>
    </nc>
    <odxf/>
  </rcc>
  <rcv guid="{6880B336-4DDE-4525-A35F-B03F186E70C2}" action="delete"/>
  <rdn rId="0" localSheetId="2" customView="1" name="Z_6880B336_4DDE_4525_A35F_B03F186E70C2_.wvu.PrintArea" hidden="1" oldHidden="1">
    <formula>enah!$A$3:$P$28</formula>
  </rdn>
  <rcv guid="{6880B336-4DDE-4525-A35F-B03F186E70C2}" action="add"/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12.xml><?xml version="1.0" encoding="utf-8"?>
<revisions xmlns="http://schemas.openxmlformats.org/spreadsheetml/2006/main" xmlns:r="http://schemas.openxmlformats.org/officeDocument/2006/relationships">
  <rcc rId="1754" sId="23" odxf="1" dxf="1">
    <nc r="K2" t="inlineStr">
      <is>
        <t>PV23011200038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fill>
        <patternFill patternType="solid">
          <bgColor rgb="FFFFFFFF"/>
        </patternFill>
      </fill>
      <alignment horizontal="center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5" sId="23" odxf="1" dxf="1">
    <nc r="L2" t="inlineStr">
      <is>
        <t>PV23011200039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fill>
        <patternFill patternType="solid">
          <bgColor rgb="FFFFFFFF"/>
        </patternFill>
      </fill>
      <alignment horizontal="center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6" sId="23" odxf="1" dxf="1">
    <nc r="M2" t="inlineStr">
      <is>
        <t>PV23011300036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1"/>
        <color theme="1"/>
        <name val="Calibri"/>
        <scheme val="none"/>
      </font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7" sId="23" odxf="1" dxf="1" numFmtId="4">
    <nc r="K3">
      <v>1500000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numFmt numFmtId="3" formatCode="#,##0"/>
      <fill>
        <patternFill patternType="solid">
          <bgColor rgb="FFFFFFFF"/>
        </patternFill>
      </fill>
      <alignment horizontal="right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8" sId="23" odxf="1" dxf="1" numFmtId="4">
    <nc r="L3">
      <v>1200000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numFmt numFmtId="3" formatCode="#,##0"/>
      <fill>
        <patternFill patternType="solid">
          <bgColor rgb="FFFFFFFF"/>
        </patternFill>
      </fill>
      <alignment horizontal="right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cc rId="1759" sId="23" odxf="1" dxf="1" numFmtId="4">
    <nc r="M3">
      <v>1500000</v>
    </nc>
    <odxf>
      <font>
        <sz val="11"/>
        <color theme="1"/>
        <name val="Calibri"/>
        <scheme val="minor"/>
      </font>
      <numFmt numFmtId="0" formatCode="General"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sz val="11"/>
        <color theme="1"/>
        <name val="Calibri"/>
        <scheme val="none"/>
      </font>
      <numFmt numFmtId="3" formatCode="#,##0"/>
      <fill>
        <patternFill patternType="solid">
          <bgColor rgb="FFFFFFFF"/>
        </patternFill>
      </fill>
      <alignment horizontal="right" vertical="top" readingOrder="0"/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ndxf>
  </rcc>
  <rm rId="1760" sheetId="23" source="K3:M3" destination="J8:L8" sourceSheetId="23"/>
  <rm rId="1761" sheetId="23" source="K2:M2" destination="J3:L3" sourceSheetId="23"/>
  <rcc rId="1762" sId="23" odxf="1" dxf="1">
    <nc r="I7">
      <f>SUM(I4:I6)</f>
    </nc>
    <odxf>
      <numFmt numFmtId="0" formatCode="General"/>
    </odxf>
    <ndxf>
      <numFmt numFmtId="3" formatCode="#,##0"/>
    </ndxf>
  </rcc>
  <rcc rId="1763" sId="23">
    <nc r="M3" t="inlineStr">
      <is>
        <t>total</t>
      </is>
    </nc>
  </rcc>
  <rfmt sheetId="23" sqref="M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683" sId="21" odxf="1" dxf="1">
    <nc r="C46" t="inlineStr">
      <is>
        <t>total adv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D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E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F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G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H46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I46" start="0" length="0">
    <dxf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84" sId="21" odxf="1" dxf="1">
    <nc r="C47" t="inlineStr">
      <is>
        <t>control pv cair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D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E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F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G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H47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I47" start="0" length="0">
    <dxf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85" sId="21" odxf="1" dxf="1">
    <nc r="C48" t="inlineStr">
      <is>
        <t>selisih</t>
      </is>
    </nc>
    <odxf>
      <alignment horizontal="general" vertical="bottom" readingOrder="0"/>
      <border outline="0">
        <left/>
        <right/>
        <top/>
        <bottom/>
      </border>
    </odxf>
    <n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D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E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F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G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H48" start="0" length="0">
    <dxf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I48" start="0" length="0">
    <dxf>
      <numFmt numFmtId="0" formatCode="General"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686" sId="21" odxf="1" dxf="1">
    <oc r="I46">
      <f>SUM(I29:I45)</f>
    </oc>
    <nc r="I46">
      <f>SUM(I29:I45)</f>
    </nc>
    <ndxf>
      <numFmt numFmtId="165" formatCode="_(* #,##0_);_(* \(#,##0\);_(* &quot;-&quot;??_);_(@_)"/>
      <alignment horizontal="general" vertical="bottom" readingOrder="0"/>
      <border outline="0">
        <left/>
        <right/>
        <top/>
        <bottom/>
      </border>
    </ndxf>
  </rcc>
  <rcc rId="1687" sId="21">
    <nc r="J48">
      <f>J47-J46</f>
    </nc>
  </rcc>
  <rcc rId="1688" sId="21">
    <nc r="K48">
      <f>K47-K46</f>
    </nc>
  </rcc>
  <rcc rId="1689" sId="21">
    <nc r="L48">
      <f>L47-L46</f>
    </nc>
  </rcc>
  <rcc rId="1690" sId="21">
    <nc r="M48">
      <f>M47-M46</f>
    </nc>
  </rcc>
  <rcc rId="1691" sId="21" numFmtId="34">
    <oc r="K34">
      <v>750000</v>
    </oc>
    <nc r="K34">
      <v>650000</v>
    </nc>
  </rcc>
  <rcc rId="1692" sId="21" numFmtId="34">
    <oc r="K36">
      <v>1530000</v>
    </oc>
    <nc r="K36">
      <v>1430000</v>
    </nc>
  </rcc>
  <rcc rId="1693" sId="21" numFmtId="34">
    <oc r="K38">
      <v>500000</v>
    </oc>
    <nc r="K38">
      <v>400000</v>
    </nc>
  </rcc>
  <rcc rId="1694" sId="21" numFmtId="34">
    <oc r="K39">
      <v>750000</v>
    </oc>
    <nc r="K39">
      <v>650000</v>
    </nc>
  </rcc>
  <rcc rId="1695" sId="21" numFmtId="34">
    <oc r="K42">
      <v>6020000</v>
    </oc>
    <nc r="K42">
      <v>6420000</v>
    </nc>
  </rcc>
  <rrc rId="1696" sId="21" ref="A3:XFD3" action="deleteRow" edge="1">
    <rfmt sheetId="21" xfDxf="1" sqref="A3:XFD3" start="0" length="0"/>
    <rcc rId="0" sId="21" s="1" dxf="1">
      <nc r="A3" t="inlineStr">
        <is>
          <t>tadvanceid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B3" t="inlineStr">
        <is>
          <t>tadvance_detailid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C3" t="inlineStr">
        <is>
          <t>description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D3" t="inlineStr">
        <is>
          <t>tbudgetid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E3" t="inlineStr">
        <is>
          <t>tbudget_detailid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F3" t="inlineStr">
        <is>
          <t>accountid_advance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G3" t="inlineStr">
        <is>
          <t>vendorid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H3" t="inlineStr">
        <is>
          <t>budget_detail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I3" t="inlineStr">
        <is>
          <t>total_advance</t>
        </is>
      </nc>
      <n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J3" t="inlineStr">
        <is>
          <t>PV23011100004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K3" t="inlineStr">
        <is>
          <t>PV23011700007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L3" t="inlineStr">
        <is>
          <t>PV23011800015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3" t="inlineStr">
        <is>
          <t>total pv cair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N3" t="inlineStr">
        <is>
          <t>control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R3" t="inlineStr">
        <is>
          <t>Budget Detail</t>
        </is>
      </nc>
      <ndxf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S3" t="inlineStr">
        <is>
          <t xml:space="preserve">Total Advance </t>
        </is>
      </nc>
      <ndxf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3" t="inlineStr">
        <is>
          <t>PV23011100004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3" t="inlineStr">
        <is>
          <t>PV23011700007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3" t="inlineStr">
        <is>
          <t>PV23011800015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3" t="inlineStr">
        <is>
          <t>total pv cair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3" t="inlineStr">
        <is>
          <t>control</t>
        </is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theme="8" tint="0.59999389629810485"/>
          </patternFill>
        </fill>
        <alignment horizont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697" sId="21" ref="A12:XFD12" action="deleteRow">
    <undo index="0" exp="area" dr="W3:W18" r="W20" sId="21"/>
    <undo index="0" exp="area" dr="V3:V18" r="V20" sId="21"/>
    <undo index="0" exp="area" dr="U3:U18" r="U20" sId="21"/>
    <undo index="0" exp="area" dr="T3:T18" r="T20" sId="21"/>
    <undo index="0" exp="area" dr="W3:W18" r="W19" sId="21"/>
    <undo index="0" exp="area" dr="V3:V18" r="V19" sId="21"/>
    <undo index="0" exp="area" dr="U3:U18" r="U19" sId="21"/>
    <undo index="0" exp="area" dr="T3:T18" r="T19" sId="21"/>
    <undo index="0" exp="area" dr="S3:S18" r="S19" sId="21"/>
    <undo index="0" exp="ref" dr="L3" r="L4" sId="21"/>
    <undo index="0" exp="ref" dr="K3" r="K4" sId="21"/>
    <undo index="0" exp="ref" dr="J3" r="J4" sId="21"/>
    <undo index="0" exp="ref" dr="I3" r="I4" sId="21"/>
    <rfmt sheetId="21" xfDxf="1" sqref="A12:XFD12" start="0" length="0"/>
    <rcc rId="0" sId="21" s="1" dxf="1">
      <nc r="A12" t="inlineStr">
        <is>
          <t>VQ23010900002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B12" t="inlineStr">
        <is>
          <t>VQD23010900034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C12" t="inlineStr">
        <is>
          <t>TIM AWE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D12" t="inlineStr">
        <is>
          <t>BGT23010200118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E12" t="inlineStr">
        <is>
          <t>BGTD23010300128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F12">
        <v>1250402</v>
      </nc>
      <ndxf>
        <font>
          <b/>
          <sz val="11"/>
          <color theme="0"/>
          <name val="Calibri"/>
          <scheme val="minor"/>
        </font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4">
      <nc r="G12">
        <v>13316</v>
      </nc>
      <ndxf>
        <font>
          <b/>
          <sz val="11"/>
          <color theme="0"/>
          <name val="Calibri"/>
          <scheme val="minor"/>
        </font>
        <numFmt numFmtId="3" formatCode="#,##0"/>
        <fill>
          <patternFill patternType="solid">
            <bgColor rgb="FFA5A5A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H12" t="inlineStr">
        <is>
          <t>AGTK</t>
        </is>
      </nc>
      <ndxf>
        <numFmt numFmtId="3" formatCode="#,##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 numFmtId="4">
      <nc r="I12">
        <v>1440000</v>
      </nc>
      <ndxf>
        <numFmt numFmtId="3" formatCode="#,##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J12" start="0" length="0">
      <dxf>
        <numFmt numFmtId="165" formatCode="_(* #,##0_);_(* \(#,##0\);_(* &quot;-&quot;??_);_(@_)"/>
        <fill>
          <patternFill patternType="solid">
            <bgColor theme="3" tint="0.7999816888943144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K12" start="0" length="0">
      <dxf>
        <numFmt numFmtId="165" formatCode="_(* #,##0_);_(* \(#,##0\);_(* &quot;-&quot;??_);_(@_)"/>
        <fill>
          <patternFill patternType="solid">
            <bgColor theme="3" tint="0.7999816888943144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L12" start="0" length="0">
      <dxf>
        <numFmt numFmtId="165" formatCode="_(* #,##0_);_(* \(#,##0\);_(* &quot;-&quot;??_);_(@_)"/>
        <fill>
          <patternFill patternType="solid">
            <bgColor theme="3" tint="0.79998168889431442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s="1" dxf="1">
      <nc r="M12">
        <f>SUM(J12:L12)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N12">
        <f>I12-M12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R12" t="inlineStr">
        <is>
          <t>AGTK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2">
        <v>1440000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2">
        <v>440000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2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2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2">
        <f>SUM(T12+U12+V12)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2">
        <f>S12-W12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698" sId="21" ref="A15:XFD15" action="deleteRow">
    <undo index="0" exp="area" dr="W3:W17" r="W19" sId="21"/>
    <undo index="0" exp="area" dr="V3:V17" r="V19" sId="21"/>
    <undo index="0" exp="area" dr="U3:U17" r="U19" sId="21"/>
    <undo index="0" exp="area" dr="T3:T17" r="T19" sId="21"/>
    <undo index="0" exp="area" dr="W3:W17" r="W18" sId="21"/>
    <undo index="0" exp="area" dr="V3:V17" r="V18" sId="21"/>
    <undo index="0" exp="area" dr="U3:U17" r="U18" sId="21"/>
    <undo index="0" exp="area" dr="T3:T17" r="T18" sId="21"/>
    <undo index="0" exp="area" dr="S3:S17" r="S18" sId="21"/>
    <undo index="1" exp="ref" v="1" dr="M3" r="M5" sId="21"/>
    <undo index="1" exp="ref" v="1" dr="L3" r="L5" sId="21"/>
    <undo index="1" exp="ref" v="1" dr="K3" r="K5" sId="21"/>
    <undo index="1" exp="ref" v="1" dr="J3" r="J5" sId="21"/>
    <rfmt sheetId="21" xfDxf="1" sqref="A15:XFD15" start="0" length="0"/>
    <rcc rId="0" sId="21" dxf="1">
      <nc r="A15" t="inlineStr">
        <is>
          <t>total adv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qref="B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C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D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E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F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G15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H15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I15">
        <f>SUM(#REF!)</f>
      </nc>
      <ndxf>
        <numFmt numFmtId="3" formatCode="#,##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J15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K15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L15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15">
        <f>SUM(J15:L15)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N15">
        <f>I15-M15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R15" t="inlineStr">
        <is>
          <t>ATK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5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5">
        <v>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5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5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5">
        <f>SUM(T15+U15+V15)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5">
        <f>S15-W15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699" sId="21" ref="A6:XFD6" action="deleteRow">
    <undo index="0" exp="area" dr="W3:W16" r="W18" sId="21"/>
    <undo index="0" exp="area" dr="V3:V16" r="V18" sId="21"/>
    <undo index="0" exp="area" dr="U3:U16" r="U18" sId="21"/>
    <undo index="0" exp="area" dr="T3:T16" r="T18" sId="21"/>
    <undo index="0" exp="area" dr="W3:W16" r="W17" sId="21"/>
    <undo index="0" exp="area" dr="V3:V16" r="V17" sId="21"/>
    <undo index="0" exp="area" dr="U3:U16" r="U17" sId="21"/>
    <undo index="0" exp="area" dr="T3:T16" r="T17" sId="21"/>
    <undo index="0" exp="area" dr="S3:S16" r="S17" sId="21"/>
    <undo index="0" exp="ref" v="1" dr="M3" r="M4" sId="21"/>
    <undo index="0" exp="ref" v="1" dr="L3" r="L4" sId="21"/>
    <undo index="0" exp="ref" v="1" dr="K3" r="K4" sId="21"/>
    <undo index="0" exp="ref" v="1" dr="J3" r="J4" sId="21"/>
    <rfmt sheetId="21" xfDxf="1" sqref="A6:XFD6" start="0" length="0"/>
    <rcc rId="0" sId="21" dxf="1">
      <nc r="A6" t="inlineStr">
        <is>
          <t>control pv cair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qref="B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C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D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E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F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G6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H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I6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s="1" dxf="1" numFmtId="34">
      <nc r="J6">
        <v>10000000</v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righ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6">
        <v>15000000</v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righ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L6">
        <v>15000000</v>
      </nc>
      <ndxf>
        <font>
          <sz val="11"/>
          <color theme="1"/>
          <name val="Calibri"/>
          <scheme val="none"/>
        </font>
        <numFmt numFmtId="165" formatCode="_(* #,##0_);_(* \(#,##0\);_(* &quot;-&quot;??_);_(@_)"/>
        <fill>
          <patternFill patternType="solid">
            <bgColor rgb="FFFFFFFF"/>
          </patternFill>
        </fill>
        <alignment horizontal="right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6">
        <f>SUM(J6:L6)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N6" start="0" length="0">
      <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R6" t="inlineStr">
        <is>
          <t>BATERAI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6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6">
        <v>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6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6">
        <v>150000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6">
        <f>SUM(T6+U6+V6)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6">
        <f>S6-W6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0" sId="21" ref="A13:XFD13" action="deleteRow">
    <undo index="0" exp="area" dr="W3:W15" r="W17" sId="21"/>
    <undo index="0" exp="area" dr="V3:V15" r="V17" sId="21"/>
    <undo index="0" exp="area" dr="U3:U15" r="U17" sId="21"/>
    <undo index="0" exp="area" dr="T3:T15" r="T17" sId="21"/>
    <undo index="0" exp="area" dr="W3:W15" r="W16" sId="21"/>
    <undo index="0" exp="area" dr="V3:V15" r="V16" sId="21"/>
    <undo index="0" exp="area" dr="U3:U15" r="U16" sId="21"/>
    <undo index="0" exp="area" dr="T3:T15" r="T16" sId="21"/>
    <undo index="0" exp="area" dr="S3:S15" r="S16" sId="21"/>
    <rfmt sheetId="21" xfDxf="1" sqref="A13:XFD13" start="0" length="0"/>
    <rcc rId="0" sId="21" dxf="1">
      <nc r="A13" t="inlineStr">
        <is>
          <t>selisih</t>
        </is>
      </nc>
      <n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qref="B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C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D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E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F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G13" start="0" length="0">
      <dxf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H1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qref="I13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s="1" dxf="1">
      <nc r="J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K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L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M13">
        <f>#REF!-#REF!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N13" start="0" length="0">
      <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R13" t="inlineStr">
        <is>
          <t>CADANGAN PERJALANAN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3">
        <v>1800000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3">
        <v>400000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3">
        <v>700000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3">
        <v>700000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3">
        <f>SUM(T13+U13+V13)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3">
        <f>S13-W13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1" sId="21" ref="A10:XFD10" action="deleteRow">
    <undo index="0" exp="area" dr="W3:W14" r="W16" sId="21"/>
    <undo index="0" exp="area" dr="V3:V14" r="V16" sId="21"/>
    <undo index="0" exp="area" dr="U3:U14" r="U16" sId="21"/>
    <undo index="0" exp="area" dr="T3:T14" r="T16" sId="21"/>
    <undo index="0" exp="area" dr="W3:W14" r="W15" sId="21"/>
    <undo index="0" exp="area" dr="V3:V14" r="V15" sId="21"/>
    <undo index="0" exp="area" dr="U3:U14" r="U15" sId="21"/>
    <undo index="0" exp="area" dr="T3:T14" r="T15" sId="21"/>
    <undo index="0" exp="area" dr="S3:S14" r="S15" sId="21"/>
    <rfmt sheetId="21" xfDxf="1" sqref="A10:XFD10" start="0" length="0"/>
    <rfmt sheetId="21" s="1" sqref="J10" start="0" length="0">
      <dxf>
        <numFmt numFmtId="165" formatCode="_(* #,##0_);_(* \(#,##0\);_(* &quot;-&quot;??_);_(@_)"/>
      </dxf>
    </rfmt>
    <rfmt sheetId="21" s="1" sqref="K10" start="0" length="0">
      <dxf>
        <numFmt numFmtId="165" formatCode="_(* #,##0_);_(* \(#,##0\);_(* &quot;-&quot;??_);_(@_)"/>
      </dxf>
    </rfmt>
    <rfmt sheetId="21" s="1" sqref="L10" start="0" length="0">
      <dxf>
        <numFmt numFmtId="165" formatCode="_(* #,##0_);_(* \(#,##0\);_(* &quot;-&quot;??_);_(@_)"/>
      </dxf>
    </rfmt>
    <rfmt sheetId="21" s="1" sqref="M10" start="0" length="0">
      <dxf>
        <numFmt numFmtId="165" formatCode="_(* #,##0_);_(* \(#,##0\);_(* &quot;-&quot;??_);_(@_)"/>
      </dxf>
    </rfmt>
    <rfmt sheetId="21" s="1" sqref="N10" start="0" length="0">
      <dxf>
        <numFmt numFmtId="165" formatCode="_(* #,##0_);_(* \(#,##0\);_(* &quot;-&quot;??_);_(@_)"/>
      </dxf>
    </rfmt>
    <rcc rId="0" sId="21" dxf="1">
      <nc r="R10" t="inlineStr">
        <is>
          <t>FIXER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0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0">
        <v>600000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0">
        <f>SUM(T10+U10+V10)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0">
        <f>S10-W10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2" sId="21" ref="A9:XFD9" action="deleteRow">
    <undo index="0" exp="area" dr="W3:W13" r="W15" sId="21"/>
    <undo index="0" exp="area" dr="V3:V13" r="V15" sId="21"/>
    <undo index="0" exp="area" dr="U3:U13" r="U15" sId="21"/>
    <undo index="0" exp="area" dr="T3:T13" r="T15" sId="21"/>
    <undo index="0" exp="area" dr="W3:W13" r="W14" sId="21"/>
    <undo index="0" exp="area" dr="V3:V13" r="V14" sId="21"/>
    <undo index="0" exp="area" dr="U3:U13" r="U14" sId="21"/>
    <undo index="0" exp="area" dr="T3:T13" r="T14" sId="21"/>
    <undo index="0" exp="area" dr="S3:S13" r="S14" sId="21"/>
    <rfmt sheetId="21" xfDxf="1" sqref="A9:XFD9" start="0" length="0"/>
    <rcc rId="0" sId="21" dxf="1">
      <nc r="B9" t="inlineStr">
        <is>
          <t>VQ23010900002</t>
        </is>
      </nc>
      <ndxf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1" s="1" sqref="J9" start="0" length="0">
      <dxf>
        <numFmt numFmtId="165" formatCode="_(* #,##0_);_(* \(#,##0\);_(* &quot;-&quot;??_);_(@_)"/>
      </dxf>
    </rfmt>
    <rfmt sheetId="21" s="1" sqref="K9" start="0" length="0">
      <dxf>
        <numFmt numFmtId="165" formatCode="_(* #,##0_);_(* \(#,##0\);_(* &quot;-&quot;??_);_(@_)"/>
      </dxf>
    </rfmt>
    <rfmt sheetId="21" s="1" sqref="L9" start="0" length="0">
      <dxf>
        <numFmt numFmtId="165" formatCode="_(* #,##0_);_(* \(#,##0\);_(* &quot;-&quot;??_);_(@_)"/>
      </dxf>
    </rfmt>
    <rfmt sheetId="21" s="1" sqref="M9" start="0" length="0">
      <dxf>
        <numFmt numFmtId="165" formatCode="_(* #,##0_);_(* \(#,##0\);_(* &quot;-&quot;??_);_(@_)"/>
      </dxf>
    </rfmt>
    <rfmt sheetId="21" s="1" sqref="N9" start="0" length="0">
      <dxf>
        <numFmt numFmtId="165" formatCode="_(* #,##0_);_(* \(#,##0\);_(* &quot;-&quot;??_);_(@_)"/>
      </dxf>
    </rfmt>
    <rcc rId="0" sId="21" dxf="1">
      <nc r="R9" t="inlineStr">
        <is>
          <t>JAMUAN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9">
        <v>1600000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9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9">
        <v>550000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9">
        <v>550000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9">
        <f>SUM(T9+U9+V9)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9">
        <f>S9-W9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3" sId="21" ref="A3:XFD3" action="deleteRow">
    <undo index="0" exp="area" dr="W3:W12" r="W14" sId="21"/>
    <undo index="0" exp="area" dr="V3:V12" r="V14" sId="21"/>
    <undo index="0" exp="area" dr="U3:U12" r="U14" sId="21"/>
    <undo index="0" exp="area" dr="T3:T12" r="T14" sId="21"/>
    <undo index="0" exp="area" dr="W3:W12" r="W13" sId="21"/>
    <undo index="0" exp="area" dr="V3:V12" r="V13" sId="21"/>
    <undo index="0" exp="area" dr="U3:U12" r="U13" sId="21"/>
    <undo index="0" exp="area" dr="T3:T12" r="T13" sId="21"/>
    <undo index="0" exp="area" dr="S3:S12" r="S13" sId="21"/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  <rcc rId="0" sId="21" dxf="1">
      <nc r="R3" t="inlineStr">
        <is>
          <t>MEALS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3">
        <v>4060000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3">
        <v>1100000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3">
        <v>1530000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3">
        <v>1530000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3">
        <f>SUM(T3+U3+V3)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3">
        <f>S3-W3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4" sId="21" ref="A14:XFD14" action="deleteRow">
    <undo index="0" exp="area" dr="W3:W11" r="W13" sId="21"/>
    <undo index="0" exp="area" dr="V3:V11" r="V13" sId="21"/>
    <undo index="0" exp="area" dr="U3:U11" r="U13" sId="21"/>
    <undo index="0" exp="area" dr="T3:T11" r="T13" sId="21"/>
    <undo index="0" exp="area" dr="W3:W11" r="W12" sId="21"/>
    <undo index="0" exp="area" dr="V3:V11" r="V12" sId="21"/>
    <undo index="0" exp="area" dr="U3:U11" r="U12" sId="21"/>
    <undo index="0" exp="area" dr="T3:T11" r="T12" sId="21"/>
    <undo index="0" exp="area" dr="S3:S11" r="S12" sId="21"/>
    <rfmt sheetId="21" xfDxf="1" sqref="A14:XFD14" start="0" length="0"/>
    <rfmt sheetId="21" s="1" sqref="J14" start="0" length="0">
      <dxf>
        <numFmt numFmtId="165" formatCode="_(* #,##0_);_(* \(#,##0\);_(* &quot;-&quot;??_);_(@_)"/>
      </dxf>
    </rfmt>
    <rfmt sheetId="21" s="1" sqref="K14" start="0" length="0">
      <dxf>
        <numFmt numFmtId="165" formatCode="_(* #,##0_);_(* \(#,##0\);_(* &quot;-&quot;??_);_(@_)"/>
      </dxf>
    </rfmt>
    <rfmt sheetId="21" s="1" sqref="L14" start="0" length="0">
      <dxf>
        <numFmt numFmtId="165" formatCode="_(* #,##0_);_(* \(#,##0\);_(* &quot;-&quot;??_);_(@_)"/>
      </dxf>
    </rfmt>
    <rfmt sheetId="21" s="1" sqref="M14" start="0" length="0">
      <dxf>
        <numFmt numFmtId="165" formatCode="_(* #,##0_);_(* \(#,##0\);_(* &quot;-&quot;??_);_(@_)"/>
      </dxf>
    </rfmt>
    <rfmt sheetId="21" s="1" sqref="N14" start="0" length="0">
      <dxf>
        <numFmt numFmtId="165" formatCode="_(* #,##0_);_(* \(#,##0\);_(* &quot;-&quot;??_);_(@_)"/>
      </dxf>
    </rfmt>
    <rcc rId="0" sId="21" dxf="1">
      <nc r="R14" t="inlineStr">
        <is>
          <t>NARASUMBER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4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4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4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4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4">
        <f>SUM(T14+U14+V14)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4">
        <f>S14-W14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5" sId="21" ref="A5:XFD5" action="deleteRow">
    <undo index="0" exp="area" dr="W3:W10" r="W12" sId="21"/>
    <undo index="0" exp="area" dr="V3:V10" r="V12" sId="21"/>
    <undo index="0" exp="area" dr="U3:U10" r="U12" sId="21"/>
    <undo index="0" exp="area" dr="T3:T10" r="T12" sId="21"/>
    <undo index="0" exp="area" dr="W3:W10" r="W11" sId="21"/>
    <undo index="0" exp="area" dr="V3:V10" r="V11" sId="21"/>
    <undo index="0" exp="area" dr="U3:U10" r="U11" sId="21"/>
    <undo index="0" exp="area" dr="T3:T10" r="T11" sId="21"/>
    <undo index="0" exp="area" dr="S3:S10" r="S11" sId="21"/>
    <rfmt sheetId="21" xfDxf="1" sqref="A5:XFD5" start="0" length="0"/>
    <rfmt sheetId="21" s="1" sqref="J5" start="0" length="0">
      <dxf>
        <numFmt numFmtId="165" formatCode="_(* #,##0_);_(* \(#,##0\);_(* &quot;-&quot;??_);_(@_)"/>
      </dxf>
    </rfmt>
    <rfmt sheetId="21" s="1" sqref="K5" start="0" length="0">
      <dxf>
        <numFmt numFmtId="165" formatCode="_(* #,##0_);_(* \(#,##0\);_(* &quot;-&quot;??_);_(@_)"/>
      </dxf>
    </rfmt>
    <rfmt sheetId="21" s="1" sqref="L5" start="0" length="0">
      <dxf>
        <numFmt numFmtId="165" formatCode="_(* #,##0_);_(* \(#,##0\);_(* &quot;-&quot;??_);_(@_)"/>
      </dxf>
    </rfmt>
    <rfmt sheetId="21" s="1" sqref="M5" start="0" length="0">
      <dxf>
        <numFmt numFmtId="165" formatCode="_(* #,##0_);_(* \(#,##0\);_(* &quot;-&quot;??_);_(@_)"/>
      </dxf>
    </rfmt>
    <rfmt sheetId="21" s="1" sqref="N5" start="0" length="0">
      <dxf>
        <numFmt numFmtId="165" formatCode="_(* #,##0_);_(* \(#,##0\);_(* &quot;-&quot;??_);_(@_)"/>
      </dxf>
    </rfmt>
    <rcc rId="0" sId="21" dxf="1">
      <nc r="R5" t="inlineStr">
        <is>
          <t>OTHER TRANSPORT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5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5">
        <v>300000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5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5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5">
        <f>SUM(T5+U5+V5)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5">
        <f>S5-W5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6" sId="21" ref="A10:XFD10" action="deleteRow">
    <undo index="0" exp="area" dr="W3:W9" r="W11" sId="21"/>
    <undo index="0" exp="area" dr="V3:V9" r="V11" sId="21"/>
    <undo index="0" exp="area" dr="U3:U9" r="U11" sId="21"/>
    <undo index="0" exp="area" dr="T3:T9" r="T11" sId="21"/>
    <undo index="0" exp="area" dr="W3:W9" r="W10" sId="21"/>
    <undo index="0" exp="area" dr="V3:V9" r="V10" sId="21"/>
    <undo index="0" exp="area" dr="U3:U9" r="U10" sId="21"/>
    <undo index="0" exp="area" dr="T3:T9" r="T10" sId="21"/>
    <undo index="0" exp="area" dr="S3:S9" r="S10" sId="21"/>
    <rfmt sheetId="21" xfDxf="1" sqref="A10:XFD10" start="0" length="0"/>
    <rfmt sheetId="21" s="1" sqref="J10" start="0" length="0">
      <dxf>
        <numFmt numFmtId="165" formatCode="_(* #,##0_);_(* \(#,##0\);_(* &quot;-&quot;??_);_(@_)"/>
      </dxf>
    </rfmt>
    <rfmt sheetId="21" s="1" sqref="K10" start="0" length="0">
      <dxf>
        <numFmt numFmtId="165" formatCode="_(* #,##0_);_(* \(#,##0\);_(* &quot;-&quot;??_);_(@_)"/>
      </dxf>
    </rfmt>
    <rfmt sheetId="21" s="1" sqref="L10" start="0" length="0">
      <dxf>
        <numFmt numFmtId="165" formatCode="_(* #,##0_);_(* \(#,##0\);_(* &quot;-&quot;??_);_(@_)"/>
      </dxf>
    </rfmt>
    <rfmt sheetId="21" s="1" sqref="M10" start="0" length="0">
      <dxf>
        <numFmt numFmtId="165" formatCode="_(* #,##0_);_(* \(#,##0\);_(* &quot;-&quot;??_);_(@_)"/>
      </dxf>
    </rfmt>
    <rfmt sheetId="21" s="1" sqref="N10" start="0" length="0">
      <dxf>
        <numFmt numFmtId="165" formatCode="_(* #,##0_);_(* \(#,##0\);_(* &quot;-&quot;??_);_(@_)"/>
      </dxf>
    </rfmt>
    <rcc rId="0" sId="21" dxf="1">
      <nc r="R10" t="inlineStr">
        <is>
          <t>PERIJINAN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10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10">
        <v>600000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10">
        <v>750000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10">
        <f>SUM(T10+U10+V10)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10">
        <f>S10-W10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7" sId="21" ref="A8:XFD8" action="deleteRow">
    <undo index="0" exp="area" dr="W3:W8" r="W10" sId="21"/>
    <undo index="0" exp="area" dr="V3:V8" r="V10" sId="21"/>
    <undo index="0" exp="area" dr="U3:U8" r="U10" sId="21"/>
    <undo index="0" exp="area" dr="T3:T8" r="T10" sId="21"/>
    <undo index="0" exp="area" dr="W3:W8" r="W9" sId="21"/>
    <undo index="0" exp="area" dr="V3:V8" r="V9" sId="21"/>
    <undo index="0" exp="area" dr="U3:U8" r="U9" sId="21"/>
    <undo index="0" exp="area" dr="T3:T8" r="T9" sId="21"/>
    <undo index="0" exp="area" dr="S3:S8" r="S9" sId="21"/>
    <rfmt sheetId="21" xfDxf="1" sqref="A8:XFD8" start="0" length="0"/>
    <rfmt sheetId="21" s="1" sqref="J8" start="0" length="0">
      <dxf>
        <numFmt numFmtId="165" formatCode="_(* #,##0_);_(* \(#,##0\);_(* &quot;-&quot;??_);_(@_)"/>
      </dxf>
    </rfmt>
    <rfmt sheetId="21" s="1" sqref="K8" start="0" length="0">
      <dxf>
        <numFmt numFmtId="165" formatCode="_(* #,##0_);_(* \(#,##0\);_(* &quot;-&quot;??_);_(@_)"/>
      </dxf>
    </rfmt>
    <rfmt sheetId="21" s="1" sqref="L8" start="0" length="0">
      <dxf>
        <numFmt numFmtId="165" formatCode="_(* #,##0_);_(* \(#,##0\);_(* &quot;-&quot;??_);_(@_)"/>
      </dxf>
    </rfmt>
    <rfmt sheetId="21" s="1" sqref="M8" start="0" length="0">
      <dxf>
        <numFmt numFmtId="165" formatCode="_(* #,##0_);_(* \(#,##0\);_(* &quot;-&quot;??_);_(@_)"/>
      </dxf>
    </rfmt>
    <rfmt sheetId="21" s="1" sqref="N8" start="0" length="0">
      <dxf>
        <numFmt numFmtId="165" formatCode="_(* #,##0_);_(* \(#,##0\);_(* &quot;-&quot;??_);_(@_)"/>
      </dxf>
    </rfmt>
    <rcc rId="0" sId="21" dxf="1">
      <nc r="R8" t="inlineStr">
        <is>
          <t>PORTER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8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8">
        <v>300000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8">
        <v>450000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8">
        <v>450000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8">
        <f>SUM(T8+U8+V8)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8">
        <f>S8-W8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8" sId="21" ref="A6:XFD6" action="deleteRow">
    <undo index="0" exp="area" dr="W3:W7" r="W9" sId="21"/>
    <undo index="0" exp="area" dr="V3:V7" r="V9" sId="21"/>
    <undo index="0" exp="area" dr="U3:U7" r="U9" sId="21"/>
    <undo index="0" exp="area" dr="T3:T7" r="T9" sId="21"/>
    <undo index="0" exp="area" dr="W3:W7" r="W8" sId="21"/>
    <undo index="0" exp="area" dr="V3:V7" r="V8" sId="21"/>
    <undo index="0" exp="area" dr="U3:U7" r="U8" sId="21"/>
    <undo index="0" exp="area" dr="T3:T7" r="T8" sId="21"/>
    <undo index="0" exp="area" dr="S3:S7" r="S8" sId="21"/>
    <rfmt sheetId="21" xfDxf="1" sqref="A6:XFD6" start="0" length="0"/>
    <rfmt sheetId="21" s="1" sqref="J6" start="0" length="0">
      <dxf>
        <numFmt numFmtId="165" formatCode="_(* #,##0_);_(* \(#,##0\);_(* &quot;-&quot;??_);_(@_)"/>
      </dxf>
    </rfmt>
    <rfmt sheetId="21" s="1" sqref="K6" start="0" length="0">
      <dxf>
        <numFmt numFmtId="165" formatCode="_(* #,##0_);_(* \(#,##0\);_(* &quot;-&quot;??_);_(@_)"/>
      </dxf>
    </rfmt>
    <rfmt sheetId="21" s="1" sqref="L6" start="0" length="0">
      <dxf>
        <numFmt numFmtId="165" formatCode="_(* #,##0_);_(* \(#,##0\);_(* &quot;-&quot;??_);_(@_)"/>
      </dxf>
    </rfmt>
    <rfmt sheetId="21" s="1" sqref="M6" start="0" length="0">
      <dxf>
        <numFmt numFmtId="165" formatCode="_(* #,##0_);_(* \(#,##0\);_(* &quot;-&quot;??_);_(@_)"/>
      </dxf>
    </rfmt>
    <rfmt sheetId="21" s="1" sqref="N6" start="0" length="0">
      <dxf>
        <numFmt numFmtId="165" formatCode="_(* #,##0_);_(* \(#,##0\);_(* &quot;-&quot;??_);_(@_)"/>
      </dxf>
    </rfmt>
    <rcc rId="0" sId="21" dxf="1">
      <nc r="R6" t="inlineStr">
        <is>
          <t>PROPERTY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6">
        <v>4800000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6">
        <v>1800000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6">
        <v>1500000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6">
        <v>1500000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6">
        <f>SUM(T6+U6+V6)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6">
        <f>S6-W6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09" sId="21" ref="A7:XFD7" action="deleteRow">
    <undo index="0" exp="area" dr="W3:W6" r="W8" sId="21"/>
    <undo index="0" exp="area" dr="V3:V6" r="V8" sId="21"/>
    <undo index="0" exp="area" dr="U3:U6" r="U8" sId="21"/>
    <undo index="0" exp="area" dr="T3:T6" r="T8" sId="21"/>
    <undo index="0" exp="area" dr="W3:W6" r="W7" sId="21"/>
    <undo index="0" exp="area" dr="V3:V6" r="V7" sId="21"/>
    <undo index="0" exp="area" dr="U3:U6" r="U7" sId="21"/>
    <undo index="0" exp="area" dr="T3:T6" r="T7" sId="21"/>
    <undo index="0" exp="area" dr="S3:S6" r="S7" sId="21"/>
    <rfmt sheetId="21" xfDxf="1" sqref="A7:XFD7" start="0" length="0"/>
    <rfmt sheetId="21" s="1" sqref="J7" start="0" length="0">
      <dxf>
        <numFmt numFmtId="165" formatCode="_(* #,##0_);_(* \(#,##0\);_(* &quot;-&quot;??_);_(@_)"/>
      </dxf>
    </rfmt>
    <rfmt sheetId="21" s="1" sqref="K7" start="0" length="0">
      <dxf>
        <numFmt numFmtId="165" formatCode="_(* #,##0_);_(* \(#,##0\);_(* &quot;-&quot;??_);_(@_)"/>
      </dxf>
    </rfmt>
    <rfmt sheetId="21" s="1" sqref="L7" start="0" length="0">
      <dxf>
        <numFmt numFmtId="165" formatCode="_(* #,##0_);_(* \(#,##0\);_(* &quot;-&quot;??_);_(@_)"/>
      </dxf>
    </rfmt>
    <rfmt sheetId="21" s="1" sqref="M7" start="0" length="0">
      <dxf>
        <numFmt numFmtId="165" formatCode="_(* #,##0_);_(* \(#,##0\);_(* &quot;-&quot;??_);_(@_)"/>
      </dxf>
    </rfmt>
    <rfmt sheetId="21" s="1" sqref="N7" start="0" length="0">
      <dxf>
        <numFmt numFmtId="165" formatCode="_(* #,##0_);_(* \(#,##0\);_(* &quot;-&quot;??_);_(@_)"/>
      </dxf>
    </rfmt>
    <rcc rId="0" sId="21" dxf="1">
      <nc r="R7" t="inlineStr">
        <is>
          <t>TALENT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7">
        <v>15480000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7">
        <v>2864000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7">
        <v>6020000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7">
        <v>6020000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7">
        <f>SUM(T7+U7+V7)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7">
        <f>S7-W7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0" sId="21" ref="A4:XFD4" action="deleteRow">
    <undo index="0" exp="area" dr="W3:W5" r="W7" sId="21"/>
    <undo index="0" exp="area" dr="V3:V5" r="V7" sId="21"/>
    <undo index="0" exp="area" dr="U3:U5" r="U7" sId="21"/>
    <undo index="0" exp="area" dr="T3:T5" r="T7" sId="21"/>
    <undo index="0" exp="area" dr="W3:W5" r="W6" sId="21"/>
    <undo index="0" exp="area" dr="V3:V5" r="V6" sId="21"/>
    <undo index="0" exp="area" dr="U3:U5" r="U6" sId="21"/>
    <undo index="0" exp="area" dr="T3:T5" r="T6" sId="21"/>
    <undo index="0" exp="area" dr="S3:S5" r="S6" sId="21"/>
    <rfmt sheetId="21" xfDxf="1" sqref="A4:XFD4" start="0" length="0"/>
    <rfmt sheetId="21" s="1" sqref="J4" start="0" length="0">
      <dxf>
        <numFmt numFmtId="165" formatCode="_(* #,##0_);_(* \(#,##0\);_(* &quot;-&quot;??_);_(@_)"/>
      </dxf>
    </rfmt>
    <rfmt sheetId="21" s="1" sqref="K4" start="0" length="0">
      <dxf>
        <numFmt numFmtId="165" formatCode="_(* #,##0_);_(* \(#,##0\);_(* &quot;-&quot;??_);_(@_)"/>
      </dxf>
    </rfmt>
    <rfmt sheetId="21" s="1" sqref="L4" start="0" length="0">
      <dxf>
        <numFmt numFmtId="165" formatCode="_(* #,##0_);_(* \(#,##0\);_(* &quot;-&quot;??_);_(@_)"/>
      </dxf>
    </rfmt>
    <rfmt sheetId="21" s="1" sqref="M4" start="0" length="0">
      <dxf>
        <numFmt numFmtId="165" formatCode="_(* #,##0_);_(* \(#,##0\);_(* &quot;-&quot;??_);_(@_)"/>
      </dxf>
    </rfmt>
    <rfmt sheetId="21" s="1" sqref="N4" start="0" length="0">
      <dxf>
        <numFmt numFmtId="165" formatCode="_(* #,##0_);_(* \(#,##0\);_(* &quot;-&quot;??_);_(@_)"/>
      </dxf>
    </rfmt>
    <rcc rId="0" sId="21" dxf="1">
      <nc r="R4" t="inlineStr">
        <is>
          <t>TOL &amp; PARKIR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4">
        <v>500000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4">
        <v>100000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4">
        <v>200000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4">
        <v>200000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4">
        <f>SUM(T4+U4+V4)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4">
        <f>S4-W4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1" sId="21" ref="A4:XFD4" action="deleteRow">
    <undo index="0" exp="area" dr="W3:W4" r="W6" sId="21"/>
    <undo index="0" exp="area" dr="V3:V4" r="V6" sId="21"/>
    <undo index="0" exp="area" dr="U3:U4" r="U6" sId="21"/>
    <undo index="0" exp="area" dr="T3:T4" r="T6" sId="21"/>
    <undo index="0" exp="area" dr="W3:W4" r="W5" sId="21"/>
    <undo index="0" exp="area" dr="V3:V4" r="V5" sId="21"/>
    <undo index="0" exp="area" dr="U3:U4" r="U5" sId="21"/>
    <undo index="0" exp="area" dr="T3:T4" r="T5" sId="21"/>
    <undo index="0" exp="area" dr="S3:S4" r="S5" sId="21"/>
    <rfmt sheetId="21" xfDxf="1" sqref="A4:XFD4" start="0" length="0"/>
    <rfmt sheetId="21" s="1" sqref="J4" start="0" length="0">
      <dxf>
        <numFmt numFmtId="165" formatCode="_(* #,##0_);_(* \(#,##0\);_(* &quot;-&quot;??_);_(@_)"/>
      </dxf>
    </rfmt>
    <rfmt sheetId="21" s="1" sqref="K4" start="0" length="0">
      <dxf>
        <numFmt numFmtId="165" formatCode="_(* #,##0_);_(* \(#,##0\);_(* &quot;-&quot;??_);_(@_)"/>
      </dxf>
    </rfmt>
    <rfmt sheetId="21" s="1" sqref="L4" start="0" length="0">
      <dxf>
        <numFmt numFmtId="165" formatCode="_(* #,##0_);_(* \(#,##0\);_(* &quot;-&quot;??_);_(@_)"/>
      </dxf>
    </rfmt>
    <rfmt sheetId="21" s="1" sqref="M4" start="0" length="0">
      <dxf>
        <numFmt numFmtId="165" formatCode="_(* #,##0_);_(* \(#,##0\);_(* &quot;-&quot;??_);_(@_)"/>
      </dxf>
    </rfmt>
    <rfmt sheetId="21" s="1" sqref="N4" start="0" length="0">
      <dxf>
        <numFmt numFmtId="165" formatCode="_(* #,##0_);_(* \(#,##0\);_(* &quot;-&quot;??_);_(@_)"/>
      </dxf>
    </rfmt>
    <rcc rId="0" sId="21" dxf="1">
      <nc r="R4" t="inlineStr">
        <is>
          <t>VITAMIN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4">
        <v>1296000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4">
        <v>296000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4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4">
        <v>500000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4">
        <f>SUM(T4+U4+V4)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4">
        <f>S4-W4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2" sId="21" ref="A6:XFD6" action="deleteRow">
    <undo index="0" exp="area" dr="W3" r="W5" sId="21"/>
    <undo index="0" exp="area" dr="V3" r="V5" sId="21"/>
    <undo index="0" exp="area" dr="U3" r="U5" sId="21"/>
    <undo index="0" exp="area" dr="T3" r="T5" sId="21"/>
    <undo index="0" exp="area" dr="W3" r="W4" sId="21"/>
    <undo index="0" exp="area" dr="V3" r="V4" sId="21"/>
    <undo index="0" exp="area" dr="U3" r="U4" sId="21"/>
    <undo index="0" exp="area" dr="T3" r="T4" sId="21"/>
    <undo index="0" exp="area" dr="S3" r="S4" sId="21"/>
    <rfmt sheetId="21" xfDxf="1" sqref="A6:XFD6" start="0" length="0"/>
    <rfmt sheetId="21" s="1" sqref="J6" start="0" length="0">
      <dxf>
        <numFmt numFmtId="165" formatCode="_(* #,##0_);_(* \(#,##0\);_(* &quot;-&quot;??_);_(@_)"/>
      </dxf>
    </rfmt>
    <rfmt sheetId="21" s="1" sqref="K6" start="0" length="0">
      <dxf>
        <numFmt numFmtId="165" formatCode="_(* #,##0_);_(* \(#,##0\);_(* &quot;-&quot;??_);_(@_)"/>
      </dxf>
    </rfmt>
    <rfmt sheetId="21" s="1" sqref="L6" start="0" length="0">
      <dxf>
        <numFmt numFmtId="165" formatCode="_(* #,##0_);_(* \(#,##0\);_(* &quot;-&quot;??_);_(@_)"/>
      </dxf>
    </rfmt>
    <rfmt sheetId="21" s="1" sqref="M6" start="0" length="0">
      <dxf>
        <numFmt numFmtId="165" formatCode="_(* #,##0_);_(* \(#,##0\);_(* &quot;-&quot;??_);_(@_)"/>
      </dxf>
    </rfmt>
    <rfmt sheetId="21" s="1" sqref="N6" start="0" length="0">
      <dxf>
        <numFmt numFmtId="165" formatCode="_(* #,##0_);_(* \(#,##0\);_(* &quot;-&quot;??_);_(@_)"/>
      </dxf>
    </rfmt>
    <rcc rId="0" sId="21" dxf="1">
      <nc r="R6" t="inlineStr">
        <is>
          <t>VOICE OVER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S6">
        <v>1280000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T6">
        <v>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U6">
        <v>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V6">
        <v>0</v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6">
        <f>SUM(T6+U6+V6)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X6">
        <f>SUM(T6:V6)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3" sId="21" ref="A5:XFD5" action="deleteRow">
    <undo index="0" exp="ref" v="1" dr="X3" r="X5" sId="21"/>
    <undo index="0" exp="ref" v="1" dr="W3" r="W5" sId="21"/>
    <undo index="0" exp="ref" v="1" dr="V3" r="V5" sId="21"/>
    <undo index="0" exp="ref" v="1" dr="U3" r="U5" sId="21"/>
    <undo index="0" exp="ref" v="1" dr="T3" r="T5" sId="21"/>
    <undo index="0" exp="ref" v="1" dr="S3" r="S5" sId="21"/>
    <rfmt sheetId="21" xfDxf="1" sqref="A5:XFD5" start="0" length="0"/>
    <rfmt sheetId="21" s="1" sqref="J5" start="0" length="0">
      <dxf>
        <numFmt numFmtId="165" formatCode="_(* #,##0_);_(* \(#,##0\);_(* &quot;-&quot;??_);_(@_)"/>
      </dxf>
    </rfmt>
    <rfmt sheetId="21" s="1" sqref="K5" start="0" length="0">
      <dxf>
        <numFmt numFmtId="165" formatCode="_(* #,##0_);_(* \(#,##0\);_(* &quot;-&quot;??_);_(@_)"/>
      </dxf>
    </rfmt>
    <rfmt sheetId="21" s="1" sqref="L5" start="0" length="0">
      <dxf>
        <numFmt numFmtId="165" formatCode="_(* #,##0_);_(* \(#,##0\);_(* &quot;-&quot;??_);_(@_)"/>
      </dxf>
    </rfmt>
    <rfmt sheetId="21" s="1" sqref="M5" start="0" length="0">
      <dxf>
        <numFmt numFmtId="165" formatCode="_(* #,##0_);_(* \(#,##0\);_(* &quot;-&quot;??_);_(@_)"/>
      </dxf>
    </rfmt>
    <rfmt sheetId="21" s="1" sqref="N5" start="0" length="0">
      <dxf>
        <numFmt numFmtId="165" formatCode="_(* #,##0_);_(* \(#,##0\);_(* &quot;-&quot;??_);_(@_)"/>
      </dxf>
    </rfmt>
    <rcc rId="0" sId="21" dxf="1">
      <nc r="R5" t="inlineStr">
        <is>
          <t>TOTAL VQ</t>
        </is>
      </nc>
      <ndxf>
        <font>
          <sz val="9.65"/>
          <color rgb="FF505D69"/>
          <name val="Arial"/>
          <scheme val="none"/>
        </font>
        <fill>
          <patternFill patternType="solid">
            <bgColor theme="8" tint="0.59999389629810485"/>
          </patternFill>
        </fill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S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5">
        <f>SUM(#REF!)</f>
      </nc>
      <ndxf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5">
        <f>S5-W5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fill>
          <patternFill patternType="solid">
            <bgColor theme="8" tint="0.59999389629810485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4" sId="21" ref="A4:XFD4" action="deleteRow">
    <undo index="1" exp="ref" v="1" dr="X3" r="X4" sId="21"/>
    <undo index="1" exp="ref" v="1" dr="W3" r="W4" sId="21"/>
    <undo index="1" exp="ref" v="1" dr="V3" r="V4" sId="21"/>
    <undo index="1" exp="ref" v="1" dr="U3" r="U4" sId="21"/>
    <undo index="1" exp="ref" v="1" dr="T3" r="T4" sId="21"/>
    <undo index="1" exp="ref" v="1" dr="S3" r="S4" sId="21"/>
    <rfmt sheetId="21" xfDxf="1" sqref="A4:XFD4" start="0" length="0"/>
    <rfmt sheetId="21" s="1" sqref="J4" start="0" length="0">
      <dxf>
        <numFmt numFmtId="165" formatCode="_(* #,##0_);_(* \(#,##0\);_(* &quot;-&quot;??_);_(@_)"/>
      </dxf>
    </rfmt>
    <rfmt sheetId="21" s="1" sqref="K4" start="0" length="0">
      <dxf>
        <numFmt numFmtId="165" formatCode="_(* #,##0_);_(* \(#,##0\);_(* &quot;-&quot;??_);_(@_)"/>
      </dxf>
    </rfmt>
    <rfmt sheetId="21" s="1" sqref="L4" start="0" length="0">
      <dxf>
        <numFmt numFmtId="165" formatCode="_(* #,##0_);_(* \(#,##0\);_(* &quot;-&quot;??_);_(@_)"/>
      </dxf>
    </rfmt>
    <rfmt sheetId="21" s="1" sqref="M4" start="0" length="0">
      <dxf>
        <numFmt numFmtId="165" formatCode="_(* #,##0_);_(* \(#,##0\);_(* &quot;-&quot;??_);_(@_)"/>
      </dxf>
    </rfmt>
    <rfmt sheetId="21" s="1" sqref="N4" start="0" length="0">
      <dxf>
        <numFmt numFmtId="165" formatCode="_(* #,##0_);_(* \(#,##0\);_(* &quot;-&quot;??_);_(@_)"/>
      </dxf>
    </rfmt>
    <rcc rId="0" sId="21" dxf="1">
      <nc r="R4" t="inlineStr">
        <is>
          <t>ADVANCE YG DICAIRKAN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 numFmtId="34">
      <nc r="S4">
        <v>40000000</v>
      </nc>
      <ndxf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4">
        <f>SUM(#REF!)</f>
      </nc>
      <ndxf>
        <numFmt numFmtId="165" formatCode="_(* #,##0_);_(* \(#,##0\);_(* &quot;-&quot;??_);_(@_)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4">
        <f>S4-W4</f>
      </nc>
      <n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5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  <rcc rId="0" sId="21" dxf="1">
      <nc r="R3" t="inlineStr">
        <is>
          <t xml:space="preserve">ADVANCE YG BELUM DICAIRKAN </t>
        </is>
      </nc>
      <ndxf>
        <font>
          <sz val="9.65"/>
          <color rgb="FF505D69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S3">
        <f>SUM(#REF!-#REF!)</f>
      </nc>
      <ndxf>
        <numFmt numFmtId="164" formatCode="_-* #,##0_-;\-* #,##0_-;_-* &quot;-&quot;_-;_-@_-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T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U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V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W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>
      <nc r="X3">
        <f>#REF!-#REF!</f>
      </nc>
      <ndxf>
        <numFmt numFmtId="165" formatCode="_(* #,##0_);_(* \(#,##0\);_(* &quot;-&quot;??_);_(@_)"/>
        <fill>
          <patternFill patternType="solid">
            <bgColor theme="9" tint="0.39997558519241921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716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17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18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19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rc rId="1720" sId="21" ref="A3:XFD3" action="deleteRow">
    <rfmt sheetId="21" xfDxf="1" sqref="A3:XFD3" start="0" length="0"/>
    <rfmt sheetId="21" s="1" sqref="J3" start="0" length="0">
      <dxf>
        <numFmt numFmtId="165" formatCode="_(* #,##0_);_(* \(#,##0\);_(* &quot;-&quot;??_);_(@_)"/>
      </dxf>
    </rfmt>
    <rfmt sheetId="21" s="1" sqref="K3" start="0" length="0">
      <dxf>
        <numFmt numFmtId="165" formatCode="_(* #,##0_);_(* \(#,##0\);_(* &quot;-&quot;??_);_(@_)"/>
      </dxf>
    </rfmt>
    <rfmt sheetId="21" s="1" sqref="L3" start="0" length="0">
      <dxf>
        <numFmt numFmtId="165" formatCode="_(* #,##0_);_(* \(#,##0\);_(* &quot;-&quot;??_);_(@_)"/>
      </dxf>
    </rfmt>
    <rfmt sheetId="21" s="1" sqref="M3" start="0" length="0">
      <dxf>
        <numFmt numFmtId="165" formatCode="_(* #,##0_);_(* \(#,##0\);_(* &quot;-&quot;??_);_(@_)"/>
      </dxf>
    </rfmt>
    <rfmt sheetId="21" s="1" sqref="N3" start="0" length="0">
      <dxf>
        <numFmt numFmtId="165" formatCode="_(* #,##0_);_(* \(#,##0\);_(* &quot;-&quot;??_);_(@_)"/>
      </dxf>
    </rfmt>
  </rrc>
  <rfmt sheetId="21" sqref="C4:C23" start="0" length="0">
    <dxf>
      <border>
        <left style="thin">
          <color indexed="64"/>
        </left>
      </border>
    </dxf>
  </rfmt>
  <rfmt sheetId="21" sqref="C4:N4" start="0" length="0">
    <dxf>
      <border>
        <top style="thin">
          <color indexed="64"/>
        </top>
      </border>
    </dxf>
  </rfmt>
  <rfmt sheetId="21" sqref="N4:N23" start="0" length="0">
    <dxf>
      <border>
        <right style="thin">
          <color indexed="64"/>
        </right>
      </border>
    </dxf>
  </rfmt>
  <rfmt sheetId="21" sqref="C23:N23" start="0" length="0">
    <dxf>
      <border>
        <bottom style="thin">
          <color indexed="64"/>
        </bottom>
      </border>
    </dxf>
  </rfmt>
  <rfmt sheetId="21" sqref="C4:N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c rId="1190" sId="21" odxf="1" s="1" dxf="1">
    <nc r="A30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1" sId="21" odxf="1" s="1" dxf="1">
    <nc r="B30" t="inlineStr">
      <is>
        <t>VQD23010900034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2" sId="21" odxf="1" s="1" dxf="1">
    <nc r="C30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3" sId="21" odxf="1" s="1" dxf="1">
    <nc r="D30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4" sId="21" odxf="1" s="1" dxf="1">
    <nc r="E30" t="inlineStr">
      <is>
        <t>BGTD23010300128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5" sId="21" odxf="1" s="1" dxf="1">
    <nc r="F30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6" sId="21" odxf="1" s="1" dxf="1" numFmtId="4">
    <nc r="G30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197" sId="21" odxf="1">
    <nc r="H30" t="inlineStr">
      <is>
        <t>AGTK</t>
      </is>
    </nc>
    <odxf/>
  </rcc>
  <rcc rId="1198" sId="21" odxf="1" dxf="1" numFmtId="4">
    <nc r="I30">
      <v>1440000</v>
    </nc>
    <odxf>
      <numFmt numFmtId="0" formatCode="General"/>
    </odxf>
    <ndxf>
      <numFmt numFmtId="3" formatCode="#,##0"/>
    </ndxf>
  </rcc>
  <rfmt sheetId="21" s="1" sqref="J30" start="0" length="0">
    <dxf>
      <numFmt numFmtId="0" formatCode="General"/>
    </dxf>
  </rfmt>
  <rfmt sheetId="21" s="1" sqref="K30" start="0" length="0">
    <dxf>
      <numFmt numFmtId="0" formatCode="General"/>
    </dxf>
  </rfmt>
  <rfmt sheetId="21" s="1" sqref="L30" start="0" length="0">
    <dxf>
      <numFmt numFmtId="0" formatCode="General"/>
    </dxf>
  </rfmt>
  <rfmt sheetId="21" s="1" sqref="M30" start="0" length="0">
    <dxf>
      <numFmt numFmtId="0" formatCode="General"/>
    </dxf>
  </rfmt>
  <rfmt sheetId="21" s="1" sqref="N30" start="0" length="0">
    <dxf>
      <numFmt numFmtId="0" formatCode="General"/>
    </dxf>
  </rfmt>
  <rcc rId="1199" sId="21" odxf="1" s="1" dxf="1">
    <nc r="A31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0" sId="21" odxf="1" s="1" dxf="1">
    <nc r="B31" t="inlineStr">
      <is>
        <t>VQD23010900037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1" sId="21" odxf="1" s="1" dxf="1">
    <nc r="C31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2" sId="21" odxf="1" s="1" dxf="1">
    <nc r="D31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3" sId="21" odxf="1" s="1" dxf="1">
    <nc r="E31" t="inlineStr">
      <is>
        <t>BGTD23010300135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4" sId="21" odxf="1" s="1" dxf="1">
    <nc r="F31" t="inlineStr">
      <is>
        <t>[NULL]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5" sId="21" odxf="1" s="1" dxf="1" numFmtId="4">
    <nc r="G31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6" sId="21" odxf="1">
    <nc r="H31" t="inlineStr">
      <is>
        <t>ATK</t>
      </is>
    </nc>
    <odxf/>
  </rcc>
  <rcc rId="1207" sId="21" odxf="1" dxf="1" numFmtId="4">
    <nc r="I31">
      <v>400000</v>
    </nc>
    <odxf>
      <numFmt numFmtId="0" formatCode="General"/>
    </odxf>
    <ndxf>
      <numFmt numFmtId="3" formatCode="#,##0"/>
    </ndxf>
  </rcc>
  <rfmt sheetId="21" s="1" sqref="J31" start="0" length="0">
    <dxf>
      <numFmt numFmtId="0" formatCode="General"/>
    </dxf>
  </rfmt>
  <rfmt sheetId="21" s="1" sqref="K31" start="0" length="0">
    <dxf>
      <numFmt numFmtId="0" formatCode="General"/>
    </dxf>
  </rfmt>
  <rfmt sheetId="21" s="1" sqref="L31" start="0" length="0">
    <dxf>
      <numFmt numFmtId="0" formatCode="General"/>
    </dxf>
  </rfmt>
  <rfmt sheetId="21" s="1" sqref="M31" start="0" length="0">
    <dxf>
      <numFmt numFmtId="0" formatCode="General"/>
    </dxf>
  </rfmt>
  <rfmt sheetId="21" s="1" sqref="N31" start="0" length="0">
    <dxf>
      <numFmt numFmtId="0" formatCode="General"/>
    </dxf>
  </rfmt>
  <rcc rId="1208" sId="21" odxf="1" s="1" dxf="1">
    <nc r="A32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09" sId="21" odxf="1" s="1" dxf="1">
    <nc r="B32" t="inlineStr">
      <is>
        <t>VQD23010900038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0" sId="21" odxf="1" s="1" dxf="1">
    <nc r="C32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1" sId="21" odxf="1" s="1" dxf="1">
    <nc r="D32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2" sId="21" odxf="1" s="1" dxf="1">
    <nc r="E32" t="inlineStr">
      <is>
        <t>BGTD23010300137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3" sId="21" odxf="1" s="1" dxf="1">
    <nc r="F32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4" sId="21" odxf="1" s="1" dxf="1" numFmtId="4">
    <nc r="G32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5" sId="21" odxf="1">
    <nc r="H32" t="inlineStr">
      <is>
        <t>BATERAI</t>
      </is>
    </nc>
    <odxf/>
  </rcc>
  <rcc rId="1216" sId="21" odxf="1" dxf="1" numFmtId="4">
    <nc r="I32">
      <v>400000</v>
    </nc>
    <odxf>
      <numFmt numFmtId="0" formatCode="General"/>
    </odxf>
    <ndxf>
      <numFmt numFmtId="3" formatCode="#,##0"/>
    </ndxf>
  </rcc>
  <rfmt sheetId="21" s="1" sqref="J32" start="0" length="0">
    <dxf>
      <numFmt numFmtId="0" formatCode="General"/>
    </dxf>
  </rfmt>
  <rfmt sheetId="21" s="1" sqref="K32" start="0" length="0">
    <dxf>
      <numFmt numFmtId="0" formatCode="General"/>
    </dxf>
  </rfmt>
  <rfmt sheetId="21" s="1" sqref="L32" start="0" length="0">
    <dxf>
      <numFmt numFmtId="0" formatCode="General"/>
    </dxf>
  </rfmt>
  <rfmt sheetId="21" s="1" sqref="M32" start="0" length="0">
    <dxf>
      <numFmt numFmtId="0" formatCode="General"/>
    </dxf>
  </rfmt>
  <rfmt sheetId="21" s="1" sqref="N32" start="0" length="0">
    <dxf>
      <numFmt numFmtId="0" formatCode="General"/>
    </dxf>
  </rfmt>
  <rcc rId="1217" sId="21" odxf="1" s="1" dxf="1">
    <nc r="A33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8" sId="21" odxf="1" s="1" dxf="1">
    <nc r="B33" t="inlineStr">
      <is>
        <t>VQD23010900028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19" sId="21" odxf="1" s="1" dxf="1">
    <nc r="C33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0" sId="21" odxf="1" s="1" dxf="1">
    <nc r="D33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1" sId="21" odxf="1" s="1" dxf="1">
    <nc r="E33" t="inlineStr">
      <is>
        <t>BGTD23010300105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2" sId="21" odxf="1" s="1" dxf="1">
    <nc r="F3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3" sId="21" odxf="1" s="1" dxf="1" numFmtId="4">
    <nc r="G3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4" sId="21" odxf="1">
    <nc r="H33" t="inlineStr">
      <is>
        <t>CADANGAN PERJALANAN</t>
      </is>
    </nc>
    <odxf/>
  </rcc>
  <rcc rId="1225" sId="21" odxf="1" dxf="1" numFmtId="4">
    <nc r="I33">
      <v>1800000</v>
    </nc>
    <odxf>
      <numFmt numFmtId="0" formatCode="General"/>
    </odxf>
    <ndxf>
      <numFmt numFmtId="3" formatCode="#,##0"/>
    </ndxf>
  </rcc>
  <rfmt sheetId="21" s="1" sqref="J33" start="0" length="0">
    <dxf>
      <numFmt numFmtId="0" formatCode="General"/>
    </dxf>
  </rfmt>
  <rfmt sheetId="21" s="1" sqref="K33" start="0" length="0">
    <dxf>
      <numFmt numFmtId="0" formatCode="General"/>
    </dxf>
  </rfmt>
  <rfmt sheetId="21" s="1" sqref="L33" start="0" length="0">
    <dxf>
      <numFmt numFmtId="0" formatCode="General"/>
    </dxf>
  </rfmt>
  <rfmt sheetId="21" s="1" sqref="M33" start="0" length="0">
    <dxf>
      <numFmt numFmtId="0" formatCode="General"/>
    </dxf>
  </rfmt>
  <rfmt sheetId="21" s="1" sqref="N33" start="0" length="0">
    <dxf>
      <numFmt numFmtId="0" formatCode="General"/>
    </dxf>
  </rfmt>
  <rcc rId="1226" sId="21" odxf="1" s="1" dxf="1">
    <nc r="A34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7" sId="21" odxf="1" s="1" dxf="1">
    <nc r="B34" t="inlineStr">
      <is>
        <t>VQD23010900026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8" sId="21" odxf="1" s="1" dxf="1">
    <nc r="C34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29" sId="21" odxf="1" s="1" dxf="1">
    <nc r="D34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0" sId="21" odxf="1" s="1" dxf="1">
    <nc r="E34" t="inlineStr">
      <is>
        <t>BGTD23010300100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1" sId="21" odxf="1" s="1" dxf="1">
    <nc r="F3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2" sId="21" odxf="1" s="1" dxf="1" numFmtId="4">
    <nc r="G3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3" sId="21" odxf="1">
    <nc r="H34" t="inlineStr">
      <is>
        <t>FIXER</t>
      </is>
    </nc>
    <odxf/>
  </rcc>
  <rcc rId="1234" sId="21" odxf="1" dxf="1" numFmtId="4">
    <nc r="I34">
      <v>2000000</v>
    </nc>
    <odxf>
      <numFmt numFmtId="0" formatCode="General"/>
    </odxf>
    <ndxf>
      <numFmt numFmtId="3" formatCode="#,##0"/>
    </ndxf>
  </rcc>
  <rfmt sheetId="21" s="1" sqref="J34" start="0" length="0">
    <dxf>
      <numFmt numFmtId="0" formatCode="General"/>
    </dxf>
  </rfmt>
  <rfmt sheetId="21" s="1" sqref="K34" start="0" length="0">
    <dxf>
      <numFmt numFmtId="0" formatCode="General"/>
    </dxf>
  </rfmt>
  <rfmt sheetId="21" s="1" sqref="L34" start="0" length="0">
    <dxf>
      <numFmt numFmtId="0" formatCode="General"/>
    </dxf>
  </rfmt>
  <rfmt sheetId="21" s="1" sqref="M34" start="0" length="0">
    <dxf>
      <numFmt numFmtId="0" formatCode="General"/>
    </dxf>
  </rfmt>
  <rfmt sheetId="21" s="1" sqref="N34" start="0" length="0">
    <dxf>
      <numFmt numFmtId="0" formatCode="General"/>
    </dxf>
  </rfmt>
  <rcc rId="1235" sId="21" odxf="1" s="1" dxf="1">
    <nc r="A35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6" sId="21" odxf="1" s="1" dxf="1">
    <nc r="B35" t="inlineStr">
      <is>
        <t>VQD23010900033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7" sId="21" odxf="1" s="1" dxf="1">
    <nc r="C35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8" sId="21" odxf="1" s="1" dxf="1">
    <nc r="D35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39" sId="21" odxf="1" s="1" dxf="1">
    <nc r="E35" t="inlineStr">
      <is>
        <t>BGTD23010300126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0" sId="21" odxf="1" s="1" dxf="1">
    <nc r="F3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1" sId="21" odxf="1" s="1" dxf="1" numFmtId="4">
    <nc r="G3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2" sId="21" odxf="1">
    <nc r="H35" t="inlineStr">
      <is>
        <t>JAMUAN</t>
      </is>
    </nc>
    <odxf/>
  </rcc>
  <rcc rId="1243" sId="21" odxf="1" dxf="1" numFmtId="4">
    <nc r="I35">
      <v>1600000</v>
    </nc>
    <odxf>
      <numFmt numFmtId="0" formatCode="General"/>
    </odxf>
    <ndxf>
      <numFmt numFmtId="3" formatCode="#,##0"/>
    </ndxf>
  </rcc>
  <rfmt sheetId="21" s="1" sqref="J35" start="0" length="0">
    <dxf>
      <numFmt numFmtId="0" formatCode="General"/>
    </dxf>
  </rfmt>
  <rfmt sheetId="21" s="1" sqref="K35" start="0" length="0">
    <dxf>
      <numFmt numFmtId="0" formatCode="General"/>
    </dxf>
  </rfmt>
  <rfmt sheetId="21" s="1" sqref="L35" start="0" length="0">
    <dxf>
      <numFmt numFmtId="0" formatCode="General"/>
    </dxf>
  </rfmt>
  <rfmt sheetId="21" s="1" sqref="M35" start="0" length="0">
    <dxf>
      <numFmt numFmtId="0" formatCode="General"/>
    </dxf>
  </rfmt>
  <rfmt sheetId="21" s="1" sqref="N35" start="0" length="0">
    <dxf>
      <numFmt numFmtId="0" formatCode="General"/>
    </dxf>
  </rfmt>
  <rcc rId="1244" sId="21" odxf="1" s="1" dxf="1">
    <nc r="A36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5" sId="21" odxf="1" s="1" dxf="1">
    <nc r="B36" t="inlineStr">
      <is>
        <t>VQD23010900035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6" sId="21" odxf="1" s="1" dxf="1">
    <nc r="C36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7" sId="21" odxf="1" s="1" dxf="1">
    <nc r="D36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8" sId="21" odxf="1" s="1" dxf="1">
    <nc r="E36" t="inlineStr">
      <is>
        <t>BGTD23010300130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49" sId="21" odxf="1" s="1" dxf="1">
    <nc r="F3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0" sId="21" odxf="1" s="1" dxf="1" numFmtId="4">
    <nc r="G3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1" sId="21" odxf="1">
    <nc r="H36" t="inlineStr">
      <is>
        <t>MEALS</t>
      </is>
    </nc>
    <odxf/>
  </rcc>
  <rcc rId="1252" sId="21" odxf="1" dxf="1" numFmtId="4">
    <nc r="I36">
      <v>4060000</v>
    </nc>
    <odxf>
      <numFmt numFmtId="0" formatCode="General"/>
    </odxf>
    <ndxf>
      <numFmt numFmtId="3" formatCode="#,##0"/>
    </ndxf>
  </rcc>
  <rfmt sheetId="21" s="1" sqref="J36" start="0" length="0">
    <dxf>
      <numFmt numFmtId="0" formatCode="General"/>
    </dxf>
  </rfmt>
  <rfmt sheetId="21" s="1" sqref="K36" start="0" length="0">
    <dxf>
      <numFmt numFmtId="0" formatCode="General"/>
    </dxf>
  </rfmt>
  <rfmt sheetId="21" s="1" sqref="L36" start="0" length="0">
    <dxf>
      <numFmt numFmtId="0" formatCode="General"/>
    </dxf>
  </rfmt>
  <rfmt sheetId="21" s="1" sqref="M36" start="0" length="0">
    <dxf>
      <numFmt numFmtId="0" formatCode="General"/>
    </dxf>
  </rfmt>
  <rfmt sheetId="21" s="1" sqref="N36" start="0" length="0">
    <dxf>
      <numFmt numFmtId="0" formatCode="General"/>
    </dxf>
  </rfmt>
  <rcc rId="1253" sId="21" odxf="1" s="1" dxf="1">
    <nc r="A37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4" sId="21" odxf="1" s="1" dxf="1">
    <nc r="B37" t="inlineStr">
      <is>
        <t>VQD23010900024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5" sId="21" odxf="1" s="1" dxf="1">
    <nc r="C37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6" sId="21" odxf="1" s="1" dxf="1">
    <nc r="D37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7" sId="21" odxf="1" s="1" dxf="1">
    <nc r="E37" t="inlineStr">
      <is>
        <t>BGTD23010201198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8" sId="21" odxf="1" s="1" dxf="1">
    <nc r="F37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59" sId="21" odxf="1" s="1" dxf="1" numFmtId="4">
    <nc r="G37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0" sId="21" odxf="1">
    <nc r="H37" t="inlineStr">
      <is>
        <t>NARASUMBER</t>
      </is>
    </nc>
    <odxf/>
  </rcc>
  <rcc rId="1261" sId="21" odxf="1" dxf="1" numFmtId="4">
    <nc r="I37">
      <v>2000000</v>
    </nc>
    <odxf>
      <numFmt numFmtId="0" formatCode="General"/>
    </odxf>
    <ndxf>
      <numFmt numFmtId="3" formatCode="#,##0"/>
    </ndxf>
  </rcc>
  <rfmt sheetId="21" s="1" sqref="J37" start="0" length="0">
    <dxf>
      <numFmt numFmtId="0" formatCode="General"/>
    </dxf>
  </rfmt>
  <rfmt sheetId="21" s="1" sqref="K37" start="0" length="0">
    <dxf>
      <numFmt numFmtId="0" formatCode="General"/>
    </dxf>
  </rfmt>
  <rfmt sheetId="21" s="1" sqref="L37" start="0" length="0">
    <dxf>
      <numFmt numFmtId="0" formatCode="General"/>
    </dxf>
  </rfmt>
  <rfmt sheetId="21" s="1" sqref="M37" start="0" length="0">
    <dxf>
      <numFmt numFmtId="0" formatCode="General"/>
    </dxf>
  </rfmt>
  <rfmt sheetId="21" s="1" sqref="N37" start="0" length="0">
    <dxf>
      <numFmt numFmtId="0" formatCode="General"/>
    </dxf>
  </rfmt>
  <rcc rId="1262" sId="21" odxf="1" s="1" dxf="1">
    <nc r="A38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3" sId="21" odxf="1" s="1" dxf="1">
    <nc r="B38" t="inlineStr">
      <is>
        <t>VQD23010900029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4" sId="21" odxf="1" s="1" dxf="1">
    <nc r="C38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5" sId="21" odxf="1" s="1" dxf="1">
    <nc r="D38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6" sId="21" odxf="1" s="1" dxf="1">
    <nc r="E38" t="inlineStr">
      <is>
        <t>BGTD23010300111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7" sId="21" odxf="1" s="1" dxf="1">
    <nc r="F38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8" sId="21" odxf="1" s="1" dxf="1" numFmtId="4">
    <nc r="G38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69" sId="21" odxf="1">
    <nc r="H38" t="inlineStr">
      <is>
        <t>OTHER TRANSPORT</t>
      </is>
    </nc>
    <odxf/>
  </rcc>
  <rcc rId="1270" sId="21" odxf="1" dxf="1" numFmtId="4">
    <nc r="I38">
      <v>1200000</v>
    </nc>
    <odxf>
      <numFmt numFmtId="0" formatCode="General"/>
    </odxf>
    <ndxf>
      <numFmt numFmtId="3" formatCode="#,##0"/>
    </ndxf>
  </rcc>
  <rfmt sheetId="21" s="1" sqref="J38" start="0" length="0">
    <dxf>
      <numFmt numFmtId="0" formatCode="General"/>
    </dxf>
  </rfmt>
  <rfmt sheetId="21" s="1" sqref="K38" start="0" length="0">
    <dxf>
      <numFmt numFmtId="0" formatCode="General"/>
    </dxf>
  </rfmt>
  <rfmt sheetId="21" s="1" sqref="L38" start="0" length="0">
    <dxf>
      <numFmt numFmtId="0" formatCode="General"/>
    </dxf>
  </rfmt>
  <rfmt sheetId="21" s="1" sqref="M38" start="0" length="0">
    <dxf>
      <numFmt numFmtId="0" formatCode="General"/>
    </dxf>
  </rfmt>
  <rfmt sheetId="21" s="1" sqref="N38" start="0" length="0">
    <dxf>
      <numFmt numFmtId="0" formatCode="General"/>
    </dxf>
  </rfmt>
  <rcc rId="1271" sId="21" odxf="1" s="1" dxf="1">
    <nc r="A39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2" sId="21" odxf="1" s="1" dxf="1">
    <nc r="B39" t="inlineStr">
      <is>
        <t>VQD23010900022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3" sId="21" odxf="1" s="1" dxf="1">
    <nc r="C39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4" sId="21" odxf="1" s="1" dxf="1">
    <nc r="D39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5" sId="21" odxf="1" s="1" dxf="1">
    <nc r="E39" t="inlineStr">
      <is>
        <t>BGTD23010201196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6" sId="21" odxf="1" s="1" dxf="1">
    <nc r="F39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7" sId="21" odxf="1" s="1" dxf="1" numFmtId="4">
    <nc r="G39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78" sId="21" odxf="1">
    <nc r="H39" t="inlineStr">
      <is>
        <t>PERIJINAN</t>
      </is>
    </nc>
    <odxf/>
  </rcc>
  <rcc rId="1279" sId="21" odxf="1" dxf="1" numFmtId="4">
    <nc r="I39">
      <v>2000000</v>
    </nc>
    <odxf>
      <numFmt numFmtId="0" formatCode="General"/>
    </odxf>
    <ndxf>
      <numFmt numFmtId="3" formatCode="#,##0"/>
    </ndxf>
  </rcc>
  <rfmt sheetId="21" s="1" sqref="J39" start="0" length="0">
    <dxf>
      <numFmt numFmtId="0" formatCode="General"/>
    </dxf>
  </rfmt>
  <rfmt sheetId="21" s="1" sqref="K39" start="0" length="0">
    <dxf>
      <numFmt numFmtId="0" formatCode="General"/>
    </dxf>
  </rfmt>
  <rfmt sheetId="21" s="1" sqref="L39" start="0" length="0">
    <dxf>
      <numFmt numFmtId="0" formatCode="General"/>
    </dxf>
  </rfmt>
  <rfmt sheetId="21" s="1" sqref="M39" start="0" length="0">
    <dxf>
      <numFmt numFmtId="0" formatCode="General"/>
    </dxf>
  </rfmt>
  <rfmt sheetId="21" s="1" sqref="N39" start="0" length="0">
    <dxf>
      <numFmt numFmtId="0" formatCode="General"/>
    </dxf>
  </rfmt>
  <rcc rId="1280" sId="21" odxf="1" s="1" dxf="1">
    <nc r="A40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1" sId="21" odxf="1" s="1" dxf="1">
    <nc r="B40" t="inlineStr">
      <is>
        <t>VQD23010900027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2" sId="21" odxf="1" s="1" dxf="1">
    <nc r="C40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3" sId="21" odxf="1" s="1" dxf="1">
    <nc r="D40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4" sId="21" odxf="1" s="1" dxf="1">
    <nc r="E40" t="inlineStr">
      <is>
        <t>BGTD23010300103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5" sId="21" odxf="1" s="1" dxf="1">
    <nc r="F40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6" sId="21" odxf="1" s="1" dxf="1" numFmtId="4">
    <nc r="G40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87" sId="21" odxf="1">
    <nc r="H40" t="inlineStr">
      <is>
        <t>PORTER</t>
      </is>
    </nc>
    <odxf/>
  </rcc>
  <rcc rId="1288" sId="21" odxf="1" dxf="1" numFmtId="4">
    <nc r="I40">
      <v>1200000</v>
    </nc>
    <odxf>
      <numFmt numFmtId="0" formatCode="General"/>
    </odxf>
    <ndxf>
      <numFmt numFmtId="3" formatCode="#,##0"/>
    </ndxf>
  </rcc>
  <rfmt sheetId="21" s="1" sqref="J40" start="0" length="0">
    <dxf>
      <numFmt numFmtId="0" formatCode="General"/>
    </dxf>
  </rfmt>
  <rfmt sheetId="21" s="1" sqref="K40" start="0" length="0">
    <dxf>
      <numFmt numFmtId="0" formatCode="General"/>
    </dxf>
  </rfmt>
  <rfmt sheetId="21" s="1" sqref="L40" start="0" length="0">
    <dxf>
      <numFmt numFmtId="0" formatCode="General"/>
    </dxf>
  </rfmt>
  <rfmt sheetId="21" s="1" sqref="M40" start="0" length="0">
    <dxf>
      <numFmt numFmtId="0" formatCode="General"/>
    </dxf>
  </rfmt>
  <rfmt sheetId="21" s="1" sqref="N40" start="0" length="0">
    <dxf>
      <numFmt numFmtId="0" formatCode="General"/>
    </dxf>
  </rfmt>
  <rcc rId="1289" sId="21" odxf="1" s="1" dxf="1">
    <nc r="A41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0" sId="21" odxf="1" s="1" dxf="1">
    <nc r="B41" t="inlineStr">
      <is>
        <t>VQD23010900021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1" sId="21" odxf="1" s="1" dxf="1">
    <nc r="C41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2" sId="21" odxf="1" s="1" dxf="1">
    <nc r="D41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3" sId="21" odxf="1" s="1" dxf="1">
    <nc r="E41" t="inlineStr">
      <is>
        <t>BGTD23010201175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4" sId="21" odxf="1" s="1" dxf="1">
    <nc r="F41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5" sId="21" odxf="1" s="1" dxf="1" numFmtId="4">
    <nc r="G41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6" sId="21" odxf="1">
    <nc r="H41" t="inlineStr">
      <is>
        <t>PROPERTY</t>
      </is>
    </nc>
    <odxf/>
  </rcc>
  <rcc rId="1297" sId="21" odxf="1" dxf="1" numFmtId="4">
    <nc r="I41">
      <v>4800000</v>
    </nc>
    <odxf>
      <numFmt numFmtId="0" formatCode="General"/>
    </odxf>
    <ndxf>
      <numFmt numFmtId="3" formatCode="#,##0"/>
    </ndxf>
  </rcc>
  <rfmt sheetId="21" s="1" sqref="J41" start="0" length="0">
    <dxf>
      <numFmt numFmtId="0" formatCode="General"/>
    </dxf>
  </rfmt>
  <rfmt sheetId="21" s="1" sqref="K41" start="0" length="0">
    <dxf>
      <numFmt numFmtId="0" formatCode="General"/>
    </dxf>
  </rfmt>
  <rfmt sheetId="21" s="1" sqref="L41" start="0" length="0">
    <dxf>
      <numFmt numFmtId="0" formatCode="General"/>
    </dxf>
  </rfmt>
  <rfmt sheetId="21" s="1" sqref="M41" start="0" length="0">
    <dxf>
      <numFmt numFmtId="0" formatCode="General"/>
    </dxf>
  </rfmt>
  <rfmt sheetId="21" s="1" sqref="N41" start="0" length="0">
    <dxf>
      <numFmt numFmtId="0" formatCode="General"/>
    </dxf>
  </rfmt>
  <rcc rId="1298" sId="21" odxf="1" s="1" dxf="1">
    <nc r="A42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299" sId="21" odxf="1" s="1" dxf="1">
    <nc r="B42" t="inlineStr">
      <is>
        <t>VQD23010900023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0" sId="21" odxf="1" s="1" dxf="1">
    <nc r="C42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1" sId="21" odxf="1" s="1" dxf="1">
    <nc r="D42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2" sId="21" odxf="1" s="1" dxf="1">
    <nc r="E42" t="inlineStr">
      <is>
        <t>BGTD23010201197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3" sId="21" odxf="1" s="1" dxf="1">
    <nc r="F42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4" sId="21" odxf="1" s="1" dxf="1" numFmtId="4">
    <nc r="G42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5" sId="21" odxf="1">
    <nc r="H42" t="inlineStr">
      <is>
        <t>TALENT</t>
      </is>
    </nc>
    <odxf/>
  </rcc>
  <rcc rId="1306" sId="21" odxf="1" dxf="1" numFmtId="4">
    <nc r="I42">
      <v>15480000</v>
    </nc>
    <odxf>
      <numFmt numFmtId="0" formatCode="General"/>
    </odxf>
    <ndxf>
      <numFmt numFmtId="3" formatCode="#,##0"/>
    </ndxf>
  </rcc>
  <rfmt sheetId="21" s="1" sqref="J42" start="0" length="0">
    <dxf>
      <numFmt numFmtId="0" formatCode="General"/>
    </dxf>
  </rfmt>
  <rfmt sheetId="21" s="1" sqref="K42" start="0" length="0">
    <dxf>
      <numFmt numFmtId="0" formatCode="General"/>
    </dxf>
  </rfmt>
  <rfmt sheetId="21" s="1" sqref="L42" start="0" length="0">
    <dxf>
      <numFmt numFmtId="0" formatCode="General"/>
    </dxf>
  </rfmt>
  <rfmt sheetId="21" s="1" sqref="M42" start="0" length="0">
    <dxf>
      <numFmt numFmtId="0" formatCode="General"/>
    </dxf>
  </rfmt>
  <rfmt sheetId="21" s="1" sqref="N42" start="0" length="0">
    <dxf>
      <numFmt numFmtId="0" formatCode="General"/>
    </dxf>
  </rfmt>
  <rcc rId="1307" sId="21" odxf="1" s="1" dxf="1">
    <nc r="A43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8" sId="21" odxf="1" s="1" dxf="1">
    <nc r="B43" t="inlineStr">
      <is>
        <t>VQD23010900031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09" sId="21" odxf="1" s="1" dxf="1">
    <nc r="C43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0" sId="21" odxf="1" s="1" dxf="1">
    <nc r="D43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1" sId="21" odxf="1" s="1" dxf="1">
    <nc r="E43" t="inlineStr">
      <is>
        <t>BGTD23010300116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2" sId="21" odxf="1" s="1" dxf="1">
    <nc r="F4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3" sId="21" odxf="1" s="1" dxf="1" numFmtId="4">
    <nc r="G4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4" sId="21" odxf="1">
    <nc r="H43" t="inlineStr">
      <is>
        <t>TOL &amp; PARKIR</t>
      </is>
    </nc>
    <odxf/>
  </rcc>
  <rcc rId="1315" sId="21" odxf="1" dxf="1" numFmtId="4">
    <nc r="I43">
      <v>500000</v>
    </nc>
    <odxf>
      <numFmt numFmtId="0" formatCode="General"/>
    </odxf>
    <ndxf>
      <numFmt numFmtId="3" formatCode="#,##0"/>
    </ndxf>
  </rcc>
  <rfmt sheetId="21" s="1" sqref="J43" start="0" length="0">
    <dxf>
      <numFmt numFmtId="0" formatCode="General"/>
    </dxf>
  </rfmt>
  <rfmt sheetId="21" s="1" sqref="K43" start="0" length="0">
    <dxf>
      <numFmt numFmtId="0" formatCode="General"/>
    </dxf>
  </rfmt>
  <rfmt sheetId="21" s="1" sqref="L43" start="0" length="0">
    <dxf>
      <numFmt numFmtId="0" formatCode="General"/>
    </dxf>
  </rfmt>
  <rfmt sheetId="21" s="1" sqref="M43" start="0" length="0">
    <dxf>
      <numFmt numFmtId="0" formatCode="General"/>
    </dxf>
  </rfmt>
  <rfmt sheetId="21" s="1" sqref="N43" start="0" length="0">
    <dxf>
      <numFmt numFmtId="0" formatCode="General"/>
    </dxf>
  </rfmt>
  <rcc rId="1316" sId="21" odxf="1" s="1" dxf="1">
    <nc r="A44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7" sId="21" odxf="1" s="1" dxf="1">
    <nc r="B44" t="inlineStr">
      <is>
        <t>VQD23010900036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8" sId="21" odxf="1" s="1" dxf="1">
    <nc r="C44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19" sId="21" odxf="1" s="1" dxf="1">
    <nc r="D44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0" sId="21" odxf="1" s="1" dxf="1">
    <nc r="E44" t="inlineStr">
      <is>
        <t>BGTD23010300133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1" sId="21" odxf="1" s="1" dxf="1">
    <nc r="F4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2" sId="21" odxf="1" s="1" dxf="1" numFmtId="4">
    <nc r="G4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3" sId="21" odxf="1">
    <nc r="H44" t="inlineStr">
      <is>
        <t>VITAMIN</t>
      </is>
    </nc>
    <odxf/>
  </rcc>
  <rcc rId="1324" sId="21" odxf="1" dxf="1" numFmtId="4">
    <nc r="I44">
      <v>1296000</v>
    </nc>
    <odxf>
      <numFmt numFmtId="0" formatCode="General"/>
    </odxf>
    <ndxf>
      <numFmt numFmtId="3" formatCode="#,##0"/>
    </ndxf>
  </rcc>
  <rfmt sheetId="21" s="1" sqref="J44" start="0" length="0">
    <dxf>
      <numFmt numFmtId="0" formatCode="General"/>
    </dxf>
  </rfmt>
  <rfmt sheetId="21" s="1" sqref="K44" start="0" length="0">
    <dxf>
      <numFmt numFmtId="0" formatCode="General"/>
    </dxf>
  </rfmt>
  <rfmt sheetId="21" s="1" sqref="L44" start="0" length="0">
    <dxf>
      <numFmt numFmtId="0" formatCode="General"/>
    </dxf>
  </rfmt>
  <rfmt sheetId="21" s="1" sqref="M44" start="0" length="0">
    <dxf>
      <numFmt numFmtId="0" formatCode="General"/>
    </dxf>
  </rfmt>
  <rfmt sheetId="21" s="1" sqref="N44" start="0" length="0">
    <dxf>
      <numFmt numFmtId="0" formatCode="General"/>
    </dxf>
  </rfmt>
  <rcc rId="1325" sId="21" odxf="1" s="1" dxf="1">
    <nc r="A45" t="inlineStr">
      <is>
        <t>VQ23010900002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6" sId="21" odxf="1" s="1" dxf="1">
    <nc r="B45" t="inlineStr">
      <is>
        <t>VQD23010900025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7" sId="21" odxf="1" s="1" dxf="1">
    <nc r="C45" t="inlineStr">
      <is>
        <t>TIM AWE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8" sId="21" odxf="1" s="1" dxf="1">
    <nc r="D45" t="inlineStr">
      <is>
        <t>BGT23010200118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29" sId="21" odxf="1" s="1" dxf="1">
    <nc r="E45" t="inlineStr">
      <is>
        <t>BGTD23010300094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30" sId="21" odxf="1" s="1" dxf="1">
    <nc r="F4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31" sId="21" odxf="1" s="1" dxf="1" numFmtId="4">
    <nc r="G4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332" sId="21" odxf="1">
    <nc r="H45" t="inlineStr">
      <is>
        <t>VOICE OVER</t>
      </is>
    </nc>
    <odxf/>
  </rcc>
  <rcc rId="1333" sId="21" odxf="1" dxf="1" numFmtId="4">
    <nc r="I45">
      <v>1280000</v>
    </nc>
    <odxf>
      <numFmt numFmtId="0" formatCode="General"/>
    </odxf>
    <ndxf>
      <numFmt numFmtId="3" formatCode="#,##0"/>
    </ndxf>
  </rcc>
  <rfmt sheetId="21" s="1" sqref="J45" start="0" length="0">
    <dxf>
      <numFmt numFmtId="0" formatCode="General"/>
    </dxf>
  </rfmt>
  <rfmt sheetId="21" s="1" sqref="K45" start="0" length="0">
    <dxf>
      <numFmt numFmtId="0" formatCode="General"/>
    </dxf>
  </rfmt>
  <rfmt sheetId="21" s="1" sqref="L45" start="0" length="0">
    <dxf>
      <numFmt numFmtId="0" formatCode="General"/>
    </dxf>
  </rfmt>
  <rfmt sheetId="21" s="1" sqref="M45" start="0" length="0">
    <dxf>
      <numFmt numFmtId="0" formatCode="General"/>
    </dxf>
  </rfmt>
  <rfmt sheetId="21" s="1" sqref="N45" start="0" length="0">
    <dxf>
      <numFmt numFmtId="0" formatCode="General"/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2" sId="25" odxf="1" s="1" dxf="1">
    <nc r="A2" t="inlineStr">
      <is>
        <t>tadvanceid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2273" sId="25" odxf="1" s="1" dxf="1">
    <nc r="B2" t="inlineStr">
      <is>
        <t>tadvance_detailid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2274" sId="25" odxf="1" s="1" dxf="1">
    <nc r="C2" t="inlineStr">
      <is>
        <t>description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2275" sId="25" odxf="1" s="1" dxf="1">
    <nc r="D2" t="inlineStr">
      <is>
        <t>tbudgetid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2276" sId="25" odxf="1" s="1" dxf="1">
    <nc r="E2" t="inlineStr">
      <is>
        <t>tbudget_detailid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2277" sId="25" odxf="1" s="1" dxf="1">
    <nc r="F2" t="inlineStr">
      <is>
        <t>accountid_advance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2278" sId="25" odxf="1" s="1" dxf="1">
    <nc r="G2" t="inlineStr">
      <is>
        <t>vendorid</t>
      </is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2279" sId="25" odxf="1" dxf="1">
    <nc r="H2" t="inlineStr">
      <is>
        <t>budget_detail</t>
      </is>
    </nc>
    <odxf>
      <font>
        <b/>
      </font>
    </odxf>
    <ndxf>
      <font>
        <b val="0"/>
        <sz val="11"/>
        <color theme="1"/>
        <name val="Calibri"/>
        <family val="2"/>
        <scheme val="minor"/>
      </font>
    </ndxf>
  </rcc>
  <rcc rId="2280" sId="25" odxf="1" dxf="1">
    <nc r="I2" t="inlineStr">
      <is>
        <t>total_advance</t>
      </is>
    </nc>
    <odxf>
      <font>
        <b/>
      </font>
    </odxf>
    <ndxf>
      <font>
        <b val="0"/>
        <sz val="11"/>
        <color theme="1"/>
        <name val="Calibri"/>
        <family val="2"/>
        <scheme val="minor"/>
      </font>
    </ndxf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281" sheetId="25" oldName="[Advance PCM update rev.1 - 30 Jan 23 1502.xlsx]BOLANG " newName="[Advance PCM update rev.1 - 30 Jan 23 1502.xlsx]BOLANG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2282" sheetId="26" name="[Advance PCM update rev.1 - 30 Jan 23 1502.xlsx]ayah ayu 2" sheetPosition="5"/>
  <rcc rId="2283" sId="26" odxf="1" s="1" dxf="1">
    <nc r="A3" t="inlineStr">
      <is>
        <t>tadvanceid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top style="thin">
          <color auto="1"/>
        </top>
        <bottom style="thin">
          <color auto="1"/>
        </bottom>
      </border>
    </ndxf>
  </rcc>
  <rcc rId="2284" sId="26" odxf="1" s="1" dxf="1">
    <nc r="B3" t="inlineStr">
      <is>
        <t>tadvance_detailid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5" sId="26" odxf="1" s="1" dxf="1">
    <nc r="C3" t="inlineStr">
      <is>
        <t>description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6" sId="26" odxf="1" s="1" dxf="1">
    <nc r="D3" t="inlineStr">
      <is>
        <t>tbudgetid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7" sId="26" odxf="1" s="1" dxf="1">
    <nc r="E3" t="inlineStr">
      <is>
        <t>tbudget_detailid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8" sId="26" odxf="1" s="1" dxf="1">
    <nc r="F3" t="inlineStr">
      <is>
        <t>accountid_advance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" formatCode="0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9" sId="26" odxf="1" s="1" dxf="1">
    <nc r="G3" t="inlineStr">
      <is>
        <t>vendorid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0" sId="26" odxf="1" dxf="1">
    <nc r="H3" t="inlineStr">
      <is>
        <t>budget_detail</t>
      </is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1" sId="26" odxf="1" dxf="1">
    <nc r="I3" t="inlineStr">
      <is>
        <t>total_advance</t>
      </is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2" sId="26" odxf="1" dxf="1">
    <nc r="J3" t="inlineStr">
      <is>
        <t>PV23010600018</t>
      </is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3" sId="26" odxf="1" dxf="1">
    <nc r="K3" t="inlineStr">
      <is>
        <t>PV23010900008</t>
      </is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4" sId="26" odxf="1" dxf="1">
    <nc r="L3" t="inlineStr">
      <is>
        <t>PV23011200037</t>
      </is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5" sId="26" odxf="1" dxf="1">
    <nc r="M3" t="inlineStr">
      <is>
        <t>PV23011300034</t>
      </is>
    </nc>
    <odxf>
      <font>
        <sz val="11"/>
        <color theme="1"/>
        <name val="Calibri"/>
        <family val="2"/>
        <scheme val="minor"/>
      </font>
      <numFmt numFmtId="0" formatCode="General"/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6" sId="26" odxf="1" dxf="1">
    <nc r="N3" t="inlineStr">
      <is>
        <t>total pv cair</t>
      </is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7" sId="26" odxf="1" dxf="1">
    <nc r="O3" t="inlineStr">
      <is>
        <t>control</t>
      </is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8" sId="26" odxf="1" s="1" dxf="1">
    <nc r="A4" t="inlineStr">
      <is>
        <t>VQ23010500010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double">
          <color rgb="FF3F3F3F"/>
        </left>
        <top style="double">
          <color rgb="FF3F3F3F"/>
        </top>
        <bottom style="double">
          <color rgb="FF3F3F3F"/>
        </bottom>
      </border>
    </ndxf>
  </rcc>
  <rcc rId="2299" sId="26" odxf="1" s="1" dxf="1">
    <nc r="B4" t="inlineStr">
      <is>
        <t>VQD23010500036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0" sId="26" odxf="1" s="1" dxf="1">
    <nc r="C4" t="inlineStr">
      <is>
        <t>OPERASIONAL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1" sId="26" odxf="1" s="1" dxf="1">
    <nc r="D4" t="inlineStr">
      <is>
        <t>BGT23010200012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2" sId="26" odxf="1" s="1" dxf="1">
    <nc r="E4" t="inlineStr">
      <is>
        <t>BGTD23010200077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3" sId="26" odxf="1" s="1" dxf="1" numFmtId="4">
    <nc r="F4">
      <v>1250401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" formatCode="0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4" sId="26" odxf="1" s="1" dxf="1" numFmtId="34">
    <nc r="G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bgColor rgb="FFA5A5A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5" sId="26" odxf="1" dxf="1">
    <nc r="H4" t="inlineStr">
      <is>
        <t>PROPERTY</t>
      </is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6" sId="26" odxf="1" dxf="1" numFmtId="34">
    <nc r="I4">
      <v>5000000</v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7" sId="26" odxf="1" dxf="1" numFmtId="34">
    <nc r="J4">
      <v>5000000</v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65" formatCode="_(* #,##0_);_(* \(#,##0\);_(* &quot;-&quot;??_);_(@_)"/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8" sId="26" odxf="1" dxf="1" numFmtId="34">
    <nc r="K4">
      <v>5000000</v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65" formatCode="_(* #,##0_);_(* \(#,##0\);_(* &quot;-&quot;??_);_(@_)"/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9" sId="26" odxf="1" dxf="1" numFmtId="34">
    <nc r="L4">
      <v>4200000</v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65" formatCode="_(* #,##0_);_(* \(#,##0\);_(* &quot;-&quot;??_);_(@_)"/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0" sId="26" odxf="1" dxf="1" numFmtId="34">
    <nc r="M4">
      <v>2000000</v>
    </nc>
    <odxf>
      <numFmt numFmtId="0" formatCode="General"/>
      <fill>
        <patternFill patternType="none">
          <bgColor indexed="65"/>
        </patternFill>
      </fill>
      <border outline="0">
        <left/>
        <right/>
        <top/>
        <bottom/>
      </border>
    </odxf>
    <ndxf>
      <numFmt numFmtId="165" formatCode="_(* #,##0_);_(* \(#,##0\);_(* &quot;-&quot;??_);_(@_)"/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1" sId="26" odxf="1" dxf="1">
    <nc r="N4">
      <f>SUM(J4:M4)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2" sId="26" odxf="1" dxf="1">
    <nc r="O4">
      <f>I4-N4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6" sqref="A5" start="0" length="0">
    <dxf>
      <numFmt numFmtId="165" formatCode="_(* #,##0_);_(* \(#,##0\);_(* &quot;-&quot;??_);_(@_)"/>
    </dxf>
  </rfmt>
  <rcc rId="2313" sId="26" odxf="1" dxf="1">
    <nc r="B5" t="inlineStr">
      <is>
        <t>total adv</t>
      </is>
    </nc>
    <odxf>
      <numFmt numFmtId="0" formatCode="General"/>
      <alignment horizontal="general" vertical="bottom"/>
      <border outline="0">
        <left/>
        <right/>
        <top/>
        <bottom/>
      </border>
    </odxf>
    <n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6" sqref="C5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D5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E5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F5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G5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H5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314" sId="26" odxf="1" dxf="1">
    <nc r="I5">
      <f>SUM(I1:I4)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5" sId="26" odxf="1" dxf="1">
    <nc r="J5">
      <f>J4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6" sId="26" odxf="1" dxf="1">
    <nc r="K5">
      <f>K4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7" sId="26" odxf="1" dxf="1">
    <nc r="L5">
      <f>L4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8" sId="26" odxf="1" dxf="1">
    <nc r="M5">
      <f>M4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9" sId="26" odxf="1" dxf="1">
    <nc r="N5">
      <f>N4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20" sId="26" odxf="1" dxf="1">
    <nc r="O5">
      <f>I5-N5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6" sqref="A6" start="0" length="0">
    <dxf>
      <numFmt numFmtId="165" formatCode="_(* #,##0_);_(* \(#,##0\);_(* &quot;-&quot;??_);_(@_)"/>
    </dxf>
  </rfmt>
  <rcc rId="2321" sId="26" odxf="1" dxf="1">
    <nc r="B6" t="inlineStr">
      <is>
        <t>control pv cair</t>
      </is>
    </nc>
    <odxf>
      <numFmt numFmtId="0" formatCode="General"/>
      <alignment horizontal="general" vertical="bottom"/>
      <border outline="0">
        <left/>
        <right/>
        <top/>
        <bottom/>
      </border>
    </odxf>
    <n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6" sqref="C6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D6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E6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F6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G6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H6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I6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322" sId="26" odxf="1" dxf="1" numFmtId="34">
    <nc r="J6">
      <v>5000000</v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23" sId="26" odxf="1" dxf="1" numFmtId="34">
    <nc r="K6">
      <v>5000000</v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24" sId="26" odxf="1" dxf="1" numFmtId="34">
    <nc r="L6">
      <v>4200000</v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25" sId="26" odxf="1" dxf="1" numFmtId="34">
    <nc r="M6">
      <v>2000000</v>
    </nc>
    <odxf>
      <font>
        <sz val="11"/>
        <color theme="1"/>
        <name val="Calibri"/>
        <family val="2"/>
        <scheme val="minor"/>
      </font>
      <numFmt numFmtId="0" formatCode="General"/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odxf>
    <ndxf>
      <font>
        <sz val="11"/>
        <color theme="1"/>
        <name val="Calibri"/>
        <family val="2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26" sId="26" odxf="1" dxf="1">
    <nc r="N6">
      <f>SUM(D6:M6)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6" sqref="O6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A7" start="0" length="0">
    <dxf>
      <numFmt numFmtId="165" formatCode="_(* #,##0_);_(* \(#,##0\);_(* &quot;-&quot;??_);_(@_)"/>
    </dxf>
  </rfmt>
  <rcc rId="2327" sId="26" odxf="1" dxf="1">
    <nc r="B7" t="inlineStr">
      <is>
        <t>selisih</t>
      </is>
    </nc>
    <odxf>
      <numFmt numFmtId="0" formatCode="General"/>
      <alignment horizontal="general" vertical="bottom"/>
      <border outline="0">
        <left/>
        <right/>
        <top/>
        <bottom/>
      </border>
    </odxf>
    <n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6" sqref="C7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D7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E7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F7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G7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H7" start="0" length="0">
    <dxf>
      <numFmt numFmtId="165" formatCode="_(* #,##0_);_(* \(#,##0\);_(* &quot;-&quot;??_);_(@_)"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6" sqref="I7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328" sId="26" odxf="1" dxf="1">
    <nc r="J7">
      <f>J6-J5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29" sId="26" odxf="1" dxf="1">
    <nc r="K7">
      <f>K6-K5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30" sId="26" odxf="1" dxf="1">
    <nc r="L7">
      <f>L6-L5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31" sId="26" odxf="1" dxf="1">
    <nc r="M7">
      <f>M6-M5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32" sId="26" odxf="1" dxf="1">
    <nc r="N7">
      <f>E7+F7+G7+H7+I7+J7+K7+L7+M7</f>
    </nc>
    <odxf>
      <numFmt numFmtId="0" formatCode="General"/>
      <border outline="0">
        <left/>
        <right/>
        <top/>
        <bottom/>
      </border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6" sqref="O7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v guid="{9E5933D8-B207-42B1-B7F2-B6A4AD4CCDF1}" action="delete"/>
  <rdn rId="0" localSheetId="2" customView="1" name="Z_9E5933D8_B207_42B1_B7F2_B6A4AD4CCDF1_.wvu.PrintArea" hidden="1" oldHidden="1">
    <formula>enah!$A$3:$P$28</formula>
    <oldFormula>enah!$A$3:$P$28</oldFormula>
  </rdn>
  <rcv guid="{9E5933D8-B207-42B1-B7F2-B6A4AD4CCDF1}" action="add"/>
  <rsnm rId="2334" sheetId="7" oldName="[Advance PCM update rev.1 - 30 Jan 23 1502.xlsx]ayah ayu" newName="[Advance PCM update rev.1 - 30 Jan 23 1502.xlsx]ayah ayu 1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5" sId="7" odxf="1" s="1" dxf="1">
    <oc r="A15" t="inlineStr">
      <is>
        <t>tadvanceid</t>
      </is>
    </oc>
    <nc r="A15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top/>
        <bottom/>
      </border>
    </ndxf>
  </rcc>
  <rcc rId="2336" sId="7" odxf="1" s="1" dxf="1">
    <oc r="B15" t="inlineStr">
      <is>
        <t>tadvance_detailid</t>
      </is>
    </oc>
    <nc r="B15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37" sId="7" odxf="1" s="1" dxf="1">
    <oc r="C15" t="inlineStr">
      <is>
        <t>description</t>
      </is>
    </oc>
    <nc r="C15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38" sId="7" odxf="1" s="1" dxf="1">
    <oc r="D15" t="inlineStr">
      <is>
        <t>tbudgetid</t>
      </is>
    </oc>
    <nc r="D15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39" sId="7" odxf="1" s="1" dxf="1">
    <oc r="E15" t="inlineStr">
      <is>
        <t>tbudget_detailid</t>
      </is>
    </oc>
    <nc r="E15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40" sId="7" odxf="1" s="1" dxf="1">
    <oc r="F15" t="inlineStr">
      <is>
        <t>accountid_advance</t>
      </is>
    </oc>
    <nc r="F15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41" sId="7" odxf="1" s="1" dxf="1">
    <oc r="G15" t="inlineStr">
      <is>
        <t>vendorid</t>
      </is>
    </oc>
    <nc r="G15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42" sId="7" odxf="1" dxf="1">
    <oc r="H15" t="inlineStr">
      <is>
        <t>budget_detail</t>
      </is>
    </oc>
    <nc r="H15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43" sId="7" odxf="1" dxf="1">
    <oc r="I15" t="inlineStr">
      <is>
        <t>total_advance</t>
      </is>
    </oc>
    <nc r="I15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44" sId="7" odxf="1" dxf="1">
    <oc r="J15" t="inlineStr">
      <is>
        <t>PV23010600018</t>
      </is>
    </oc>
    <nc r="J15"/>
    <odxf>
      <font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45" sId="7" odxf="1" dxf="1">
    <oc r="K15" t="inlineStr">
      <is>
        <t>PV23010900008</t>
      </is>
    </oc>
    <nc r="K15"/>
    <odxf>
      <font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46" sId="7" odxf="1" dxf="1">
    <oc r="L15" t="inlineStr">
      <is>
        <t>PV23011200037</t>
      </is>
    </oc>
    <nc r="L15"/>
    <odxf>
      <font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47" sId="7" odxf="1" dxf="1">
    <oc r="M15" t="inlineStr">
      <is>
        <t>PV23011300034</t>
      </is>
    </oc>
    <nc r="M15"/>
    <odxf>
      <font/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ndxf>
  </rcc>
  <rcc rId="2348" sId="7" odxf="1" dxf="1">
    <oc r="N15" t="inlineStr">
      <is>
        <t>total pv cair</t>
      </is>
    </oc>
    <nc r="N15"/>
    <odxf>
      <font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49" sId="7" odxf="1" dxf="1">
    <oc r="O15" t="inlineStr">
      <is>
        <t>control</t>
      </is>
    </oc>
    <nc r="O15"/>
    <odxf>
      <font/>
      <fill>
        <patternFill patternType="solid">
          <bgColor rgb="FFFFFFFF"/>
        </patternFill>
      </fill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50" sId="7" odxf="1" s="1" dxf="1">
    <oc r="A16" t="inlineStr">
      <is>
        <t>VQ23010500010</t>
      </is>
    </oc>
    <nc r="A16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double">
          <color rgb="FF3F3F3F"/>
        </left>
        <right/>
        <top style="double">
          <color rgb="FF3F3F3F"/>
        </top>
        <bottom style="double">
          <color rgb="FF3F3F3F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top/>
        <bottom/>
      </border>
    </ndxf>
  </rcc>
  <rcc rId="2351" sId="7" odxf="1" s="1" dxf="1">
    <oc r="B16" t="inlineStr">
      <is>
        <t>VQD23010500036</t>
      </is>
    </oc>
    <nc r="B16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52" sId="7" odxf="1" s="1" dxf="1">
    <oc r="C16" t="inlineStr">
      <is>
        <t>OPERASIONAL</t>
      </is>
    </oc>
    <nc r="C16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53" sId="7" odxf="1" s="1" dxf="1">
    <oc r="D16" t="inlineStr">
      <is>
        <t>BGT23010200012</t>
      </is>
    </oc>
    <nc r="D16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54" sId="7" odxf="1" s="1" dxf="1">
    <oc r="E16" t="inlineStr">
      <is>
        <t>BGTD23010200077</t>
      </is>
    </oc>
    <nc r="E16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55" sId="7" odxf="1" s="1" dxf="1" numFmtId="4">
    <oc r="F16">
      <v>1250401</v>
    </oc>
    <nc r="F16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56" sId="7" odxf="1" s="1" dxf="1" numFmtId="34">
    <oc r="G16">
      <v>13316</v>
    </oc>
    <nc r="G16"/>
    <o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rgb="FFA5A5A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ndxf>
  </rcc>
  <rcc rId="2357" sId="7" odxf="1" dxf="1">
    <oc r="H16" t="inlineStr">
      <is>
        <t>PROPERTY</t>
      </is>
    </oc>
    <nc r="H16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58" sId="7" odxf="1" dxf="1" numFmtId="34">
    <oc r="I16">
      <v>5000000</v>
    </oc>
    <nc r="I16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59" sId="7" odxf="1" dxf="1" numFmtId="34">
    <oc r="J16">
      <v>5000000</v>
    </oc>
    <nc r="J16"/>
    <odxf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2360" sId="7" odxf="1" dxf="1" numFmtId="34">
    <oc r="K16">
      <v>5000000</v>
    </oc>
    <nc r="K16"/>
    <odxf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2361" sId="7" odxf="1" dxf="1" numFmtId="34">
    <oc r="L16">
      <v>4200000</v>
    </oc>
    <nc r="L16"/>
    <odxf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2362" sId="7" odxf="1" dxf="1" numFmtId="34">
    <oc r="M16">
      <v>2000000</v>
    </oc>
    <nc r="M16"/>
    <odxf>
      <fill>
        <patternFill patternType="solid">
          <bgColor theme="9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2363" sId="7" odxf="1" dxf="1">
    <oc r="N16">
      <f>SUM(J16:M16)</f>
    </oc>
    <nc r="N16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64" sId="7" odxf="1" dxf="1">
    <oc r="O16">
      <f>I16-N16</f>
    </oc>
    <nc r="O16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65" sId="7" odxf="1" dxf="1">
    <oc r="B17" t="inlineStr">
      <is>
        <t>total adv</t>
      </is>
    </oc>
    <nc r="B17"/>
    <odxf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alignment horizontal="general" vertical="bottom"/>
      <border outline="0">
        <left/>
        <right/>
        <top/>
        <bottom/>
      </border>
    </ndxf>
  </rcc>
  <rfmt sheetId="7" sqref="C17" start="0" length="0">
    <dxf>
      <alignment horizontal="general" vertical="bottom"/>
      <border outline="0">
        <left/>
        <right/>
        <top/>
        <bottom/>
      </border>
    </dxf>
  </rfmt>
  <rfmt sheetId="7" sqref="D17" start="0" length="0">
    <dxf>
      <alignment horizontal="general" vertical="bottom"/>
      <border outline="0">
        <left/>
        <right/>
        <top/>
        <bottom/>
      </border>
    </dxf>
  </rfmt>
  <rfmt sheetId="7" sqref="E17" start="0" length="0">
    <dxf>
      <alignment horizontal="general" vertical="bottom"/>
      <border outline="0">
        <left/>
        <right/>
        <top/>
        <bottom/>
      </border>
    </dxf>
  </rfmt>
  <rfmt sheetId="7" sqref="F17" start="0" length="0">
    <dxf>
      <numFmt numFmtId="1" formatCode="0"/>
      <alignment horizontal="general" vertical="bottom"/>
      <border outline="0">
        <left/>
        <right/>
        <top/>
        <bottom/>
      </border>
    </dxf>
  </rfmt>
  <rfmt sheetId="7" sqref="G17" start="0" length="0">
    <dxf>
      <alignment horizontal="general" vertical="bottom"/>
      <border outline="0">
        <left/>
        <right/>
        <top/>
        <bottom/>
      </border>
    </dxf>
  </rfmt>
  <rfmt sheetId="7" sqref="H17" start="0" length="0">
    <dxf>
      <alignment horizontal="general" vertical="bottom"/>
      <border outline="0">
        <left/>
        <right/>
        <top/>
        <bottom/>
      </border>
    </dxf>
  </rfmt>
  <rcc rId="2366" sId="7" odxf="1" dxf="1">
    <oc r="I17">
      <f>SUM(I13:I16)</f>
    </oc>
    <nc r="I17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67" sId="7" odxf="1" dxf="1">
    <oc r="J17">
      <f>J16</f>
    </oc>
    <nc r="J17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68" sId="7" odxf="1" dxf="1">
    <oc r="K17">
      <f>K16</f>
    </oc>
    <nc r="K17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69" sId="7" odxf="1" dxf="1">
    <oc r="L17">
      <f>L16</f>
    </oc>
    <nc r="L17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70" sId="7" odxf="1" dxf="1">
    <oc r="M17">
      <f>M16</f>
    </oc>
    <nc r="M17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71" sId="7" odxf="1" dxf="1">
    <oc r="N17">
      <f>N16</f>
    </oc>
    <nc r="N17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72" sId="7" odxf="1" dxf="1">
    <oc r="O17">
      <f>I17-N17</f>
    </oc>
    <nc r="O17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73" sId="7" odxf="1" dxf="1">
    <oc r="B18" t="inlineStr">
      <is>
        <t>control pv cair</t>
      </is>
    </oc>
    <nc r="B18"/>
    <odxf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alignment horizontal="general" vertical="bottom"/>
      <border outline="0">
        <left/>
        <right/>
        <top/>
        <bottom/>
      </border>
    </ndxf>
  </rcc>
  <rfmt sheetId="7" sqref="C18" start="0" length="0">
    <dxf>
      <alignment horizontal="general" vertical="bottom"/>
      <border outline="0">
        <left/>
        <right/>
        <top/>
        <bottom/>
      </border>
    </dxf>
  </rfmt>
  <rfmt sheetId="7" sqref="D18" start="0" length="0">
    <dxf>
      <alignment horizontal="general" vertical="bottom"/>
      <border outline="0">
        <left/>
        <right/>
        <top/>
        <bottom/>
      </border>
    </dxf>
  </rfmt>
  <rfmt sheetId="7" sqref="E18" start="0" length="0">
    <dxf>
      <alignment horizontal="general" vertical="bottom"/>
      <border outline="0">
        <left/>
        <right/>
        <top/>
        <bottom/>
      </border>
    </dxf>
  </rfmt>
  <rfmt sheetId="7" sqref="F18" start="0" length="0">
    <dxf>
      <numFmt numFmtId="1" formatCode="0"/>
      <alignment horizontal="general" vertical="bottom"/>
      <border outline="0">
        <left/>
        <right/>
        <top/>
        <bottom/>
      </border>
    </dxf>
  </rfmt>
  <rfmt sheetId="7" sqref="G18" start="0" length="0">
    <dxf>
      <alignment horizontal="general" vertical="bottom"/>
      <border outline="0">
        <left/>
        <right/>
        <top/>
        <bottom/>
      </border>
    </dxf>
  </rfmt>
  <rfmt sheetId="7" sqref="H18" start="0" length="0">
    <dxf>
      <alignment horizontal="general" vertical="bottom"/>
      <border outline="0">
        <left/>
        <right/>
        <top/>
        <bottom/>
      </border>
    </dxf>
  </rfmt>
  <rfmt sheetId="7" sqref="I18" start="0" length="0">
    <dxf>
      <border outline="0">
        <left/>
        <right/>
        <top/>
        <bottom/>
      </border>
    </dxf>
  </rfmt>
  <rcc rId="2374" sId="7" odxf="1" dxf="1" numFmtId="34">
    <oc r="J18">
      <v>5000000</v>
    </oc>
    <nc r="J18"/>
    <odxf>
      <font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75" sId="7" odxf="1" dxf="1" numFmtId="34">
    <oc r="K18">
      <v>5000000</v>
    </oc>
    <nc r="K18"/>
    <odxf>
      <font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76" sId="7" odxf="1" dxf="1" numFmtId="34">
    <oc r="L18">
      <v>4200000</v>
    </oc>
    <nc r="L18"/>
    <odxf>
      <font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77" sId="7" odxf="1" dxf="1" numFmtId="34">
    <oc r="M18">
      <v>2000000</v>
    </oc>
    <nc r="M18"/>
    <odxf>
      <font/>
      <fill>
        <patternFill patternType="solid">
          <bgColor rgb="FFFFFFFF"/>
        </patternFill>
      </fill>
      <alignment horizontal="right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horizontal="general" vertical="bottom"/>
      <border outline="0">
        <left/>
        <right/>
        <top/>
        <bottom/>
      </border>
    </ndxf>
  </rcc>
  <rcc rId="2378" sId="7" odxf="1" dxf="1">
    <oc r="N18">
      <f>SUM(D18:M18)</f>
    </oc>
    <nc r="N18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fmt sheetId="7" sqref="O18" start="0" length="0">
    <dxf>
      <border outline="0">
        <left/>
        <right/>
        <top/>
        <bottom/>
      </border>
    </dxf>
  </rfmt>
  <rcc rId="2379" sId="7" odxf="1" dxf="1">
    <oc r="B19" t="inlineStr">
      <is>
        <t>selisih</t>
      </is>
    </oc>
    <nc r="B19"/>
    <odxf>
      <alignment horizontal="center" vertical="top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alignment horizontal="general" vertical="bottom"/>
      <border outline="0">
        <left/>
        <right/>
        <top/>
        <bottom/>
      </border>
    </ndxf>
  </rcc>
  <rfmt sheetId="7" sqref="C19" start="0" length="0">
    <dxf>
      <alignment horizontal="general" vertical="bottom"/>
      <border outline="0">
        <left/>
        <right/>
        <top/>
        <bottom/>
      </border>
    </dxf>
  </rfmt>
  <rfmt sheetId="7" sqref="D19" start="0" length="0">
    <dxf>
      <alignment horizontal="general" vertical="bottom"/>
      <border outline="0">
        <left/>
        <right/>
        <top/>
        <bottom/>
      </border>
    </dxf>
  </rfmt>
  <rfmt sheetId="7" sqref="E19" start="0" length="0">
    <dxf>
      <alignment horizontal="general" vertical="bottom"/>
      <border outline="0">
        <left/>
        <right/>
        <top/>
        <bottom/>
      </border>
    </dxf>
  </rfmt>
  <rfmt sheetId="7" sqref="F19" start="0" length="0">
    <dxf>
      <numFmt numFmtId="1" formatCode="0"/>
      <alignment horizontal="general" vertical="bottom"/>
      <border outline="0">
        <left/>
        <right/>
        <top/>
        <bottom/>
      </border>
    </dxf>
  </rfmt>
  <rfmt sheetId="7" sqref="G19" start="0" length="0">
    <dxf>
      <alignment horizontal="general" vertical="bottom"/>
      <border outline="0">
        <left/>
        <right/>
        <top/>
        <bottom/>
      </border>
    </dxf>
  </rfmt>
  <rfmt sheetId="7" sqref="H19" start="0" length="0">
    <dxf>
      <alignment horizontal="general" vertical="bottom"/>
      <border outline="0">
        <left/>
        <right/>
        <top/>
        <bottom/>
      </border>
    </dxf>
  </rfmt>
  <rfmt sheetId="7" sqref="I19" start="0" length="0">
    <dxf>
      <border outline="0">
        <left/>
        <right/>
        <top/>
        <bottom/>
      </border>
    </dxf>
  </rfmt>
  <rcc rId="2380" sId="7" odxf="1" dxf="1">
    <oc r="J19">
      <f>J18-J17</f>
    </oc>
    <nc r="J19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81" sId="7" odxf="1" dxf="1">
    <oc r="K19">
      <f>K18-K17</f>
    </oc>
    <nc r="K19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82" sId="7" odxf="1" dxf="1">
    <oc r="L19">
      <f>L18-L17</f>
    </oc>
    <nc r="L19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83" sId="7" odxf="1" dxf="1">
    <oc r="M19">
      <f>M18-M17</f>
    </oc>
    <nc r="M19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cc rId="2384" sId="7" odxf="1" dxf="1">
    <oc r="N19">
      <f>E19+F19+G19+H19+I19+J19+K19+L19+M19</f>
    </oc>
    <nc r="N19"/>
    <o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border outline="0">
        <left/>
        <right/>
        <top/>
        <bottom/>
      </border>
    </ndxf>
  </rcc>
  <rfmt sheetId="7" sqref="O19" start="0" length="0">
    <dxf>
      <border outline="0">
        <left/>
        <right/>
        <top/>
        <bottom/>
      </border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>
  <rcc rId="1668" sId="21" odxf="1" s="1" dxf="1" numFmtId="34">
    <oc r="J46" t="inlineStr">
      <is>
        <t>VOICE OVER</t>
      </is>
    </oc>
    <nc r="J46">
      <v>10000000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11"/>
        <color theme="1"/>
        <name val="Calibri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right" vertical="bottom" wrapText="0" readingOrder="0"/>
    </ndxf>
  </rcc>
  <rcc rId="1669" sId="21" odxf="1" s="1" dxf="1" numFmtId="34">
    <oc r="K46">
      <v>1280000</v>
    </oc>
    <nc r="K46">
      <v>15000000</v>
    </nc>
    <odxf>
      <font>
        <b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numFmt numFmtId="164" formatCode="_-* #,##0_-;\-* #,##0_-;_-* &quot;-&quot;_-;_-@_-"/>
      <alignment horizontal="right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b val="0"/>
        <sz val="11"/>
        <color theme="1"/>
        <name val="Calibri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vertical="bottom" wrapText="0" readingOrder="0"/>
    </ndxf>
  </rcc>
  <rcc rId="1670" sId="21" odxf="1" dxf="1" numFmtId="34">
    <nc r="L46">
      <v>15000000</v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right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71" sId="21" odxf="1" dxf="1">
    <nc r="M46">
      <f>SUM(J46:L46)</f>
    </nc>
    <odxf>
      <border outline="0">
        <left/>
        <right/>
        <top/>
        <bottom/>
      </border>
    </odxf>
    <n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m rId="1672" sheetId="21" source="J46:M46" destination="J47:M47" sourceSheetId="21">
    <rfmt sheetId="21" s="1" sqref="J47" start="0" length="0">
      <dxf>
        <numFmt numFmtId="165" formatCode="_(* #,##0_);_(* \(#,##0\);_(* &quot;-&quot;??_);_(@_)"/>
      </dxf>
    </rfmt>
    <rfmt sheetId="21" s="1" sqref="K47" start="0" length="0">
      <dxf>
        <numFmt numFmtId="165" formatCode="_(* #,##0_);_(* \(#,##0\);_(* &quot;-&quot;??_);_(@_)"/>
      </dxf>
    </rfmt>
    <rfmt sheetId="21" s="1" sqref="L47" start="0" length="0">
      <dxf>
        <numFmt numFmtId="165" formatCode="_(* #,##0_);_(* \(#,##0\);_(* &quot;-&quot;??_);_(@_)"/>
      </dxf>
    </rfmt>
    <rfmt sheetId="21" s="1" sqref="M47" start="0" length="0">
      <dxf>
        <numFmt numFmtId="165" formatCode="_(* #,##0_);_(* \(#,##0\);_(* &quot;-&quot;??_);_(@_)"/>
      </dxf>
    </rfmt>
  </rm>
  <rcc rId="1673" sId="21">
    <nc r="I46">
      <f>SUM(I29:I45)</f>
    </nc>
  </rcc>
  <rfmt sheetId="21" sqref="I45:M48">
    <dxf>
      <numFmt numFmtId="35" formatCode="_(* #,##0.00_);_(* \(#,##0.00\);_(* &quot;-&quot;??_);_(@_)"/>
    </dxf>
  </rfmt>
  <rfmt sheetId="21" sqref="I45:M48">
    <dxf>
      <numFmt numFmtId="166" formatCode="_(* #,##0.0_);_(* \(#,##0.0\);_(* &quot;-&quot;??_);_(@_)"/>
    </dxf>
  </rfmt>
  <rfmt sheetId="21" sqref="I45:M48">
    <dxf>
      <numFmt numFmtId="165" formatCode="_(* #,##0_);_(* \(#,##0\);_(* &quot;-&quot;??_);_(@_)"/>
    </dxf>
  </rfmt>
  <rcc rId="1674" sId="21" odxf="1" s="1">
    <nc r="J46">
      <f>SUM(J29:J45)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c rId="1675" sId="21" odxf="1" s="1">
    <nc r="K46">
      <f>SUM(K29:K45)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c rId="1676" sId="21" odxf="1" s="1">
    <nc r="L46">
      <f>SUM(L29:L45)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c rId="1677" sId="21" odxf="1" s="1">
    <nc r="M46">
      <f>SUM(M29:M45)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859" sId="8" numFmtId="34">
    <nc r="L10">
      <v>3000000</v>
    </nc>
  </rcc>
  <rcc rId="860" sId="8" numFmtId="34">
    <oc r="L5">
      <v>3000000</v>
    </oc>
    <nc r="L5">
      <v>0</v>
    </nc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7" numFmtId="34">
    <nc r="K16">
      <v>5000000</v>
    </nc>
  </rcc>
  <rcc rId="64" sId="7" numFmtId="34">
    <nc r="L16">
      <v>4200000</v>
    </nc>
  </rcc>
  <rcc rId="65" sId="7" numFmtId="34">
    <nc r="M16">
      <v>2000000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c rId="1844" sId="23" odxf="1" dxf="1">
    <nc r="J9">
      <f>J8-J7</f>
    </nc>
    <odxf>
      <numFmt numFmtId="0" formatCode="General"/>
    </odxf>
    <ndxf>
      <numFmt numFmtId="3" formatCode="#,##0"/>
    </ndxf>
  </rcc>
  <rcc rId="1845" sId="23" odxf="1" dxf="1">
    <nc r="K9">
      <f>K8-K7</f>
    </nc>
    <odxf>
      <numFmt numFmtId="0" formatCode="General"/>
    </odxf>
    <ndxf>
      <numFmt numFmtId="3" formatCode="#,##0"/>
    </ndxf>
  </rcc>
  <rcc rId="1846" sId="23" odxf="1" dxf="1">
    <nc r="L9">
      <f>L8-L7</f>
    </nc>
    <odxf>
      <numFmt numFmtId="0" formatCode="General"/>
    </odxf>
    <ndxf>
      <numFmt numFmtId="3" formatCode="#,##0"/>
    </ndxf>
  </rcc>
  <rcc rId="1847" sId="23" odxf="1" dxf="1">
    <nc r="M9">
      <f>M8-M7</f>
    </nc>
    <odxf>
      <numFmt numFmtId="165" formatCode="_(* #,##0_);_(* \(#,##0\);_(* &quot;-&quot;??_);_(@_)"/>
    </odxf>
    <ndxf>
      <numFmt numFmtId="3" formatCode="#,##0"/>
    </ndxf>
  </rcc>
  <rfmt sheetId="23" sqref="A3:A9" start="0" length="0">
    <dxf>
      <border>
        <left style="thin">
          <color indexed="64"/>
        </left>
      </border>
    </dxf>
  </rfmt>
  <rfmt sheetId="23" sqref="N3:N9" start="0" length="0">
    <dxf>
      <border>
        <right style="thin">
          <color indexed="64"/>
        </right>
      </border>
    </dxf>
  </rfmt>
  <rfmt sheetId="23" sqref="A9:N9" start="0" length="0">
    <dxf>
      <border>
        <bottom style="thin">
          <color indexed="64"/>
        </bottom>
      </border>
    </dxf>
  </rfmt>
  <rfmt sheetId="23" sqref="J4:L6">
    <dxf>
      <fill>
        <patternFill patternType="solid">
          <bgColor theme="3" tint="0.79998168889431442"/>
        </patternFill>
      </fill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" sId="7">
    <oc r="O17">
      <f>C17-N17</f>
    </oc>
    <nc r="O17">
      <f>I17-N17</f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8" customView="1" name="Z_113F5A9E_2D68_4C33_8BCE_86FDF83113D7_.wvu.Cols" hidden="1" oldHidden="1">
    <oldFormula>fyp!$J:$AH</oldFormula>
  </rdn>
  <rcv guid="{113F5A9E-2D68-4C33-8BCE-86FDF83113D7}" action="delete"/>
  <rdn rId="0" localSheetId="2" customView="1" name="Z_113F5A9E_2D68_4C33_8BCE_86FDF83113D7_.wvu.PrintArea" hidden="1" oldHidden="1">
    <formula>enah!$A$3:$P$28</formula>
    <oldFormula>enah!$A$3:$P$28</oldFormula>
  </rdn>
  <rcv guid="{113F5A9E-2D68-4C33-8BCE-86FDF83113D7}" action="add"/>
</revisions>
</file>

<file path=xl/revisions/revisionLog142.xml><?xml version="1.0" encoding="utf-8"?>
<revisions xmlns="http://schemas.openxmlformats.org/spreadsheetml/2006/main" xmlns:r="http://schemas.openxmlformats.org/officeDocument/2006/relationships">
  <rfmt sheetId="1" sqref="A201:XFD216">
    <dxf>
      <fill>
        <patternFill>
          <bgColor theme="9" tint="-0.249977111117893"/>
        </patternFill>
      </fill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1725" sId="23" odxf="1" s="1" dxf="1">
    <nc r="A4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6" sId="23" odxf="1" s="1" dxf="1">
    <nc r="B4" t="inlineStr">
      <is>
        <t>VQD23011000030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7" sId="23" odxf="1" s="1" dxf="1">
    <nc r="C4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8" sId="23" odxf="1" s="1" dxf="1">
    <nc r="D4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29" sId="23" odxf="1" s="1" dxf="1">
    <nc r="E4" t="inlineStr">
      <is>
        <t>BGTD23010201166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0" sId="23" odxf="1" s="1" dxf="1">
    <nc r="F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1" sId="23" odxf="1" s="1" dxf="1" numFmtId="4">
    <nc r="G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2" sId="23" odxf="1">
    <nc r="H4" t="inlineStr">
      <is>
        <t>AGTK</t>
      </is>
    </nc>
    <odxf/>
  </rcc>
  <rcc rId="1733" sId="23" odxf="1" dxf="1" numFmtId="4">
    <nc r="I4">
      <v>800000</v>
    </nc>
    <odxf>
      <numFmt numFmtId="0" formatCode="General"/>
    </odxf>
    <ndxf>
      <numFmt numFmtId="3" formatCode="#,##0"/>
    </ndxf>
  </rcc>
  <rcc rId="1734" sId="23" odxf="1" s="1" dxf="1">
    <nc r="A5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5" sId="23" odxf="1" s="1" dxf="1">
    <nc r="B5" t="inlineStr">
      <is>
        <t>VQD23011000029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6" sId="23" odxf="1" s="1" dxf="1">
    <nc r="C5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7" sId="23" odxf="1" s="1" dxf="1">
    <nc r="D5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8" sId="23" odxf="1" s="1" dxf="1">
    <nc r="E5" t="inlineStr">
      <is>
        <t>BGTD23010400012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39" sId="23" odxf="1" s="1" dxf="1">
    <nc r="F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0" sId="23" odxf="1" s="1" dxf="1" numFmtId="4">
    <nc r="G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1" sId="23" odxf="1">
    <nc r="H5" t="inlineStr">
      <is>
        <t>MEALS</t>
      </is>
    </nc>
    <odxf/>
  </rcc>
  <rcc rId="1742" sId="23" odxf="1" dxf="1" numFmtId="4">
    <nc r="I5">
      <v>4000000</v>
    </nc>
    <odxf>
      <numFmt numFmtId="0" formatCode="General"/>
    </odxf>
    <ndxf>
      <numFmt numFmtId="3" formatCode="#,##0"/>
    </ndxf>
  </rcc>
  <rcc rId="1743" sId="23" odxf="1" s="1" dxf="1">
    <nc r="A6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4" sId="23" odxf="1" s="1" dxf="1">
    <nc r="B6" t="inlineStr">
      <is>
        <t>VQD23011000031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5" sId="23" odxf="1" s="1" dxf="1">
    <nc r="C6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6" sId="23" odxf="1" s="1" dxf="1">
    <nc r="D6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7" sId="23" odxf="1" s="1" dxf="1">
    <nc r="E6" t="inlineStr">
      <is>
        <t>BGTD23010201168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8" sId="23" odxf="1" s="1" dxf="1">
    <nc r="F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49" sId="23" odxf="1" s="1" dxf="1" numFmtId="4">
    <nc r="G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50" sId="23" odxf="1">
    <nc r="H6" t="inlineStr">
      <is>
        <t>VITAMIN</t>
      </is>
    </nc>
    <odxf/>
  </rcc>
  <rcc rId="1751" sId="23" odxf="1" dxf="1" numFmtId="4">
    <nc r="I6">
      <v>200000</v>
    </nc>
    <odxf>
      <numFmt numFmtId="0" formatCode="General"/>
    </odxf>
    <ndxf>
      <numFmt numFmtId="3" formatCode="#,##0"/>
    </ndxf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  <rsnm rId="1753" sheetId="23" oldName="[Advance PCM update.xlsx]Sheet3" newName="[Advance PCM update.xlsx]selebrita"/>
</revisions>
</file>

<file path=xl/revisions/revisionLog1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9">
    <nc r="J5">
      <v>500000</v>
    </nc>
  </rcc>
  <rcc rId="70" sId="9">
    <nc r="K5">
      <v>500000</v>
    </nc>
  </rcc>
  <rcc rId="71" sId="9">
    <nc r="L4">
      <v>150000</v>
    </nc>
  </rcc>
  <rcc rId="72" sId="13">
    <nc r="K9">
      <v>1500000</v>
    </nc>
  </rcc>
  <rcc rId="73" sId="13">
    <nc r="L9">
      <v>1500000</v>
    </nc>
  </rcc>
  <rcc rId="74" sId="13">
    <nc r="N9">
      <v>1500000</v>
    </nc>
  </rcc>
  <rcc rId="75" sId="13">
    <nc r="O9">
      <v>500000</v>
    </nc>
  </rcc>
  <rcc rId="76" sId="13">
    <nc r="J5">
      <f>1200000/3</f>
    </nc>
  </rcc>
  <rcc rId="77" sId="13" xfDxf="1" dxf="1">
    <nc r="M5">
      <v>400000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8" sId="13" xfDxf="1" dxf="1">
    <nc r="P5">
      <v>400000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9" sId="13">
    <nc r="Q9">
      <v>1500000</v>
    </nc>
  </rcc>
  <rcc rId="80" sId="13">
    <nc r="R9">
      <v>250000</v>
    </nc>
  </rcc>
  <rcc rId="81" sId="13">
    <nc r="J6">
      <f>3600000/3</f>
    </nc>
  </rcc>
  <rcc rId="82" sId="13" xfDxf="1" dxf="1">
    <nc r="M6">
      <v>1200000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3" sId="13" xfDxf="1" dxf="1">
    <nc r="P6">
      <v>1200000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4" sId="13">
    <nc r="J7">
      <f>700000/2</f>
    </nc>
  </rcc>
  <rcc rId="85" sId="13" xfDxf="1" dxf="1">
    <nc r="M7">
      <v>350000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6" sId="13">
    <nc r="J8">
      <v>800000</v>
    </nc>
  </rcc>
  <rcc rId="87" sId="13" xfDxf="1" dxf="1">
    <nc r="M8">
      <v>800000</v>
    </nc>
    <n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13" xfDxf="1" sqref="P8" start="0" length="0">
    <dxf>
      <fill>
        <patternFill patternType="solid">
          <bgColor theme="3" tint="0.79998168889431442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88" sId="13">
    <nc r="J10">
      <v>4000000</v>
    </nc>
  </rcc>
  <rcc rId="89" sId="13">
    <nc r="J11">
      <v>750000</v>
    </nc>
  </rcc>
  <rcc rId="90" sId="13">
    <nc r="M11">
      <v>450000</v>
    </nc>
  </rcc>
  <rcc rId="91" sId="13">
    <nc r="M10">
      <v>4300000</v>
    </nc>
  </rcc>
  <rcc rId="92" sId="13">
    <nc r="P10">
      <v>400000</v>
    </nc>
  </rcc>
  <rcv guid="{ED46E13A-94FA-4E4C-857D-89FB75DD4E5B}" action="delete"/>
  <rdn rId="0" localSheetId="2" customView="1" name="Z_ED46E13A_94FA_4E4C_857D_89FB75DD4E5B_.wvu.PrintArea" hidden="1" oldHidden="1">
    <formula>enah!$A$3:$P$28</formula>
    <oldFormula>enah!$A$3:$P$28</oldFormula>
  </rdn>
  <rcv guid="{ED46E13A-94FA-4E4C-857D-89FB75DD4E5B}" action="add"/>
</revisions>
</file>

<file path=xl/revisions/revisionLog152.xml><?xml version="1.0" encoding="utf-8"?>
<revisions xmlns="http://schemas.openxmlformats.org/spreadsheetml/2006/main" xmlns:r="http://schemas.openxmlformats.org/officeDocument/2006/relationships">
  <rfmt sheetId="21" sqref="J30" start="0" length="0">
    <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K30" start="0" length="0">
    <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L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M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N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O30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P3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42" sId="21" odxf="1" dxf="1">
    <nc r="H29" t="inlineStr">
      <is>
        <t>Budget Detail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8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3" sId="21" odxf="1" dxf="1">
    <nc r="I29" t="inlineStr">
      <is>
        <t xml:space="preserve">Total Advance 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8" tint="0.59999389629810485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4" sId="21" odxf="1" dxf="1">
    <nc r="J29" t="inlineStr">
      <is>
        <t>PV23011100004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5" sId="21" odxf="1" dxf="1">
    <nc r="K29" t="inlineStr">
      <is>
        <t>PV23011700007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6" sId="21" odxf="1" dxf="1">
    <nc r="L29" t="inlineStr">
      <is>
        <t>PV23011800015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7" sId="21" odxf="1" dxf="1">
    <nc r="M29" t="inlineStr">
      <is>
        <t>total pv cair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8" sId="21" odxf="1" dxf="1">
    <nc r="N29" t="inlineStr">
      <is>
        <t>control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theme="8" tint="0.59999389629810485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H30" start="0" length="0">
    <dxf>
      <font>
        <sz val="9.65"/>
        <color rgb="FF505D69"/>
        <name val="Arial"/>
        <scheme val="none"/>
      </font>
      <alignment horizont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I30" start="0" length="0">
    <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49" sId="21" odxf="1" s="1" dxf="1" numFmtId="34">
    <nc r="J30">
      <v>440000</v>
    </nc>
    <ndxf>
      <font>
        <sz val="9.5"/>
        <color theme="1"/>
        <name val="Arial"/>
        <scheme val="none"/>
      </font>
      <numFmt numFmtId="164" formatCode="_-* #,##0_-;\-* #,##0_-;_-* &quot;-&quot;_-;_-@_-"/>
      <alignment horizontal="general" vertical="bottom" wrapText="0" readingOrder="0"/>
    </ndxf>
  </rcc>
  <rcc rId="1350" sId="21" odxf="1" dxf="1" numFmtId="34">
    <nc r="K30">
      <v>500000</v>
    </nc>
    <ndxf>
      <font>
        <b val="0"/>
        <sz val="9.5"/>
        <color rgb="FF505D69"/>
        <name val="Arial"/>
        <scheme val="none"/>
      </font>
      <alignment horizontal="general" vertical="bottom" wrapText="0" readingOrder="0"/>
    </ndxf>
  </rcc>
  <rcc rId="1351" sId="21" numFmtId="34">
    <nc r="L30">
      <v>500000</v>
    </nc>
  </rcc>
  <rcc rId="1352" sId="21" odxf="1" s="1" dxf="1" numFmtId="34">
    <nc r="M30">
      <f>SUM(J30+K30+L30)</f>
    </nc>
    <ndxf>
      <font>
        <sz val="11"/>
        <color theme="1"/>
        <name val="Calibri"/>
        <scheme val="minor"/>
      </font>
      <numFmt numFmtId="165" formatCode="_(* #,##0_);_(* \(#,##0\);_(* &quot;-&quot;??_);_(@_)"/>
    </ndxf>
  </rcc>
  <rcc rId="1353" sId="21" odxf="1" s="1" dxf="1" numFmtId="34">
    <nc r="N30">
      <f>I30-M30</f>
    </nc>
    <ndxf/>
  </rcc>
  <rm rId="1354" sheetId="21" source="H9:N9" destination="R3:X3" sourceSheetId="21"/>
  <rm rId="1355" sheetId="21" source="H10:N10" destination="R4:X4" sourceSheetId="21"/>
  <rm rId="1356" sheetId="21" source="H11:N11" destination="R5:X5" sourceSheetId="21"/>
  <rm rId="1357" sheetId="21" source="H12:N12" destination="R6:X6" sourceSheetId="21"/>
  <rm rId="1358" sheetId="21" source="H13:N13" destination="R7:X7" sourceSheetId="21"/>
  <rm rId="1359" sheetId="21" source="H14:N14" destination="R8:X8" sourceSheetId="21"/>
  <rm rId="1360" sheetId="21" source="H15:N15" destination="R9:X9" sourceSheetId="21"/>
  <rm rId="1361" sheetId="21" source="H16:N16" destination="R10:X10" sourceSheetId="21"/>
  <rm rId="1362" sheetId="21" source="H17:N17" destination="R11:X11" sourceSheetId="21"/>
  <rm rId="1363" sheetId="21" source="H18:N18" destination="R12:X12" sourceSheetId="21"/>
  <rm rId="1364" sheetId="21" source="H19:N19" destination="R13:X13" sourceSheetId="21"/>
  <rm rId="1365" sheetId="21" source="H20:N20" destination="R14:X14" sourceSheetId="21"/>
  <rm rId="1366" sheetId="21" source="H21:N21" destination="R15:X15" sourceSheetId="21"/>
  <rm rId="1367" sheetId="21" source="H22:N22" destination="R16:X16" sourceSheetId="21"/>
  <rm rId="1368" sheetId="21" source="H23:N23" destination="R17:X17" sourceSheetId="21"/>
  <rm rId="1369" sheetId="21" source="H24:N24" destination="R18:X18" sourceSheetId="21"/>
  <rm rId="1370" sheetId="21" source="H25:N25" destination="R19:X19" sourceSheetId="21"/>
  <rm rId="1371" sheetId="21" source="H26:N26" destination="R20:X20" sourceSheetId="21"/>
  <rm rId="1372" sheetId="21" source="H27:N27" destination="R21:X21" sourceSheetId="21"/>
  <rm rId="1373" sheetId="21" source="H28:N28" destination="R22:X22" sourceSheetId="21"/>
  <rfmt sheetId="21" sqref="J31" start="0" length="0">
    <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K31" start="0" length="0">
    <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L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M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N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="1" sqref="O31" start="0" length="0">
    <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21" sqref="P3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74" sId="21" odxf="1" dxf="1">
    <nc r="J32" t="inlineStr">
      <is>
        <t>ATK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5" sId="21" odxf="1" s="1" dxf="1" numFmtId="34">
    <nc r="K32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6" sId="21" odxf="1" s="1" dxf="1" numFmtId="34">
    <nc r="L32">
      <v>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7" sId="21" odxf="1" s="1" dxf="1" numFmtId="34">
    <nc r="M32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8" sId="21" odxf="1" s="1" dxf="1" numFmtId="34">
    <nc r="N32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9" sId="21" odxf="1" s="1" dxf="1">
    <nc r="O32">
      <f>SUM(L32+M32+N32)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2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80" sId="21" odxf="1" dxf="1">
    <nc r="J33" t="inlineStr">
      <is>
        <t>BATERAI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1" sId="21" odxf="1" s="1" dxf="1" numFmtId="34">
    <nc r="K33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2" sId="21" odxf="1" s="1" dxf="1" numFmtId="34">
    <nc r="L33">
      <v>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3" sId="21" odxf="1" s="1" dxf="1" numFmtId="34">
    <nc r="M33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4" sId="21" odxf="1" s="1" dxf="1" numFmtId="34">
    <nc r="N33">
      <v>150000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5" sId="21" odxf="1" s="1" dxf="1">
    <nc r="O33">
      <f>SUM(L33+M33+N33)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3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86" sId="21" odxf="1" dxf="1">
    <nc r="J34" t="inlineStr">
      <is>
        <t>CADANGAN PERJALANAN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7" sId="21" odxf="1" s="1" dxf="1" numFmtId="34">
    <nc r="K34">
      <v>1800000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8" sId="21" odxf="1" s="1" dxf="1" numFmtId="34">
    <nc r="L34">
      <v>400000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89" sId="21" odxf="1" s="1" dxf="1" numFmtId="34">
    <nc r="M34">
      <v>700000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0" sId="21" odxf="1" s="1" dxf="1" numFmtId="34">
    <nc r="N34">
      <v>700000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1" sId="21" odxf="1" s="1" dxf="1">
    <nc r="O34">
      <f>SUM(L34+M34+N34)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4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92" sId="21" odxf="1" dxf="1">
    <nc r="J35" t="inlineStr">
      <is>
        <t>FIXER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3" sId="21" odxf="1" s="1" dxf="1" numFmtId="34">
    <nc r="K35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4" sId="21" odxf="1" s="1" dxf="1" numFmtId="34">
    <nc r="L35">
      <v>600000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5" sId="21" odxf="1" s="1" dxf="1" numFmtId="34">
    <nc r="M35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6" sId="21" odxf="1" s="1" dxf="1" numFmtId="34">
    <nc r="N35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7" sId="21" odxf="1" s="1" dxf="1">
    <nc r="O35">
      <f>SUM(L35+M35+N35)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5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398" sId="21" odxf="1" dxf="1">
    <nc r="J36" t="inlineStr">
      <is>
        <t>JAMUAN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99" sId="21" odxf="1" s="1" dxf="1" numFmtId="34">
    <nc r="K36">
      <v>1600000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0" sId="21" odxf="1" s="1" dxf="1" numFmtId="34">
    <nc r="L36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1" sId="21" odxf="1" s="1" dxf="1" numFmtId="34">
    <nc r="M36">
      <v>550000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2" sId="21" odxf="1" s="1" dxf="1" numFmtId="34">
    <nc r="N36">
      <v>550000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3" sId="21" odxf="1" s="1" dxf="1">
    <nc r="O36">
      <f>SUM(L36+M36+N36)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6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04" sId="21" odxf="1" dxf="1">
    <nc r="J37" t="inlineStr">
      <is>
        <t>MEALS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5" sId="21" odxf="1" s="1" dxf="1" numFmtId="34">
    <nc r="K37">
      <v>4060000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6" sId="21" odxf="1" s="1" dxf="1" numFmtId="34">
    <nc r="L37">
      <v>1100000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7" sId="21" odxf="1" s="1" dxf="1" numFmtId="34">
    <nc r="M37">
      <v>1530000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8" sId="21" odxf="1" s="1" dxf="1" numFmtId="34">
    <nc r="N37">
      <v>1530000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9" sId="21" odxf="1" s="1" dxf="1">
    <nc r="O37">
      <f>SUM(L37+M37+N37)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7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10" sId="21" odxf="1" dxf="1">
    <nc r="J38" t="inlineStr">
      <is>
        <t>NARASUMBER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1" sId="21" odxf="1" s="1" dxf="1" numFmtId="34">
    <nc r="K38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2" sId="21" odxf="1" s="1" dxf="1" numFmtId="34">
    <nc r="L38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3" sId="21" odxf="1" s="1" dxf="1" numFmtId="34">
    <nc r="M38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4" sId="21" odxf="1" s="1" dxf="1" numFmtId="34">
    <nc r="N38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5" sId="21" odxf="1" s="1" dxf="1">
    <nc r="O38">
      <f>SUM(L38+M38+N38)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8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16" sId="21" odxf="1" dxf="1">
    <nc r="J39" t="inlineStr">
      <is>
        <t>OTHER TRANSPORT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7" sId="21" odxf="1" s="1" dxf="1" numFmtId="34">
    <nc r="K39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8" sId="21" odxf="1" s="1" dxf="1" numFmtId="34">
    <nc r="L39">
      <v>300000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19" sId="21" odxf="1" s="1" dxf="1" numFmtId="34">
    <nc r="M39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0" sId="21" odxf="1" s="1" dxf="1" numFmtId="34">
    <nc r="N39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1" sId="21" odxf="1" s="1" dxf="1">
    <nc r="O39">
      <f>SUM(L39+M39+N39)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39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22" sId="21" odxf="1" dxf="1">
    <nc r="J40" t="inlineStr">
      <is>
        <t>PERIJINAN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3" sId="21" odxf="1" s="1" dxf="1" numFmtId="34">
    <nc r="K40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4" sId="21" odxf="1" s="1" dxf="1" numFmtId="34">
    <nc r="L40">
      <v>600000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5" sId="21" odxf="1" s="1" dxf="1" numFmtId="34">
    <nc r="M40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6" sId="21" odxf="1" s="1" dxf="1" numFmtId="34">
    <nc r="N40">
      <v>750000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7" sId="21" odxf="1" s="1" dxf="1">
    <nc r="O40">
      <f>SUM(L40+M40+N40)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0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28" sId="21" odxf="1" dxf="1">
    <nc r="J41" t="inlineStr">
      <is>
        <t>PORTER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29" sId="21" odxf="1" s="1" dxf="1" numFmtId="34">
    <nc r="K41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0" sId="21" odxf="1" s="1" dxf="1" numFmtId="34">
    <nc r="L41">
      <v>300000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1" sId="21" odxf="1" s="1" dxf="1" numFmtId="34">
    <nc r="M41">
      <v>450000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2" sId="21" odxf="1" s="1" dxf="1" numFmtId="34">
    <nc r="N41">
      <v>450000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3" sId="21" odxf="1" s="1" dxf="1">
    <nc r="O41">
      <f>SUM(L41+M41+N41)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1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34" sId="21" odxf="1" dxf="1">
    <nc r="J42" t="inlineStr">
      <is>
        <t>PROPERTY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5" sId="21" odxf="1" s="1" dxf="1" numFmtId="34">
    <nc r="K42">
      <v>4800000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6" sId="21" odxf="1" s="1" dxf="1" numFmtId="34">
    <nc r="L42">
      <v>1800000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7" sId="21" odxf="1" s="1" dxf="1" numFmtId="34">
    <nc r="M42">
      <v>1500000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8" sId="21" odxf="1" s="1" dxf="1" numFmtId="34">
    <nc r="N42">
      <v>1500000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9" sId="21" odxf="1" s="1" dxf="1">
    <nc r="O42">
      <f>SUM(L42+M42+N42)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2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40" sId="21" odxf="1" dxf="1">
    <nc r="J43" t="inlineStr">
      <is>
        <t>TALENT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1" sId="21" odxf="1" s="1" dxf="1" numFmtId="34">
    <nc r="K43">
      <v>15480000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2" sId="21" odxf="1" s="1" dxf="1" numFmtId="34">
    <nc r="L43">
      <v>2864000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3" sId="21" odxf="1" s="1" dxf="1" numFmtId="34">
    <nc r="M43">
      <v>6020000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4" sId="21" odxf="1" s="1" dxf="1" numFmtId="34">
    <nc r="N43">
      <v>6020000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5" sId="21" odxf="1" s="1" dxf="1">
    <nc r="O43">
      <f>SUM(L43+M43+N43)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3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46" sId="21" odxf="1" dxf="1">
    <nc r="J44" t="inlineStr">
      <is>
        <t>TOL &amp; PARKIR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7" sId="21" odxf="1" s="1" dxf="1" numFmtId="34">
    <nc r="K44">
      <v>500000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8" sId="21" odxf="1" s="1" dxf="1" numFmtId="34">
    <nc r="L44">
      <v>100000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49" sId="21" odxf="1" s="1" dxf="1" numFmtId="34">
    <nc r="M44">
      <v>200000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0" sId="21" odxf="1" s="1" dxf="1" numFmtId="34">
    <nc r="N44">
      <v>200000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1" sId="21" odxf="1" s="1" dxf="1">
    <nc r="O44">
      <f>SUM(L44+M44+N44)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4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52" sId="21" odxf="1" dxf="1">
    <nc r="J45" t="inlineStr">
      <is>
        <t>VITAMIN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  <top/>
        <bottom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3" sId="21" odxf="1" s="1" dxf="1" numFmtId="34">
    <nc r="K45">
      <v>1296000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4" sId="21" odxf="1" s="1" dxf="1" numFmtId="34">
    <nc r="L45">
      <v>296000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5" sId="21" odxf="1" s="1" dxf="1" numFmtId="34">
    <nc r="M45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6" sId="21" odxf="1" s="1" dxf="1" numFmtId="34">
    <nc r="N45">
      <v>500000</v>
    </nc>
    <odxf>
      <numFmt numFmtId="0" formatCode="General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7" sId="21" odxf="1" s="1" dxf="1">
    <nc r="O45">
      <f>SUM(L45+M45+N45)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P45" start="0" length="0">
    <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458" sId="21" odxf="1" s="1" dxf="1">
    <nc r="J46" t="inlineStr">
      <is>
        <t>VOICE OVER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65"/>
        <color rgb="FF505D69"/>
        <name val="Arial"/>
        <scheme val="none"/>
      </font>
      <numFmt numFmtId="0" formatCode="General"/>
      <alignment horizontal="center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59" sId="21" odxf="1" s="1" dxf="1" numFmtId="34">
    <nc r="K46">
      <v>1280000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b/>
        <sz val="9.65"/>
        <color rgb="FF505D69"/>
        <name val="Arial"/>
        <scheme val="none"/>
      </font>
      <numFmt numFmtId="164" formatCode="_-* #,##0_-;\-* #,##0_-;_-* &quot;-&quot;_-;_-@_-"/>
      <alignment horizontal="right"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0" sId="21" odxf="1" s="1" dxf="1" numFmtId="34">
    <nc r="L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1" sId="21" odxf="1" s="1" dxf="1" numFmtId="34">
    <nc r="M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2" sId="21" odxf="1" s="1" dxf="1" numFmtId="34">
    <nc r="N46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3" sId="21" odxf="1" s="1" dxf="1">
    <nc r="O46">
      <f>SUM(L46+M46+N46)</f>
    </nc>
    <odxf>
      <numFmt numFmtId="0" formatCode="General"/>
    </odxf>
    <ndxf>
      <numFmt numFmtId="165" formatCode="_(* #,##0_);_(* \(#,##0\);_(* &quot;-&quot;??_);_(@_)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4" sId="21" odxf="1" dxf="1">
    <nc r="P46">
      <f>SUM(L46:N46)</f>
    </nc>
    <odxf>
      <font>
        <sz val="11"/>
        <color theme="1"/>
        <name val="Calibri"/>
        <scheme val="minor"/>
      </font>
      <numFmt numFmtId="0" formatCode="General"/>
      <border outline="0">
        <left/>
        <right/>
        <top/>
        <bottom/>
      </border>
    </odxf>
    <ndxf>
      <font>
        <sz val="9.5"/>
        <color theme="1"/>
        <name val="Arial"/>
        <scheme val="none"/>
      </font>
      <numFmt numFmtId="164" formatCode="_-* #,##0_-;\-* #,##0_-;_-* &quot;-&quot;_-;_-@_-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m rId="1465" sheetId="21" source="L32:P46" destination="J31:N45" sourceSheetId="21">
    <undo index="0" exp="ref" v="1" dr="K32" r="P32" sId="21"/>
    <undo index="0" exp="ref" v="1" dr="K33" r="P33" sId="21"/>
    <undo index="0" exp="ref" v="1" dr="K34" r="P34" sId="21"/>
    <undo index="0" exp="ref" v="1" dr="K35" r="P35" sId="21"/>
    <undo index="0" exp="ref" v="1" dr="K36" r="P36" sId="21"/>
    <undo index="0" exp="ref" v="1" dr="K37" r="P37" sId="21"/>
    <undo index="0" exp="ref" v="1" dr="K38" r="P38" sId="21"/>
    <undo index="0" exp="ref" v="1" dr="K39" r="P39" sId="21"/>
    <undo index="0" exp="ref" v="1" dr="K40" r="P40" sId="21"/>
    <undo index="0" exp="ref" v="1" dr="K41" r="P41" sId="21"/>
    <undo index="0" exp="ref" v="1" dr="K42" r="P42" sId="21"/>
    <undo index="0" exp="ref" v="1" dr="K43" r="P43" sId="21"/>
    <undo index="0" exp="ref" v="1" dr="K44" r="P44" sId="21"/>
    <undo index="0" exp="ref" v="1" dr="K45" r="P45" sId="21"/>
    <rfmt sheetId="21" sqref="J31" start="0" length="0">
      <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K31" start="0" length="0">
      <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L31" start="0" length="0">
      <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M31" start="0" length="0">
      <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1" s="1" sqref="N31" start="0" length="0">
      <dxf>
        <font>
          <sz val="9.5"/>
          <color theme="1"/>
          <name val="Arial"/>
          <scheme val="none"/>
        </font>
        <numFmt numFmtId="164" formatCode="_-* #,##0_-;\-* #,##0_-;_-* &quot;-&quot;_-;_-@_-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21" dxf="1">
      <nc r="J32" t="inlineStr">
        <is>
          <t>ATK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2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3" t="inlineStr">
        <is>
          <t>BATERAI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3">
        <v>400000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4" t="inlineStr">
        <is>
          <t>CADANGAN PERJALANAN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4">
        <v>1800000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5" t="inlineStr">
        <is>
          <t>FIXER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5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6" t="inlineStr">
        <is>
          <t>JAMUAN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6">
        <v>1600000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7" t="inlineStr">
        <is>
          <t>MEALS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7">
        <v>4060000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8" t="inlineStr">
        <is>
          <t>NARASUMBER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8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39" t="inlineStr">
        <is>
          <t>OTHER TRANSPORT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39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0" t="inlineStr">
        <is>
          <t>PERIJINAN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0">
        <v>2000000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1" t="inlineStr">
        <is>
          <t>PORTER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1">
        <v>1200000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2" t="inlineStr">
        <is>
          <t>PROPERTY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2">
        <v>4800000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3" t="inlineStr">
        <is>
          <t>TALENT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3">
        <v>15480000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4" t="inlineStr">
        <is>
          <t>TOL &amp; PARKIR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4">
        <v>500000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dxf="1">
      <nc r="J45" t="inlineStr">
        <is>
          <t>VITAMIN</t>
        </is>
      </nc>
      <ndxf>
        <font>
          <sz val="9.65"/>
          <color rgb="FF505D69"/>
          <name val="Arial"/>
          <scheme val="none"/>
        </font>
        <alignment horizontal="center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1" s="1" dxf="1" numFmtId="34">
      <nc r="K45">
        <v>1296000</v>
      </nc>
      <ndxf>
        <font>
          <b/>
          <sz val="9.65"/>
          <color rgb="FF505D69"/>
          <name val="Arial"/>
          <scheme val="none"/>
        </font>
        <numFmt numFmtId="164" formatCode="_-* #,##0_-;\-* #,##0_-;_-* &quot;-&quot;_-;_-@_-"/>
        <alignment horizontal="right"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m>
  <rcc rId="1466" sId="21">
    <nc r="N31">
      <f>I31-M31</f>
    </nc>
  </rcc>
  <rcc rId="1467" sId="21">
    <nc r="N32">
      <f>I32-M32</f>
    </nc>
  </rcc>
  <rcc rId="1468" sId="21">
    <nc r="N33">
      <f>I33-M33</f>
    </nc>
  </rcc>
  <rcc rId="1469" sId="21">
    <nc r="N34">
      <f>I34-M34</f>
    </nc>
  </rcc>
  <rcc rId="1470" sId="21">
    <nc r="N35">
      <f>I35-M35</f>
    </nc>
  </rcc>
  <rcc rId="1471" sId="21">
    <nc r="N36">
      <f>I36-M36</f>
    </nc>
  </rcc>
  <rcc rId="1472" sId="21">
    <nc r="N37">
      <f>I37-M37</f>
    </nc>
  </rcc>
  <rcc rId="1473" sId="21">
    <nc r="N38">
      <f>I38-M38</f>
    </nc>
  </rcc>
  <rcc rId="1474" sId="21">
    <nc r="N39">
      <f>I39-M39</f>
    </nc>
  </rcc>
  <rcc rId="1475" sId="21">
    <nc r="N40">
      <f>I40-M40</f>
    </nc>
  </rcc>
  <rcc rId="1476" sId="21">
    <nc r="N41">
      <f>I41-M41</f>
    </nc>
  </rcc>
  <rcc rId="1477" sId="21">
    <nc r="N42">
      <f>I42-M42</f>
    </nc>
  </rcc>
  <rcc rId="1478" sId="21">
    <nc r="N43">
      <f>I43-M43</f>
    </nc>
  </rcc>
  <rcc rId="1479" sId="21">
    <nc r="N44">
      <f>I44-M44</f>
    </nc>
  </rcc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21" odxf="1" dxf="1">
    <nc r="H10" t="inlineStr">
      <is>
        <t>NARASUMBER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5" sId="21" odxf="1" dxf="1">
    <nc r="H11" t="inlineStr">
      <is>
        <t>VOICE OVER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6" sId="21" odxf="1" dxf="1">
    <nc r="H12" t="inlineStr">
      <is>
        <t>FIXER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7" sId="21" odxf="1" dxf="1">
    <nc r="H13" t="inlineStr">
      <is>
        <t>PORTER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8" sId="21" odxf="1" dxf="1">
    <nc r="H14" t="inlineStr">
      <is>
        <t>CADANGAN PERJALANAN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99" sId="21" odxf="1" dxf="1">
    <nc r="H15" t="inlineStr">
      <is>
        <t>OTHER TRANSPORT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0" sId="21" odxf="1" dxf="1">
    <nc r="H16" t="inlineStr">
      <is>
        <t>TOL &amp; PARKIR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1" sId="21" odxf="1" dxf="1">
    <nc r="H17" t="inlineStr">
      <is>
        <t>JAMUAN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2" sId="21" odxf="1" dxf="1">
    <nc r="H18" t="inlineStr">
      <is>
        <t>AGTK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3" sId="21" odxf="1" dxf="1">
    <nc r="H19" t="inlineStr">
      <is>
        <t>MEALS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4" sId="21" odxf="1" dxf="1">
    <nc r="H20" t="inlineStr">
      <is>
        <t>VITAMIN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5" sId="21" odxf="1" dxf="1">
    <nc r="H21" t="inlineStr">
      <is>
        <t>ATK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6" sId="21" odxf="1" dxf="1">
    <nc r="H22" t="inlineStr">
      <is>
        <t>BATERAI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7" sId="21" odxf="1" dxf="1">
    <nc r="H23" t="inlineStr">
      <is>
        <t>PERIJINAN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8" sId="21" odxf="1" dxf="1">
    <nc r="H24" t="inlineStr">
      <is>
        <t>TALENT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09" sId="21" odxf="1" dxf="1">
    <nc r="H25" t="inlineStr">
      <is>
        <t>PROPERTY</t>
      </is>
    </nc>
    <odxf>
      <font>
        <sz val="11"/>
        <color theme="1"/>
        <name val="Calibri"/>
        <scheme val="minor"/>
      </font>
      <alignment horizontal="general" vertical="bottom" wrapText="0" readingOrder="0"/>
      <border outline="0">
        <left/>
        <right/>
      </border>
    </odxf>
    <ndxf>
      <font>
        <sz val="9.65"/>
        <color rgb="FF505D69"/>
        <name val="Arial"/>
        <scheme val="none"/>
      </font>
      <alignment horizontal="center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0" sId="21" odxf="1" s="1" dxf="1" numFmtId="34">
    <nc r="I10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1" sId="21" odxf="1" s="1" dxf="1" numFmtId="34">
    <nc r="I11">
      <v>1280000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2" sId="21" odxf="1" s="1" dxf="1" numFmtId="34">
    <nc r="I12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3" sId="21" odxf="1" s="1" dxf="1" numFmtId="34">
    <nc r="I13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4" sId="21" odxf="1" s="1" dxf="1" numFmtId="34">
    <nc r="I14">
      <v>1800000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5" sId="21" odxf="1" s="1" dxf="1" numFmtId="34">
    <nc r="I15">
      <v>1200000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6" sId="21" odxf="1" s="1" dxf="1" numFmtId="34">
    <nc r="I16">
      <v>500000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7" sId="21" odxf="1" s="1" dxf="1" numFmtId="34">
    <nc r="I17">
      <v>1600000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8" sId="21" odxf="1" s="1" dxf="1" numFmtId="34">
    <nc r="I18">
      <v>1440000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19" sId="21" odxf="1" s="1" dxf="1" numFmtId="34">
    <nc r="I19">
      <v>4060000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0" sId="21" odxf="1" s="1" dxf="1" numFmtId="34">
    <nc r="I20">
      <v>1296000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1" sId="21" odxf="1" s="1" dxf="1" numFmtId="34">
    <nc r="I21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2" sId="21" odxf="1" s="1" dxf="1" numFmtId="34">
    <nc r="I22">
      <v>400000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3" sId="21" odxf="1" s="1" dxf="1" numFmtId="34">
    <nc r="I23">
      <v>2000000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4" sId="21" odxf="1" s="1" dxf="1" numFmtId="34">
    <nc r="I24">
      <v>15480000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5" sId="21" odxf="1" s="1" dxf="1" numFmtId="34">
    <nc r="I25">
      <v>4800000</v>
    </nc>
    <odxf>
      <numFmt numFmtId="0" formatCode="General"/>
    </odxf>
    <ndxf>
      <font>
        <b/>
        <sz val="9.65"/>
        <color rgb="FF505D69"/>
        <name val="Arial"/>
        <scheme val="none"/>
      </font>
      <numFmt numFmtId="33" formatCode="_-* #,##0_-;\-* #,##0_-;_-* &quot;-&quot;_-;_-@_-"/>
      <alignment horizontal="right" vertical="top" wrapText="1" readingOrder="0"/>
      <border outline="0">
        <left style="medium">
          <color rgb="FFEFF2F7"/>
        </left>
        <right style="medium">
          <color rgb="FFEFF2F7"/>
        </right>
      </border>
    </ndxf>
  </rcc>
  <rcc rId="126" sId="21" odxf="1" s="1" dxf="1" numFmtId="34">
    <nc r="J1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7" sId="21" odxf="1" s="1" dxf="1" numFmtId="34">
    <nc r="J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8" sId="21" odxf="1" s="1" dxf="1" numFmtId="34">
    <nc r="J12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29" sId="21" odxf="1" s="1" dxf="1" numFmtId="34">
    <nc r="J13">
      <v>300000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0" sId="21" odxf="1" s="1" dxf="1" numFmtId="34">
    <nc r="J14">
      <v>400000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1" sId="21" odxf="1" s="1" dxf="1" numFmtId="34">
    <nc r="J15">
      <v>300000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2" sId="21" odxf="1" s="1" dxf="1" numFmtId="34">
    <nc r="J16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3" sId="21" odxf="1" s="1" dxf="1" numFmtId="34">
    <nc r="J17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4" sId="21" odxf="1" s="1" dxf="1" numFmtId="34">
    <nc r="J18">
      <v>440000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5" sId="21" odxf="1" s="1" dxf="1" numFmtId="34">
    <nc r="J19">
      <v>1100000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6" sId="21" odxf="1" s="1" dxf="1" numFmtId="34">
    <nc r="J20">
      <v>296000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7" sId="21" odxf="1" s="1" dxf="1" numFmtId="34">
    <nc r="J21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8" sId="21" odxf="1" s="1" dxf="1" numFmtId="34">
    <nc r="J22">
      <v>100000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39" sId="21" odxf="1" s="1" dxf="1" numFmtId="34">
    <nc r="J23">
      <v>600000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0" sId="21" odxf="1" s="1" dxf="1" numFmtId="34">
    <nc r="J24">
      <v>2864000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1" sId="21" odxf="1" s="1" dxf="1" numFmtId="34">
    <nc r="J25">
      <v>1800000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2" sId="21" odxf="1" s="1" dxf="1" numFmtId="34">
    <nc r="K10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3" sId="21" odxf="1" s="1" dxf="1" numFmtId="34">
    <nc r="K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4" sId="21" odxf="1" s="1" dxf="1" numFmtId="34">
    <nc r="K12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5" sId="21" odxf="1" s="1" dxf="1" numFmtId="34">
    <nc r="K13">
      <v>450000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6" sId="21" odxf="1" s="1" dxf="1" numFmtId="34">
    <nc r="K14">
      <v>700000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7" sId="21" odxf="1" s="1" dxf="1" numFmtId="34">
    <nc r="K1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8" sId="21" odxf="1" s="1" dxf="1" numFmtId="34">
    <nc r="K16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49" sId="21" odxf="1" s="1" dxf="1" numFmtId="34">
    <nc r="K17">
      <v>550000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0" sId="21" odxf="1" s="1" dxf="1" numFmtId="34">
    <nc r="K18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1" sId="21" odxf="1" s="1" dxf="1" numFmtId="34">
    <nc r="K19">
      <v>1530000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2" sId="21" odxf="1" s="1" dxf="1" numFmtId="34">
    <nc r="K2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3" sId="21" odxf="1" s="1" dxf="1" numFmtId="34">
    <nc r="K21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4" sId="21" odxf="1" s="1" dxf="1" numFmtId="34">
    <nc r="K22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5" sId="21" odxf="1" s="1" dxf="1" numFmtId="34">
    <nc r="K23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6" sId="21" odxf="1" s="1" dxf="1" numFmtId="34">
    <nc r="K24">
      <v>6020000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7" sId="21" odxf="1" s="1" dxf="1" numFmtId="34">
    <nc r="K25">
      <v>1500000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8" sId="21" odxf="1" s="1" dxf="1" numFmtId="34">
    <nc r="L10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59" sId="21" odxf="1" s="1" dxf="1" numFmtId="34">
    <nc r="L11">
      <v>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0" sId="21" odxf="1" s="1" dxf="1" numFmtId="34">
    <nc r="L12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1" sId="21" odxf="1" s="1" dxf="1" numFmtId="34">
    <nc r="L13">
      <v>450000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2" sId="21" odxf="1" s="1" dxf="1" numFmtId="34">
    <nc r="L14">
      <v>700000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3" sId="21" odxf="1" s="1" dxf="1" numFmtId="34">
    <nc r="L15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4" sId="21" odxf="1" s="1" dxf="1" numFmtId="34">
    <nc r="L16">
      <v>200000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5" sId="21" odxf="1" s="1" dxf="1" numFmtId="34">
    <nc r="L17">
      <v>550000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6" sId="21" odxf="1" s="1" dxf="1" numFmtId="34">
    <nc r="L18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7" sId="21" odxf="1" s="1" dxf="1" numFmtId="34">
    <nc r="L19">
      <v>1530000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8" sId="21" odxf="1" s="1" dxf="1" numFmtId="34">
    <nc r="L20">
      <v>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69" sId="21" odxf="1" s="1" dxf="1" numFmtId="34">
    <nc r="L21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0" sId="21" odxf="1" s="1" dxf="1" numFmtId="34">
    <nc r="L22">
      <v>150000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1" sId="21" odxf="1" s="1" dxf="1" numFmtId="34">
    <nc r="L23">
      <v>750000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2" sId="21" odxf="1" s="1" dxf="1" numFmtId="34">
    <nc r="L24">
      <v>6020000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cc rId="173" sId="21" odxf="1" s="1" dxf="1" numFmtId="34">
    <nc r="L25">
      <v>1500000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odxf>
    <ndxf>
      <font>
        <sz val="9.5"/>
        <color theme="1"/>
        <name val="Arial"/>
        <scheme val="none"/>
      </font>
      <numFmt numFmtId="33" formatCode="_-* #,##0_-;\-* #,##0_-;_-* &quot;-&quot;_-;_-@_-"/>
    </ndxf>
  </rcc>
  <rfmt sheetId="21" s="1" sqref="N10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1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2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3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4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5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6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7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8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19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0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1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2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3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4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fmt sheetId="21" s="1" sqref="N25" start="0" length="0">
    <dxf>
      <font>
        <sz val="9.5"/>
        <color theme="1"/>
        <name val="Arial"/>
        <scheme val="none"/>
      </font>
      <numFmt numFmtId="33" formatCode="_-* #,##0_-;\-* #,##0_-;_-* &quot;-&quot;_-;_-@_-"/>
    </dxf>
  </rfmt>
  <rcc rId="174" sId="21">
    <nc r="H9" t="inlineStr">
      <is>
        <t>Budget Detail</t>
      </is>
    </nc>
  </rcc>
  <rcc rId="175" sId="21">
    <nc r="I9" t="inlineStr">
      <is>
        <t xml:space="preserve">Total Advance </t>
      </is>
    </nc>
  </rcc>
  <rcc rId="176" sId="21" odxf="1" dxf="1">
    <nc r="J9" t="inlineStr">
      <is>
        <t>PV23011100004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7" sId="21" odxf="1" dxf="1">
    <nc r="K9" t="inlineStr">
      <is>
        <t>PV23011700007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8" sId="21" odxf="1" dxf="1">
    <nc r="L9" t="inlineStr">
      <is>
        <t>PV23011800015</t>
      </is>
    </nc>
    <odxf>
      <font/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/>
      <fill>
        <patternFill patternType="solid">
          <bgColor rgb="FFFFFFFF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9" sId="21" odxf="1" dxf="1">
    <nc r="M9" t="inlineStr">
      <is>
        <t>total pv cair</t>
      </is>
    </nc>
    <odxf>
      <font/>
      <alignment horizontal="general" vertical="bottom" readingOrder="0"/>
      <border outline="0">
        <left/>
        <right/>
        <top/>
        <bottom/>
      </border>
    </odxf>
    <ndxf>
      <font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0" sId="21" odxf="1" dxf="1">
    <nc r="N9" t="inlineStr">
      <is>
        <t>control</t>
      </is>
    </nc>
    <odxf>
      <font/>
      <alignment horizontal="general" vertical="bottom" readingOrder="0"/>
      <border outline="0">
        <left/>
        <right/>
        <top/>
        <bottom/>
      </border>
    </odxf>
    <ndxf>
      <font/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1" sqref="H9" start="0" length="0">
    <dxf>
      <border>
        <left style="thin">
          <color indexed="64"/>
        </left>
      </border>
    </dxf>
  </rfmt>
  <rfmt sheetId="21" sqref="H9:I9" start="0" length="0">
    <dxf>
      <border>
        <top style="thin">
          <color indexed="64"/>
        </top>
      </border>
    </dxf>
  </rfmt>
  <rfmt sheetId="21" sqref="H9:I9" start="0" length="0">
    <dxf>
      <border>
        <bottom style="thin">
          <color indexed="64"/>
        </bottom>
      </border>
    </dxf>
  </rfmt>
  <rfmt sheetId="21" sqref="H9:I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181" sId="21" eol="1" ref="A26:XFD26" action="insertRow"/>
  <rfmt sheetId="21" sqref="H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medium">
          <color rgb="FFEFF2F7"/>
        </left>
        <right style="medium">
          <color rgb="FFEFF2F7"/>
        </right>
        <top/>
        <bottom/>
      </border>
    </dxf>
  </rfmt>
  <rcc rId="182" sId="21" odxf="1" dxf="1">
    <nc r="I26">
      <f>SUM(I10:I25)</f>
    </nc>
    <odxf>
      <numFmt numFmtId="0" formatCode="General"/>
    </odxf>
    <ndxf>
      <numFmt numFmtId="33" formatCode="_-* #,##0_-;\-* #,##0_-;_-* &quot;-&quot;_-;_-@_-"/>
    </ndxf>
  </rcc>
  <rcc rId="183" sId="21">
    <nc r="H26" t="inlineStr">
      <is>
        <t>TOTAL VQ</t>
      </is>
    </nc>
  </rcc>
  <rrc rId="184" sId="21" eol="1" ref="A27:XFD27" action="insertRow"/>
  <rcc rId="185" sId="21">
    <nc r="H27" t="inlineStr">
      <is>
        <t>ADVANCE YG DICAIRKAN</t>
      </is>
    </nc>
  </rcc>
  <rfmt sheetId="21" sqref="H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EFF2F7"/>
        </left>
        <right style="medium">
          <color rgb="FFEFF2F7"/>
        </right>
        <top/>
        <bottom/>
      </border>
    </dxf>
  </rfmt>
  <rcc rId="186" sId="21">
    <nc r="J27">
      <f>SUM(J10:J25)</f>
    </nc>
  </rcc>
  <rcc rId="187" sId="21">
    <nc r="K27">
      <f>SUM(K10:K25)</f>
    </nc>
  </rcc>
  <rcc rId="188" sId="21">
    <nc r="L27">
      <f>SUM(L10:L25)</f>
    </nc>
  </rcc>
  <rcc rId="189" sId="21">
    <nc r="N27">
      <f>SUM(N10:N25)</f>
    </nc>
  </rcc>
  <rcc rId="190" sId="21">
    <nc r="N10">
      <f>SUM(J10:L10)</f>
    </nc>
  </rcc>
  <rcc rId="191" sId="21">
    <nc r="N11">
      <f>SUM(J11:L11)</f>
    </nc>
  </rcc>
  <rcc rId="192" sId="21">
    <nc r="N12">
      <f>SUM(J12:L12)</f>
    </nc>
  </rcc>
  <rcc rId="193" sId="21">
    <nc r="N13">
      <f>SUM(J13:L13)</f>
    </nc>
  </rcc>
  <rcc rId="194" sId="21">
    <nc r="N14">
      <f>SUM(J14:L14)</f>
    </nc>
  </rcc>
  <rcc rId="195" sId="21">
    <nc r="N15">
      <f>SUM(J15:L15)</f>
    </nc>
  </rcc>
  <rcc rId="196" sId="21">
    <nc r="N16">
      <f>SUM(J16:L16)</f>
    </nc>
  </rcc>
  <rcc rId="197" sId="21">
    <nc r="N17">
      <f>SUM(J17:L17)</f>
    </nc>
  </rcc>
  <rcc rId="198" sId="21">
    <nc r="N18">
      <f>SUM(J18:L18)</f>
    </nc>
  </rcc>
  <rcc rId="199" sId="21">
    <nc r="N19">
      <f>SUM(J19:L19)</f>
    </nc>
  </rcc>
  <rcc rId="200" sId="21">
    <nc r="N20">
      <f>SUM(J20:L20)</f>
    </nc>
  </rcc>
  <rcc rId="201" sId="21">
    <nc r="N21">
      <f>SUM(J21:L21)</f>
    </nc>
  </rcc>
  <rcc rId="202" sId="21">
    <nc r="N22">
      <f>SUM(J22:L22)</f>
    </nc>
  </rcc>
  <rcc rId="203" sId="21">
    <nc r="N23">
      <f>SUM(J23:L23)</f>
    </nc>
  </rcc>
  <rcc rId="204" sId="21">
    <nc r="N24">
      <f>SUM(J24:L24)</f>
    </nc>
  </rcc>
  <rcc rId="205" sId="21">
    <nc r="N25">
      <f>SUM(J25:L25)</f>
    </nc>
  </rcc>
  <rfmt sheetId="21" sqref="H10:H27" start="0" length="0">
    <dxf>
      <border>
        <left style="thin">
          <color indexed="64"/>
        </left>
      </border>
    </dxf>
  </rfmt>
  <rfmt sheetId="21" sqref="N10:N27" start="0" length="0">
    <dxf>
      <border>
        <right style="thin">
          <color indexed="64"/>
        </right>
      </border>
    </dxf>
  </rfmt>
  <rfmt sheetId="21" sqref="H27:N27" start="0" length="0">
    <dxf>
      <border>
        <bottom style="thin">
          <color indexed="64"/>
        </bottom>
      </border>
    </dxf>
  </rfmt>
  <rfmt sheetId="21" sqref="H10:N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1" sqref="H26:N26">
    <dxf>
      <fill>
        <patternFill patternType="solid">
          <bgColor rgb="FF92D050"/>
        </patternFill>
      </fill>
    </dxf>
  </rfmt>
  <rcc rId="206" sId="21">
    <nc r="I27">
      <v>40000000</v>
    </nc>
  </rcc>
  <rfmt sheetId="21" sqref="I27">
    <dxf>
      <numFmt numFmtId="33" formatCode="_-* #,##0_-;\-* #,##0_-;_-* &quot;-&quot;_-;_-@_-"/>
    </dxf>
  </rfmt>
  <rrc rId="207" sId="21" eol="1" ref="A28:XFD28" action="insertRow"/>
  <rcc rId="208" sId="21">
    <nc r="H28" t="inlineStr">
      <is>
        <t xml:space="preserve">ADVANCE YG BELUM DICAIRKAN </t>
      </is>
    </nc>
  </rcc>
  <rfmt sheetId="21" sqref="H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5"/>
        <color rgb="FF505D69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rfmt>
  <rcc rId="209" sId="21" odxf="1" dxf="1">
    <nc r="I28">
      <f>SUM(I26-I27)</f>
    </nc>
    <odxf>
      <numFmt numFmtId="0" formatCode="General"/>
    </odxf>
    <ndxf>
      <numFmt numFmtId="33" formatCode="_-* #,##0_-;\-* #,##0_-;_-* &quot;-&quot;_-;_-@_-"/>
    </ndxf>
  </rcc>
  <rfmt sheetId="21" sqref="N28" start="0" length="0">
    <dxf>
      <border>
        <right style="thin">
          <color indexed="64"/>
        </right>
      </border>
    </dxf>
  </rfmt>
  <rfmt sheetId="21" sqref="H28:N28" start="0" length="0">
    <dxf>
      <border>
        <bottom style="thin">
          <color indexed="64"/>
        </bottom>
      </border>
    </dxf>
  </rfmt>
  <rfmt sheetId="21" sqref="H28:N2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21" sqref="H28:N28">
    <dxf>
      <fill>
        <patternFill patternType="solid">
          <bgColor theme="9" tint="0.39997558519241921"/>
        </patternFill>
      </fill>
    </dxf>
  </rfmt>
  <rfmt sheetId="21" sqref="H26:N26">
    <dxf>
      <fill>
        <patternFill>
          <bgColor theme="9" tint="0.39997558519241921"/>
        </patternFill>
      </fill>
    </dxf>
  </rfmt>
  <rfmt sheetId="21" sqref="H26:N26">
    <dxf>
      <fill>
        <patternFill>
          <bgColor theme="8" tint="0.59999389629810485"/>
        </patternFill>
      </fill>
    </dxf>
  </rfmt>
  <rdn rId="0" localSheetId="2" customView="1" name="Z_C9F1297D_C101_46AC_A90F_3FEF25CC5F27_.wvu.PrintArea" hidden="1" oldHidden="1">
    <formula>enah!$A$3:$P$28</formula>
  </rdn>
  <rcv guid="{C9F1297D-C101-46AC-A90F-3FEF25CC5F27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cc rId="1766" sId="23" odxf="1" s="1" dxf="1">
    <nc r="A3" t="inlineStr">
      <is>
        <t>tadvanceid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67" sId="23" odxf="1" s="1" dxf="1">
    <nc r="B3" t="inlineStr">
      <is>
        <t>tadvance_detailid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68" sId="23" odxf="1" s="1" dxf="1">
    <nc r="C3" t="inlineStr">
      <is>
        <t>description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69" sId="23" odxf="1" s="1" dxf="1">
    <nc r="D3" t="inlineStr">
      <is>
        <t>tbudgetid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0" sId="23" odxf="1" s="1" dxf="1">
    <nc r="E3" t="inlineStr">
      <is>
        <t>tbudget_detailid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1" sId="23" odxf="1" s="1" dxf="1">
    <nc r="F3" t="inlineStr">
      <is>
        <t>accountid_advance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2" sId="23" odxf="1" s="1" dxf="1">
    <nc r="G3" t="inlineStr">
      <is>
        <t>vendorid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773" sId="23">
    <nc r="H3" t="inlineStr">
      <is>
        <t>budget_detail</t>
      </is>
    </nc>
  </rcc>
  <rcc rId="1774" sId="23">
    <nc r="I3" t="inlineStr">
      <is>
        <t>total_advance</t>
      </is>
    </nc>
  </rcc>
  <rcc rId="1775" sId="23" odxf="1" dxf="1">
    <nc r="A7" t="inlineStr">
      <is>
        <t>total adv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3" sqref="B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C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D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E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F7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G7" start="0" length="0">
    <dxf>
      <alignment horizontal="center" vertical="top" readingOrder="0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1776" sId="23" odxf="1" dxf="1">
    <nc r="A8" t="inlineStr">
      <is>
        <t>control pv cair</t>
      </is>
    </nc>
    <odxf>
      <alignment horizontal="general" vertical="bottom" readingOrder="0"/>
      <border outline="0">
        <left/>
        <top/>
        <bottom/>
      </border>
    </odxf>
    <ndxf>
      <alignment horizontal="center" vertical="top" readingOrder="0"/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3" sqref="B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C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D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E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F8" start="0" length="0">
    <dxf>
      <alignment horizontal="center" vertical="top" readingOrder="0"/>
      <border outline="0">
        <top style="medium">
          <color indexed="64"/>
        </top>
        <bottom style="medium">
          <color indexed="64"/>
        </bottom>
      </border>
    </dxf>
  </rfmt>
  <rfmt sheetId="23" sqref="G8" start="0" length="0">
    <dxf>
      <alignment horizontal="center" vertical="top" readingOrder="0"/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1777" sId="23" odxf="1" dxf="1">
    <nc r="A9" t="inlineStr">
      <is>
        <t>selisih</t>
      </is>
    </nc>
    <odxf>
      <alignment horizontal="general" vertical="bottom" readingOrder="0"/>
      <border outline="0">
        <top/>
      </border>
    </odxf>
    <ndxf>
      <alignment horizontal="center" vertical="top" readingOrder="0"/>
      <border outline="0">
        <top style="medium">
          <color indexed="64"/>
        </top>
      </border>
    </ndxf>
  </rcc>
  <rfmt sheetId="23" sqref="B9" start="0" length="0">
    <dxf>
      <alignment horizontal="center" vertical="top" readingOrder="0"/>
      <border outline="0">
        <top style="medium">
          <color indexed="64"/>
        </top>
      </border>
    </dxf>
  </rfmt>
  <rfmt sheetId="23" sqref="C9" start="0" length="0">
    <dxf>
      <alignment horizontal="center" vertical="top" readingOrder="0"/>
      <border outline="0">
        <top style="medium">
          <color indexed="64"/>
        </top>
      </border>
    </dxf>
  </rfmt>
  <rfmt sheetId="23" sqref="D9" start="0" length="0">
    <dxf>
      <alignment horizontal="center" vertical="top" readingOrder="0"/>
      <border outline="0">
        <top style="medium">
          <color indexed="64"/>
        </top>
      </border>
    </dxf>
  </rfmt>
  <rfmt sheetId="23" sqref="E9" start="0" length="0">
    <dxf>
      <alignment horizontal="center" vertical="top" readingOrder="0"/>
      <border outline="0">
        <top style="medium">
          <color indexed="64"/>
        </top>
      </border>
    </dxf>
  </rfmt>
  <rfmt sheetId="23" sqref="F9" start="0" length="0">
    <dxf>
      <alignment horizontal="center" vertical="top" readingOrder="0"/>
      <border outline="0">
        <top style="medium">
          <color indexed="64"/>
        </top>
      </border>
    </dxf>
  </rfmt>
  <rfmt sheetId="23" sqref="G9" start="0" length="0">
    <dxf>
      <alignment horizontal="center" vertical="top" readingOrder="0"/>
      <border outline="0">
        <top style="medium">
          <color indexed="64"/>
        </top>
      </border>
    </dxf>
  </rfmt>
  <rcc rId="1778" sId="23" odxf="1" dxf="1">
    <nc r="J7">
      <f>SUM(J4:J6)</f>
    </nc>
    <odxf>
      <numFmt numFmtId="0" formatCode="General"/>
    </odxf>
    <ndxf>
      <numFmt numFmtId="3" formatCode="#,##0"/>
    </ndxf>
  </rcc>
  <rcc rId="1779" sId="23" odxf="1" dxf="1">
    <nc r="K7">
      <f>SUM(K4:K6)</f>
    </nc>
    <odxf>
      <numFmt numFmtId="0" formatCode="General"/>
    </odxf>
    <ndxf>
      <numFmt numFmtId="3" formatCode="#,##0"/>
    </ndxf>
  </rcc>
  <rcc rId="1780" sId="23" odxf="1" dxf="1">
    <nc r="L7">
      <f>SUM(L4:L6)</f>
    </nc>
    <odxf>
      <numFmt numFmtId="0" formatCode="General"/>
    </odxf>
    <ndxf>
      <numFmt numFmtId="3" formatCode="#,##0"/>
    </ndxf>
  </rcc>
  <rcc rId="1781" sId="23">
    <nc r="M4">
      <f>J4+K4+L4</f>
    </nc>
  </rcc>
  <rcc rId="1782" sId="23">
    <nc r="M5">
      <f>J5+K5+L5</f>
    </nc>
  </rcc>
  <rcc rId="1783" sId="23">
    <nc r="M6">
      <f>J6+K6+L6</f>
    </nc>
  </rcc>
  <rcc rId="1784" sId="23" odxf="1" s="1" dxf="1">
    <oc r="M3" t="inlineStr">
      <is>
        <t>total</t>
      </is>
    </oc>
    <nc r="M3" t="inlineStr">
      <is>
        <t>total pv cair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odxf>
    <ndxf>
      <numFmt numFmtId="165" formatCode="_(* #,##0_);_(* \(#,##0\);_(* &quot;-&quot;??_);_(@_)"/>
      <fill>
        <patternFill patternType="solid">
          <bgColor rgb="FFFFFFFF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1785" sId="23" odxf="1" s="1" dxf="1">
    <nc r="N3" t="inlineStr">
      <is>
        <t>total adv-pv cair</t>
      </is>
    </nc>
    <odxf>
      <numFmt numFmtId="0" formatCode="General"/>
    </odxf>
    <ndxf>
      <font>
        <sz val="11"/>
        <color theme="1"/>
        <name val="Calibri"/>
        <scheme val="none"/>
      </font>
      <numFmt numFmtId="165" formatCode="_(* #,##0_);_(* \(#,##0\);_(* &quot;-&quot;??_);_(@_)"/>
      <fill>
        <patternFill patternType="solid">
          <bgColor rgb="FFFFFFFF"/>
        </patternFill>
      </fill>
      <alignment horizontal="center" readingOrder="0"/>
      <border outline="0">
        <left style="thin">
          <color auto="1"/>
        </left>
        <right style="thin">
          <color auto="1"/>
        </right>
      </border>
    </ndxf>
  </rcc>
  <rcc rId="1786" sId="23" odxf="1" dxf="1">
    <nc r="N4">
      <f>I4-M4</f>
    </nc>
    <odxf>
      <numFmt numFmtId="0" formatCode="General"/>
    </odxf>
    <ndxf>
      <numFmt numFmtId="3" formatCode="#,##0"/>
    </ndxf>
  </rcc>
  <rcc rId="1787" sId="23" odxf="1" dxf="1">
    <nc r="N5">
      <f>I5-M5</f>
    </nc>
    <odxf>
      <numFmt numFmtId="0" formatCode="General"/>
    </odxf>
    <ndxf>
      <numFmt numFmtId="3" formatCode="#,##0"/>
    </ndxf>
  </rcc>
  <rcc rId="1788" sId="23" odxf="1" dxf="1">
    <nc r="N6">
      <f>I6-M6</f>
    </nc>
    <odxf>
      <numFmt numFmtId="0" formatCode="General"/>
    </odxf>
    <ndxf>
      <numFmt numFmtId="3" formatCode="#,##0"/>
    </ndxf>
  </rcc>
  <rcc rId="1789" sId="23">
    <nc r="M7">
      <f>J7+K7+L7</f>
    </nc>
  </rcc>
  <rcc rId="1790" sId="23" odxf="1" dxf="1">
    <nc r="N7">
      <f>I7-M7</f>
    </nc>
    <odxf>
      <numFmt numFmtId="0" formatCode="General"/>
    </odxf>
    <ndxf>
      <numFmt numFmtId="3" formatCode="#,##0"/>
    </ndxf>
  </rcc>
  <rcc rId="1791" sId="23">
    <nc r="M8">
      <f>J8+K8+L8</f>
    </nc>
  </rcc>
  <rfmt sheetId="23" sqref="N8" start="0" length="0">
    <dxf>
      <numFmt numFmtId="3" formatCode="#,##0"/>
    </dxf>
  </rfmt>
  <rfmt sheetId="23" sqref="M1:M1048576">
    <dxf>
      <numFmt numFmtId="35" formatCode="_(* #,##0.00_);_(* \(#,##0.00\);_(* &quot;-&quot;??_);_(@_)"/>
    </dxf>
  </rfmt>
  <rfmt sheetId="23" sqref="M1:M1048576">
    <dxf>
      <numFmt numFmtId="166" formatCode="_(* #,##0.0_);_(* \(#,##0.0\);_(* &quot;-&quot;??_);_(@_)"/>
    </dxf>
  </rfmt>
  <rfmt sheetId="23" sqref="M1:M1048576">
    <dxf>
      <numFmt numFmtId="165" formatCode="_(* #,##0_);_(* \(#,##0\);_(* &quot;-&quot;??_);_(@_)"/>
    </dxf>
  </rfmt>
  <rfmt sheetId="23" sqref="A3:A8" start="0" length="0">
    <dxf>
      <border>
        <left style="thin">
          <color indexed="64"/>
        </left>
      </border>
    </dxf>
  </rfmt>
  <rfmt sheetId="23" sqref="A3:N3" start="0" length="0">
    <dxf>
      <border>
        <top style="thin">
          <color indexed="64"/>
        </top>
      </border>
    </dxf>
  </rfmt>
  <rfmt sheetId="23" sqref="N3:N8" start="0" length="0">
    <dxf>
      <border>
        <right style="thin">
          <color indexed="64"/>
        </right>
      </border>
    </dxf>
  </rfmt>
  <rfmt sheetId="23" sqref="A8:N8" start="0" length="0">
    <dxf>
      <border>
        <bottom style="thin">
          <color indexed="64"/>
        </bottom>
      </border>
    </dxf>
  </rfmt>
  <rfmt sheetId="23" sqref="A3:N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6880B336-4DDE-4525-A35F-B03F186E70C2}" action="delete"/>
  <rdn rId="0" localSheetId="2" customView="1" name="Z_6880B336_4DDE_4525_A35F_B03F186E70C2_.wvu.PrintArea" hidden="1" oldHidden="1">
    <formula>enah!$A$3:$P$28</formula>
    <oldFormula>enah!$A$3:$P$28</oldFormula>
  </rdn>
  <rcv guid="{6880B336-4DDE-4525-A35F-B03F186E70C2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" sId="21">
    <nc r="M10">
      <f>SUM(J10+K10+L10)</f>
    </nc>
  </rcc>
  <rcc rId="212" sId="21">
    <nc r="M11">
      <f>SUM(J11+K11+L11)</f>
    </nc>
  </rcc>
  <rcc rId="213" sId="21">
    <nc r="M12">
      <f>SUM(J12+K12+L12)</f>
    </nc>
  </rcc>
  <rcc rId="214" sId="21">
    <nc r="M13">
      <f>SUM(J13+K13+L13)</f>
    </nc>
  </rcc>
  <rcc rId="215" sId="21">
    <nc r="M14">
      <f>SUM(J14+K14+L14)</f>
    </nc>
  </rcc>
  <rcc rId="216" sId="21">
    <nc r="M15">
      <f>SUM(J15+K15+L15)</f>
    </nc>
  </rcc>
  <rcc rId="217" sId="21">
    <nc r="M16">
      <f>SUM(J16+K16+L16)</f>
    </nc>
  </rcc>
  <rcc rId="218" sId="21">
    <nc r="M17">
      <f>SUM(J17+K17+L17)</f>
    </nc>
  </rcc>
  <rcc rId="219" sId="21">
    <nc r="M18">
      <f>SUM(J18+K18+L18)</f>
    </nc>
  </rcc>
  <rcc rId="220" sId="21">
    <nc r="M19">
      <f>SUM(J19+K19+L19)</f>
    </nc>
  </rcc>
  <rcc rId="221" sId="21">
    <nc r="M20">
      <f>SUM(J20+K20+L20)</f>
    </nc>
  </rcc>
  <rcc rId="222" sId="21">
    <nc r="M21">
      <f>SUM(J21+K21+L21)</f>
    </nc>
  </rcc>
  <rcc rId="223" sId="21">
    <nc r="M22">
      <f>SUM(J22+K22+L22)</f>
    </nc>
  </rcc>
  <rcc rId="224" sId="21">
    <nc r="M23">
      <f>SUM(J23+K23+L23)</f>
    </nc>
  </rcc>
  <rcc rId="225" sId="21">
    <nc r="M24">
      <f>SUM(J24+K24+L24)</f>
    </nc>
  </rcc>
  <rcc rId="226" sId="21">
    <nc r="M25">
      <f>SUM(J25+K25+L25)</f>
    </nc>
  </rcc>
  <rcc rId="227" sId="21">
    <nc r="M27">
      <f>SUM(M10:M25)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1" sqref="H9:N9">
    <dxf>
      <fill>
        <patternFill>
          <bgColor theme="8" tint="0.59999389629810485"/>
        </patternFill>
      </fill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8" sId="21" odxf="1" s="1" dxf="1">
    <nc r="J26">
      <f>SUM(J10:J25)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29" sId="21" odxf="1" s="1" dxf="1">
    <nc r="K26">
      <f>SUM(K10:K25)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0" sId="21" odxf="1" s="1" dxf="1">
    <nc r="L26">
      <f>SUM(L10:L25)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1" sId="21" odxf="1" s="1" dxf="1">
    <nc r="M26">
      <f>SUM(M10:M25)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c rId="232" sId="21" odxf="1" s="1" dxf="1">
    <nc r="N26">
      <f>SUM(N10:N25)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numFmt numFmtId="164" formatCode="_-* #,##0_-;\-* #,##0_-;_-* &quot;-&quot;_-;_-@_-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8">
    <nc r="N4">
      <v>1000000</v>
    </nc>
  </rcc>
  <rcc rId="7" sId="8">
    <nc r="O4">
      <v>6000000</v>
    </nc>
  </rcc>
  <rcc rId="8" sId="8">
    <nc r="Q4">
      <v>2500000</v>
    </nc>
  </rcc>
  <rcc rId="9" sId="8">
    <nc r="R4">
      <v>1000000</v>
    </nc>
  </rcc>
  <rcc rId="10" sId="8">
    <nc r="P4">
      <v>5000000</v>
    </nc>
  </rcc>
  <rdn rId="0" localSheetId="2" customView="1" name="Z_113F5A9E_2D68_4C33_8BCE_86FDF83113D7_.wvu.PrintArea" hidden="1" oldHidden="1">
    <formula>enah!$A$3:$P$28</formula>
  </rdn>
  <rcv guid="{113F5A9E-2D68-4C33-8BCE-86FDF83113D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21">
    <oc r="I28">
      <f>SUM(I26-I27)</f>
    </oc>
    <nc r="I28">
      <f>SUM(I26-I27)</f>
    </nc>
  </rcc>
  <rcc rId="235" sId="21">
    <nc r="J28">
      <f>J26-J27</f>
    </nc>
  </rcc>
  <rcc rId="236" sId="21">
    <nc r="K28">
      <f>K26-K27</f>
    </nc>
  </rcc>
  <rcc rId="237" sId="21">
    <nc r="L28">
      <f>L26-L27</f>
    </nc>
  </rcc>
  <rcc rId="238" sId="21">
    <nc r="M28">
      <f>M26-M27</f>
    </nc>
  </rcc>
  <rcc rId="239" sId="21">
    <nc r="N28">
      <f>N26-N27</f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21">
    <oc r="N10">
      <f>SUM(J10:L10)</f>
    </oc>
    <nc r="N10">
      <f>I10-M10</f>
    </nc>
  </rcc>
  <rcc rId="241" sId="21">
    <oc r="N12">
      <f>SUM(J12:L12)</f>
    </oc>
    <nc r="N12">
      <f>I12-M12</f>
    </nc>
  </rcc>
  <rcc rId="242" sId="21">
    <oc r="N13">
      <f>SUM(J13:L13)</f>
    </oc>
    <nc r="N13">
      <f>I13-M13</f>
    </nc>
  </rcc>
  <rcc rId="243" sId="21">
    <oc r="N14">
      <f>SUM(J14:L14)</f>
    </oc>
    <nc r="N14">
      <f>I14-M14</f>
    </nc>
  </rcc>
  <rcc rId="244" sId="21">
    <oc r="N15">
      <f>SUM(J15:L15)</f>
    </oc>
    <nc r="N15">
      <f>I15-M15</f>
    </nc>
  </rcc>
  <rcc rId="245" sId="21">
    <oc r="N16">
      <f>SUM(J16:L16)</f>
    </oc>
    <nc r="N16">
      <f>I16-M16</f>
    </nc>
  </rcc>
  <rcc rId="246" sId="21">
    <oc r="N17">
      <f>SUM(J17:L17)</f>
    </oc>
    <nc r="N17">
      <f>I17-M17</f>
    </nc>
  </rcc>
  <rcc rId="247" sId="21">
    <oc r="N18">
      <f>SUM(J18:L18)</f>
    </oc>
    <nc r="N18">
      <f>I18-M18</f>
    </nc>
  </rcc>
  <rcc rId="248" sId="21">
    <oc r="N19">
      <f>SUM(J19:L19)</f>
    </oc>
    <nc r="N19">
      <f>I19-M19</f>
    </nc>
  </rcc>
  <rcc rId="249" sId="21">
    <oc r="N20">
      <f>SUM(J20:L20)</f>
    </oc>
    <nc r="N20">
      <f>I20-M20</f>
    </nc>
  </rcc>
  <rcc rId="250" sId="21">
    <oc r="N21">
      <f>SUM(J21:L21)</f>
    </oc>
    <nc r="N21">
      <f>I21-M21</f>
    </nc>
  </rcc>
  <rcc rId="251" sId="21">
    <oc r="N22">
      <f>SUM(J22:L22)</f>
    </oc>
    <nc r="N22">
      <f>I22-M22</f>
    </nc>
  </rcc>
  <rcc rId="252" sId="21">
    <oc r="N23">
      <f>SUM(J23:L23)</f>
    </oc>
    <nc r="N23">
      <f>I23-M23</f>
    </nc>
  </rcc>
  <rcc rId="253" sId="21">
    <oc r="N24">
      <f>SUM(J24:L24)</f>
    </oc>
    <nc r="N24">
      <f>I24-M24</f>
    </nc>
  </rcc>
  <rcc rId="254" sId="21">
    <oc r="N25">
      <f>SUM(J25:L25)</f>
    </oc>
    <nc r="N25">
      <f>I25-M25</f>
    </nc>
  </rcc>
  <rcc rId="255" sId="21" odxf="1" dxf="1">
    <oc r="N26">
      <f>SUM(N10:N25)</f>
    </oc>
    <nc r="N26">
      <f>I26-M26</f>
    </nc>
    <odxf>
      <font>
        <sz val="11"/>
        <color theme="1"/>
        <name val="Calibri"/>
        <family val="2"/>
        <scheme val="minor"/>
      </font>
      <fill>
        <patternFill patternType="solid">
          <bgColor theme="8" tint="0.59999389629810485"/>
        </patternFill>
      </fill>
    </odxf>
    <ndxf>
      <font>
        <sz val="9.5"/>
        <color theme="1"/>
        <name val="Arial"/>
        <family val="2"/>
        <scheme val="none"/>
      </font>
      <fill>
        <patternFill patternType="none">
          <bgColor indexed="65"/>
        </patternFill>
      </fill>
    </ndxf>
  </rcc>
  <rcc rId="256" sId="21" odxf="1" s="1" dxf="1">
    <oc r="N27">
      <f>SUM(N10:N25)</f>
    </oc>
    <nc r="N27">
      <f>I27-M27</f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odxf>
    <ndxf>
      <font>
        <sz val="9.5"/>
        <color theme="1"/>
        <name val="Arial"/>
        <family val="2"/>
        <scheme val="none"/>
      </font>
      <numFmt numFmtId="164" formatCode="_-* #,##0_-;\-* #,##0_-;_-* &quot;-&quot;_-;_-@_-"/>
    </ndxf>
  </rcc>
  <rcc rId="257" sId="21">
    <oc r="N28">
      <f>N26-N27</f>
    </oc>
    <nc r="N28">
      <f>N26-N27</f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1" sqref="N26">
    <dxf>
      <fill>
        <patternFill patternType="solid">
          <bgColor theme="8" tint="0.59999389629810485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1:XFD1048576">
    <dxf>
      <numFmt numFmtId="35" formatCode="_(* #,##0.00_);_(* \(#,##0.00\);_(* &quot;-&quot;??_);_(@_)"/>
    </dxf>
  </rfmt>
  <rfmt sheetId="9" sqref="A1:XFD1048576">
    <dxf>
      <numFmt numFmtId="166" formatCode="_(* #,##0.0_);_(* \(#,##0.0\);_(* &quot;-&quot;??_);_(@_)"/>
    </dxf>
  </rfmt>
  <rfmt sheetId="9" sqref="A1:XFD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1" xfDxf="1" dxf="1">
    <nc r="B9" t="inlineStr">
      <is>
        <t>VQ23010900002</t>
      </is>
    </nc>
  </rcc>
  <rfmt sheetId="21" sqref="B9">
    <dxf>
      <fill>
        <patternFill patternType="solid">
          <bgColor theme="8" tint="0.59999389629810485"/>
        </patternFill>
      </fill>
    </dxf>
  </rfmt>
  <rfmt sheetId="21" sqref="B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1" sqref="B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9F1297D-C101-46AC-A90F-3FEF25CC5F27}" action="delete"/>
  <rdn rId="0" localSheetId="2" customView="1" name="Z_C9F1297D_C101_46AC_A90F_3FEF25CC5F27_.wvu.PrintArea" hidden="1" oldHidden="1">
    <formula>enah!$A$3:$P$28</formula>
    <oldFormula>enah!$A$3:$P$28</oldFormula>
  </rdn>
  <rcv guid="{C9F1297D-C101-46AC-A90F-3FEF25CC5F2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:XFD1048576">
    <dxf>
      <numFmt numFmtId="35" formatCode="_(* #,##0.00_);_(* \(#,##0.00\);_(* &quot;-&quot;??_);_(@_)"/>
    </dxf>
  </rfmt>
  <rfmt sheetId="6" sqref="A1:XFD1048576">
    <dxf>
      <numFmt numFmtId="166" formatCode="_(* #,##0.0_);_(* \(#,##0.0\);_(* &quot;-&quot;??_);_(@_)"/>
    </dxf>
  </rfmt>
  <rfmt sheetId="6" sqref="A1:XFD1048576">
    <dxf>
      <numFmt numFmtId="165" formatCode="_(* #,##0_);_(* \(#,##0\);_(* &quot;-&quot;??_);_(@_)"/>
    </dxf>
  </rfmt>
  <rcc rId="261" sId="6" numFmtId="34">
    <nc r="J5">
      <v>0</v>
    </nc>
  </rcc>
  <rcc rId="262" sId="6" numFmtId="34">
    <nc r="J7">
      <v>0</v>
    </nc>
  </rcc>
  <rcc rId="263" sId="6" numFmtId="34">
    <nc r="J9">
      <v>0</v>
    </nc>
  </rcc>
  <rcc rId="264" sId="11">
    <oc r="AB8">
      <f>SUM(U8:AA8)</f>
    </oc>
    <nc r="AB8">
      <f>SUM(J8:AA8)</f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12">
    <oc r="O9">
      <f>SUM(J9:N9)</f>
    </oc>
    <nc r="O9">
      <f>SUM(J9:N9)</f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7" sId="6" numFmtId="34">
    <nc r="J10">
      <v>250000</v>
    </nc>
  </rcc>
  <rcc rId="268" sId="6" numFmtId="34">
    <nc r="M10">
      <v>250000</v>
    </nc>
  </rcc>
  <rcc rId="269" sId="6" numFmtId="34">
    <nc r="O10">
      <v>250000</v>
    </nc>
  </rcc>
  <rcc rId="270" sId="6" numFmtId="34">
    <nc r="R10">
      <v>250000</v>
    </nc>
  </rcc>
  <rcc rId="271" sId="6" numFmtId="34">
    <nc r="P12">
      <v>500000</v>
    </nc>
  </rcc>
  <rdn rId="0" localSheetId="2" customView="1" name="Z_ECF72AE7_C5A2_4B64_8F4D_6758CB07E305_.wvu.PrintArea" hidden="1" oldHidden="1">
    <formula>enah!$A$3:$P$28</formula>
  </rdn>
  <rcv guid="{ECF72AE7-C5A2-4B64-8F4D-6758CB07E305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6" numFmtId="34">
    <nc r="K8">
      <v>25000</v>
    </nc>
  </rcc>
  <rcc rId="274" sId="6" numFmtId="34">
    <nc r="L8">
      <v>25000</v>
    </nc>
  </rcc>
  <rcc rId="275" sId="6" numFmtId="34">
    <nc r="N8">
      <v>25000</v>
    </nc>
  </rcc>
  <rcc rId="276" sId="6" numFmtId="34">
    <nc r="Q8">
      <v>25000</v>
    </nc>
  </rcc>
  <rcc rId="277" sId="6" numFmtId="34">
    <nc r="K5">
      <v>100000</v>
    </nc>
  </rcc>
  <rcc rId="278" sId="6" numFmtId="34">
    <nc r="K6">
      <v>100000</v>
    </nc>
  </rcc>
  <rcc rId="279" sId="6" numFmtId="34">
    <nc r="K7">
      <v>300000</v>
    </nc>
  </rcc>
  <rcc rId="280" sId="6" numFmtId="34">
    <nc r="K9">
      <v>250000</v>
    </nc>
  </rcc>
  <rcc rId="281" sId="6" numFmtId="34">
    <nc r="K11">
      <v>25000</v>
    </nc>
  </rcc>
  <rcc rId="282" sId="6" numFmtId="34">
    <nc r="N5">
      <v>100000</v>
    </nc>
  </rcc>
  <rcc rId="283" sId="6" numFmtId="34">
    <nc r="N6">
      <v>100000</v>
    </nc>
  </rcc>
  <rcc rId="284" sId="6" numFmtId="34">
    <nc r="N7">
      <v>300000</v>
    </nc>
  </rcc>
  <rcc rId="285" sId="6" numFmtId="34">
    <nc r="N9">
      <v>250000</v>
    </nc>
  </rcc>
  <rcc rId="286" sId="6" numFmtId="34">
    <nc r="N11">
      <v>25000</v>
    </nc>
  </rcc>
  <rcc rId="287" sId="6" numFmtId="34">
    <nc r="L5">
      <v>100000</v>
    </nc>
  </rcc>
  <rcc rId="288" sId="6" numFmtId="34">
    <nc r="L6">
      <v>100000</v>
    </nc>
  </rcc>
  <rcc rId="289" sId="6" numFmtId="34">
    <nc r="L7">
      <v>300000</v>
    </nc>
  </rcc>
  <rcc rId="290" sId="6" numFmtId="34">
    <nc r="L9">
      <v>250000</v>
    </nc>
  </rcc>
  <rcc rId="291" sId="6" numFmtId="34">
    <nc r="L11">
      <v>25000</v>
    </nc>
  </rcc>
  <rcc rId="292" sId="6" numFmtId="34">
    <nc r="Q5">
      <v>100000</v>
    </nc>
  </rcc>
  <rcc rId="293" sId="6" numFmtId="34">
    <nc r="Q6">
      <v>100000</v>
    </nc>
  </rcc>
  <rcc rId="294" sId="6" numFmtId="34">
    <nc r="Q7">
      <v>300000</v>
    </nc>
  </rcc>
  <rcc rId="295" sId="6" numFmtId="34">
    <nc r="Q9">
      <v>250000</v>
    </nc>
  </rcc>
  <rcc rId="296" sId="6" numFmtId="34">
    <nc r="Q11">
      <v>25000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A1:XFD1048576">
    <dxf>
      <numFmt numFmtId="35" formatCode="_(* #,##0.00_);_(* \(#,##0.00\);_(* &quot;-&quot;??_);_(@_)"/>
    </dxf>
  </rfmt>
  <rfmt sheetId="7" sqref="A1:XFD1048576">
    <dxf>
      <numFmt numFmtId="165" formatCode="_(* #,##0.0_);_(* \(#,##0.0\);_(* &quot;-&quot;??_);_(@_)"/>
    </dxf>
  </rfmt>
  <rfmt sheetId="7" sqref="A1:XFD1048576">
    <dxf>
      <numFmt numFmtId="164" formatCode="_(* #,##0_);_(* \(#,##0\);_(* &quot;-&quot;??_);_(@_)"/>
    </dxf>
  </rfmt>
  <rcc rId="12" sId="7">
    <nc r="J5">
      <f>$I$5/10</f>
    </nc>
  </rcc>
  <rdn rId="0" localSheetId="2" customView="1" name="Z_A01D44F9_3608_429C_BE76_956311B3E4C7_.wvu.PrintArea" hidden="1" oldHidden="1">
    <formula>enah!$A$3:$P$28</formula>
  </rdn>
  <rcv guid="{A01D44F9-3608-429C-BE76-956311B3E4C7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7" sId="10">
    <nc r="J6">
      <v>6000000</v>
    </nc>
  </rcc>
  <rcc rId="298" sId="10">
    <nc r="L6">
      <v>6000000</v>
    </nc>
  </rcc>
  <rcc rId="299" sId="10">
    <nc r="N6">
      <v>6000000</v>
    </nc>
  </rcc>
  <rcc rId="300" sId="10">
    <nc r="K7">
      <v>1000000</v>
    </nc>
  </rcc>
  <rcc rId="301" sId="10">
    <nc r="M7">
      <v>1000000</v>
    </nc>
  </rcc>
  <rcc rId="302" sId="10">
    <nc r="O7">
      <v>1000000</v>
    </nc>
  </rcc>
  <rcc rId="303" sId="10">
    <nc r="P7">
      <v>300000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4" sId="11">
    <nc r="J5">
      <v>2300000</v>
    </nc>
  </rcc>
  <rcc rId="305" sId="11">
    <nc r="K6">
      <v>1000000</v>
    </nc>
  </rcc>
  <rcc rId="306" sId="11">
    <nc r="L5">
      <v>4000000</v>
    </nc>
  </rcc>
  <rcc rId="307" sId="11">
    <nc r="M6">
      <v>1000000</v>
    </nc>
  </rcc>
  <rcc rId="308" sId="11">
    <nc r="N5">
      <v>700000</v>
    </nc>
  </rcc>
  <rcc rId="309" sId="11">
    <nc r="O5">
      <v>1500000</v>
    </nc>
  </rcc>
  <rcc rId="310" sId="11">
    <nc r="P4">
      <v>6000000</v>
    </nc>
  </rcc>
  <rcc rId="311" sId="11">
    <nc r="Q5">
      <v>4000000</v>
    </nc>
  </rcc>
  <rcc rId="312" sId="11">
    <nc r="R6">
      <v>1000000</v>
    </nc>
  </rcc>
  <rcc rId="313" sId="11">
    <nc r="S4">
      <v>2000000</v>
    </nc>
  </rcc>
  <rcc rId="314" sId="11">
    <nc r="T6">
      <v>1000000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5" sId="11">
    <nc r="U6">
      <v>500000</v>
    </nc>
  </rcc>
  <rcc rId="316" sId="11">
    <nc r="V5">
      <v>4000000</v>
    </nc>
  </rcc>
  <rcc rId="317" sId="11">
    <nc r="W4">
      <v>5000000</v>
    </nc>
  </rcc>
  <rcc rId="318" sId="11">
    <nc r="X4">
      <v>3000000</v>
    </nc>
  </rcc>
  <rcc rId="319" sId="11">
    <nc r="Z5">
      <v>4000000</v>
    </nc>
  </rcc>
  <rcc rId="320" sId="11">
    <nc r="AA6">
      <v>1000000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Y3">
    <dxf>
      <fill>
        <patternFill patternType="solid">
          <bgColor rgb="FFFF0000"/>
        </patternFill>
      </fill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1" sqref="Y3">
    <dxf>
      <fill>
        <patternFill>
          <bgColor theme="0"/>
        </patternFill>
      </fill>
    </dxf>
  </rfmt>
  <rcc rId="321" sId="11">
    <nc r="Y6">
      <v>1500000</v>
    </nc>
  </rcc>
  <rcv guid="{ECF72AE7-C5A2-4B64-8F4D-6758CB07E305}" action="delete"/>
  <rdn rId="0" localSheetId="2" customView="1" name="Z_ECF72AE7_C5A2_4B64_8F4D_6758CB07E305_.wvu.PrintArea" hidden="1" oldHidden="1">
    <formula>enah!$A$3:$P$28</formula>
    <oldFormula>enah!$A$3:$P$28</oldFormula>
  </rdn>
  <rcv guid="{ECF72AE7-C5A2-4B64-8F4D-6758CB07E305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16">
    <nc r="K16">
      <v>2000000</v>
    </nc>
  </rcc>
  <rcc rId="324" sId="16">
    <nc r="L16">
      <v>2000000</v>
    </nc>
  </rcc>
  <rcc rId="325" sId="16">
    <nc r="M16">
      <v>2000000</v>
    </nc>
  </rcc>
  <rcc rId="326" sId="16">
    <nc r="J16">
      <v>1000000</v>
    </nc>
  </rcc>
  <rcc rId="327" sId="16">
    <nc r="J15">
      <v>500000</v>
    </nc>
  </rcc>
  <rcc rId="328" sId="16">
    <nc r="K15">
      <v>750000</v>
    </nc>
  </rcc>
  <rcc rId="329" sId="16">
    <nc r="L15">
      <v>750000</v>
    </nc>
  </rcc>
  <rcc rId="330" sId="16">
    <nc r="M15">
      <v>750000</v>
    </nc>
  </rcc>
  <rcc rId="331" sId="16">
    <nc r="J17">
      <v>1600000</v>
    </nc>
  </rcc>
  <rcc rId="332" sId="16">
    <nc r="K17">
      <v>3200000</v>
    </nc>
  </rcc>
  <rcc rId="333" sId="16">
    <nc r="L17">
      <v>3200000</v>
    </nc>
  </rcc>
  <rcc rId="334" sId="16">
    <nc r="M17">
      <v>3200000</v>
    </nc>
  </rcc>
  <rcc rId="335" sId="16">
    <nc r="J12">
      <v>3200000</v>
    </nc>
  </rcc>
  <rcc rId="336" sId="16">
    <nc r="K12">
      <v>2400000</v>
    </nc>
  </rcc>
  <rcc rId="337" sId="16">
    <nc r="L12">
      <v>2400000</v>
    </nc>
  </rcc>
  <rcc rId="338" sId="16">
    <nc r="M12">
      <v>2400000</v>
    </nc>
  </rcc>
  <rcc rId="339" sId="16">
    <nc r="J8">
      <v>1400000</v>
    </nc>
  </rcc>
  <rcc rId="340" sId="16">
    <nc r="K8">
      <v>2800000</v>
    </nc>
  </rcc>
  <rcc rId="341" sId="16">
    <nc r="L8">
      <v>2800000</v>
    </nc>
  </rcc>
  <rcc rId="342" sId="16">
    <nc r="M8">
      <v>2800000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6">
    <nc r="K20">
      <v>500000</v>
    </nc>
  </rcc>
  <rcc rId="344" sId="16">
    <nc r="L20">
      <v>500000</v>
    </nc>
  </rcc>
  <rcc rId="345" sId="16">
    <nc r="M20">
      <v>500000</v>
    </nc>
  </rcc>
  <rcc rId="346" sId="16">
    <nc r="K14">
      <v>1500000</v>
    </nc>
  </rcc>
  <rcc rId="347" sId="16">
    <nc r="L14">
      <v>1500000</v>
    </nc>
  </rcc>
  <rcc rId="348" sId="16">
    <nc r="M14">
      <v>1500000</v>
    </nc>
  </rcc>
  <rcc rId="349" sId="16">
    <nc r="K6">
      <v>200000</v>
    </nc>
  </rcc>
  <rcc rId="350" sId="16">
    <nc r="L6">
      <v>200000</v>
    </nc>
  </rcc>
  <rcc rId="351" sId="16">
    <nc r="M6">
      <v>200000</v>
    </nc>
  </rcc>
  <rcc rId="352" sId="16">
    <nc r="K13">
      <v>200000</v>
    </nc>
  </rcc>
  <rcc rId="353" sId="16">
    <nc r="L13">
      <v>200000</v>
    </nc>
  </rcc>
  <rcc rId="354" sId="16">
    <nc r="M13">
      <v>200000</v>
    </nc>
  </rcc>
  <rcc rId="355" sId="16">
    <nc r="K18">
      <v>500000</v>
    </nc>
  </rcc>
  <rcc rId="356" sId="16">
    <nc r="L18">
      <v>500000</v>
    </nc>
  </rcc>
  <rcc rId="357" sId="16">
    <nc r="M18">
      <v>500000</v>
    </nc>
  </rcc>
  <rcc rId="358" sId="16">
    <nc r="K9">
      <v>1600000</v>
    </nc>
  </rcc>
  <rcc rId="359" sId="16">
    <nc r="L9">
      <v>1600000</v>
    </nc>
  </rcc>
  <rcc rId="360" sId="16">
    <nc r="M9">
      <v>1600000</v>
    </nc>
  </rcc>
  <rcc rId="361" sId="16">
    <nc r="K3">
      <v>640000</v>
    </nc>
  </rcc>
  <rcc rId="362" sId="16">
    <nc r="L3">
      <v>640000</v>
    </nc>
  </rcc>
  <rcc rId="363" sId="16">
    <nc r="M3">
      <v>640000</v>
    </nc>
  </rcc>
  <rcc rId="364" sId="16">
    <nc r="M11">
      <v>2800000</v>
    </nc>
  </rcc>
  <rcc rId="365" sId="16">
    <nc r="L11">
      <v>2520000</v>
    </nc>
  </rcc>
  <rcc rId="366" sId="16">
    <nc r="K11">
      <v>2520000</v>
    </nc>
  </rcc>
  <rcc rId="367" sId="16">
    <nc r="K19">
      <v>75000</v>
    </nc>
  </rcc>
  <rcc rId="368" sId="16">
    <nc r="L19">
      <v>75000</v>
    </nc>
  </rcc>
  <rcc rId="369" sId="16">
    <nc r="M19">
      <v>75000</v>
    </nc>
  </rcc>
  <rcc rId="370" sId="16">
    <nc r="K4">
      <v>75000</v>
    </nc>
  </rcc>
  <rcc rId="371" sId="16">
    <nc r="L4">
      <v>75000</v>
    </nc>
  </rcc>
  <rcc rId="372" sId="16">
    <nc r="M4">
      <v>75000</v>
    </nc>
  </rcc>
  <rcc rId="373" sId="16">
    <nc r="K5">
      <v>75000</v>
    </nc>
  </rcc>
  <rcc rId="374" sId="16">
    <nc r="L5">
      <v>75000</v>
    </nc>
  </rcc>
  <rcc rId="375" sId="16">
    <nc r="M5">
      <v>75000</v>
    </nc>
  </rcc>
  <rcc rId="376" sId="16">
    <nc r="J7">
      <v>25000</v>
    </nc>
  </rcc>
  <rcc rId="377" sId="16">
    <nc r="K7">
      <v>25000</v>
    </nc>
  </rcc>
  <rcc rId="378" sId="16">
    <nc r="L7">
      <v>25000</v>
    </nc>
  </rcc>
  <rcc rId="379" sId="16">
    <nc r="M7">
      <v>25000</v>
    </nc>
  </rcc>
  <rcc rId="380" sId="16">
    <nc r="M10">
      <v>25000</v>
    </nc>
  </rcc>
  <rcc rId="381" sId="16">
    <nc r="L10">
      <v>25000</v>
    </nc>
  </rcc>
  <rcc rId="382" sId="16">
    <nc r="K10">
      <v>25000</v>
    </nc>
  </rcc>
  <rcc rId="383" sId="16">
    <nc r="J10">
      <v>25000</v>
    </nc>
  </rcc>
  <rcc rId="384" sId="16">
    <nc r="N3">
      <v>50000</v>
    </nc>
  </rcc>
  <rcc rId="385" sId="16">
    <nc r="N4">
      <v>25000</v>
    </nc>
  </rcc>
  <rcc rId="386" sId="16">
    <nc r="N5">
      <v>25000</v>
    </nc>
  </rcc>
  <rcc rId="387" sId="16">
    <nc r="N9">
      <v>100000</v>
    </nc>
  </rcc>
  <rcc rId="388" sId="16">
    <nc r="N11">
      <v>300000</v>
    </nc>
  </rcc>
  <rcc rId="389" sId="16">
    <nc r="N12">
      <v>200000</v>
    </nc>
  </rcc>
  <rcc rId="390" sId="16">
    <nc r="N13">
      <v>50000</v>
    </nc>
  </rcc>
  <rcc rId="391" sId="16">
    <nc r="N18">
      <v>50000</v>
    </nc>
  </rcc>
  <rcc rId="392" sId="16">
    <nc r="N19">
      <v>25000</v>
    </nc>
  </rcc>
  <rcc rId="393" sId="16">
    <nc r="N15">
      <v>200000</v>
    </nc>
  </rcc>
  <rcc rId="394" sId="16">
    <nc r="N17">
      <v>200000</v>
    </nc>
  </rcc>
  <rcc rId="395" sId="16">
    <nc r="N16">
      <v>150000</v>
    </nc>
  </rcc>
  <rcc rId="396" sId="16">
    <nc r="N8">
      <v>150000</v>
    </nc>
  </rcc>
  <rcc rId="397" sId="16">
    <nc r="N6">
      <v>55000</v>
    </nc>
  </rcc>
  <rcc rId="398" sId="16">
    <nc r="J3">
      <v>270000</v>
    </nc>
  </rcc>
  <rcc rId="399" sId="16">
    <nc r="J4">
      <v>25000</v>
    </nc>
  </rcc>
  <rcc rId="400" sId="16">
    <nc r="J5">
      <v>25000</v>
    </nc>
  </rcc>
  <rcc rId="401" sId="16">
    <nc r="J6">
      <v>345000</v>
    </nc>
  </rcc>
  <rcc rId="402" sId="16">
    <oc r="J8">
      <v>1400000</v>
    </oc>
    <nc r="J8">
      <v>1250000</v>
    </nc>
  </rcc>
  <rcc rId="403" sId="16">
    <nc r="J9">
      <v>700000</v>
    </nc>
  </rcc>
  <rcc rId="404" sId="16">
    <nc r="J11">
      <v>960000</v>
    </nc>
  </rcc>
  <rcc rId="405" sId="16">
    <oc r="J12">
      <v>3200000</v>
    </oc>
    <nc r="J12">
      <v>3000000</v>
    </nc>
  </rcc>
  <rcc rId="406" sId="16">
    <nc r="J13">
      <v>350000</v>
    </nc>
  </rcc>
  <rcc rId="407" sId="16">
    <oc r="J15">
      <v>500000</v>
    </oc>
    <nc r="J15">
      <v>300000</v>
    </nc>
  </rcc>
  <rcc rId="408" sId="16">
    <oc r="J16">
      <v>1000000</v>
    </oc>
    <nc r="J16">
      <v>850000</v>
    </nc>
  </rcc>
  <rcc rId="409" sId="16">
    <oc r="J17">
      <v>1600000</v>
    </oc>
    <nc r="J17">
      <v>1400000</v>
    </nc>
  </rcc>
  <rcc rId="410" sId="16">
    <nc r="J18">
      <v>450000</v>
    </nc>
  </rcc>
  <rcc rId="411" sId="16">
    <nc r="J19">
      <v>25000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1">
    <oc r="AB7">
      <f>SUM(U7:AA7)</f>
    </oc>
    <nc r="AB7">
      <f>SUM(J7:AA7)</f>
    </nc>
  </rcc>
  <rcc rId="413" sId="11">
    <oc r="AB5">
      <f>SUM(U5:AA5)</f>
    </oc>
    <nc r="AB5">
      <f>SUM(J5:AA5)</f>
    </nc>
  </rcc>
  <rcc rId="414" sId="11">
    <oc r="AB6">
      <f>SUM(U6:AA6)</f>
    </oc>
    <nc r="AB6">
      <f>SUM(J6:AA6)</f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18">
    <nc r="K9">
      <v>1000000</v>
    </nc>
  </rcc>
  <rcc rId="416" sId="18">
    <nc r="J8">
      <v>2000000</v>
    </nc>
  </rcc>
  <rcc rId="417" sId="18">
    <nc r="L5">
      <v>6000000</v>
    </nc>
  </rcc>
  <rcc rId="418" sId="18">
    <nc r="L6">
      <v>10000000</v>
    </nc>
  </rcc>
  <rcc rId="419" sId="18">
    <nc r="L7">
      <v>14000000</v>
    </nc>
  </rcc>
  <rcc rId="420" sId="18">
    <nc r="M5">
      <v>6000000</v>
    </nc>
  </rcc>
  <rcc rId="421" sId="18">
    <nc r="M6">
      <v>10000000</v>
    </nc>
  </rcc>
  <rcc rId="422" sId="18">
    <nc r="M7">
      <v>14000000</v>
    </nc>
  </rcc>
  <rcc rId="423" sId="18">
    <nc r="N9">
      <v>1000000</v>
    </nc>
  </rcc>
  <rcc rId="424" sId="18">
    <nc r="O8">
      <v>2000000</v>
    </nc>
  </rcc>
  <rcc rId="425" sId="18">
    <nc r="P9">
      <v>1000000</v>
    </nc>
  </rcc>
  <rcc rId="426" sId="18">
    <nc r="Q5">
      <v>5700000</v>
    </nc>
  </rcc>
  <rcc rId="427" sId="18">
    <nc r="Q6">
      <v>9500000</v>
    </nc>
  </rcc>
  <rcc rId="428" sId="18">
    <nc r="Q7">
      <v>13300000</v>
    </nc>
  </rcc>
  <rcc rId="429" sId="18">
    <nc r="R5">
      <v>6000000</v>
    </nc>
  </rcc>
  <rcc rId="430" sId="18">
    <nc r="R6">
      <v>10000000</v>
    </nc>
  </rcc>
  <rcc rId="431" sId="18">
    <nc r="R7">
      <v>14000000</v>
    </nc>
  </rcc>
  <rcc rId="432" sId="18">
    <nc r="S8">
      <v>2000000</v>
    </nc>
  </rcc>
  <rcc rId="433" sId="18">
    <nc r="T9">
      <v>1000000</v>
    </nc>
  </rcc>
  <rcc rId="434" sId="18">
    <nc r="U8">
      <v>2000000</v>
    </nc>
  </rcc>
  <rcc rId="435" sId="18">
    <nc r="V5">
      <v>6000000</v>
    </nc>
  </rcc>
  <rcc rId="436" sId="18">
    <nc r="V6">
      <v>10000000</v>
    </nc>
  </rcc>
  <rcc rId="437" sId="18">
    <nc r="V7">
      <v>14000000</v>
    </nc>
  </rcc>
  <rcc rId="438" sId="18">
    <nc r="W9">
      <v>1500000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" sId="12">
    <nc r="A2" t="inlineStr">
      <is>
        <t>mas guntur</t>
      </is>
    </nc>
  </rcc>
  <rcc rId="440" sId="14">
    <nc r="A1" t="inlineStr">
      <is>
        <t>mas guntur</t>
      </is>
    </nc>
  </rcc>
  <rfmt sheetId="18" sqref="A1:XFD1048576">
    <dxf>
      <numFmt numFmtId="35" formatCode="_(* #,##0.00_);_(* \(#,##0.00\);_(* &quot;-&quot;??_);_(@_)"/>
    </dxf>
  </rfmt>
  <rfmt sheetId="18" sqref="A1:XFD1048576">
    <dxf>
      <numFmt numFmtId="166" formatCode="_(* #,##0.000_);_(* \(#,##0.000\);_(* &quot;-&quot;??_);_(@_)"/>
    </dxf>
  </rfmt>
  <rfmt sheetId="18" sqref="A1:XFD1048576">
    <dxf>
      <numFmt numFmtId="35" formatCode="_(* #,##0.00_);_(* \(#,##0.00\);_(* &quot;-&quot;??_);_(@_)"/>
    </dxf>
  </rfmt>
  <rfmt sheetId="18" sqref="A1:XFD1048576">
    <dxf>
      <numFmt numFmtId="167" formatCode="_(* #,##0.0_);_(* \(#,##0.0\);_(* &quot;-&quot;??_);_(@_)"/>
    </dxf>
  </rfmt>
  <rfmt sheetId="18" sqref="A1:XFD1048576">
    <dxf>
      <numFmt numFmtId="165" formatCode="_(* #,##0_);_(* \(#,##0\);_(* &quot;-&quot;??_);_(@_)"/>
    </dxf>
  </rfmt>
  <rfmt sheetId="16" sqref="A1:XFD1048576">
    <dxf>
      <numFmt numFmtId="35" formatCode="_(* #,##0.00_);_(* \(#,##0.00\);_(* &quot;-&quot;??_);_(@_)"/>
    </dxf>
  </rfmt>
  <rfmt sheetId="16" sqref="A1:XFD1048576">
    <dxf>
      <numFmt numFmtId="167" formatCode="_(* #,##0.0_);_(* \(#,##0.0\);_(* &quot;-&quot;??_);_(@_)"/>
    </dxf>
  </rfmt>
  <rfmt sheetId="16" sqref="A1:XFD1048576">
    <dxf>
      <numFmt numFmtId="165" formatCode="_(* #,##0_);_(* \(#,##0\);_(* &quot;-&quot;??_);_(@_)"/>
    </dxf>
  </rfmt>
  <rfmt sheetId="13" sqref="A1:XFD1048576">
    <dxf>
      <numFmt numFmtId="35" formatCode="_(* #,##0.00_);_(* \(#,##0.00\);_(* &quot;-&quot;??_);_(@_)"/>
    </dxf>
  </rfmt>
  <rfmt sheetId="13" sqref="A1:XFD1048576">
    <dxf>
      <numFmt numFmtId="167" formatCode="_(* #,##0.0_);_(* \(#,##0.0\);_(* &quot;-&quot;??_);_(@_)"/>
    </dxf>
  </rfmt>
  <rfmt sheetId="13" sqref="A1:XFD1048576">
    <dxf>
      <numFmt numFmtId="165" formatCode="_(* #,##0_);_(* \(#,##0\);_(* &quot;-&quot;??_);_(@_)"/>
    </dxf>
  </rfmt>
  <rfmt sheetId="11" sqref="A1:XFD1048576">
    <dxf>
      <numFmt numFmtId="35" formatCode="_(* #,##0.00_);_(* \(#,##0.00\);_(* &quot;-&quot;??_);_(@_)"/>
    </dxf>
  </rfmt>
  <rfmt sheetId="11" sqref="A1:XFD1048576">
    <dxf>
      <numFmt numFmtId="167" formatCode="_(* #,##0.0_);_(* \(#,##0.0\);_(* &quot;-&quot;??_);_(@_)"/>
    </dxf>
  </rfmt>
  <rfmt sheetId="11" sqref="A1:XFD1048576">
    <dxf>
      <numFmt numFmtId="165" formatCode="_(* #,##0_);_(* \(#,##0\);_(* &quot;-&quot;??_);_(@_)"/>
    </dxf>
  </rfmt>
  <rfmt sheetId="10" sqref="A1:XFD1048576">
    <dxf>
      <numFmt numFmtId="35" formatCode="_(* #,##0.00_);_(* \(#,##0.00\);_(* &quot;-&quot;??_);_(@_)"/>
    </dxf>
  </rfmt>
  <rfmt sheetId="10" sqref="A1:XFD1048576">
    <dxf>
      <numFmt numFmtId="167" formatCode="_(* #,##0.0_);_(* \(#,##0.0\);_(* &quot;-&quot;??_);_(@_)"/>
    </dxf>
  </rfmt>
  <rfmt sheetId="10" sqref="A1:XFD1048576">
    <dxf>
      <numFmt numFmtId="165" formatCode="_(* #,##0_);_(* \(#,##0\);_(* &quot;-&quot;??_);_(@_)"/>
    </dxf>
  </rfmt>
  <rfmt sheetId="8" sqref="A1:XFD1048576">
    <dxf>
      <numFmt numFmtId="35" formatCode="_(* #,##0.00_);_(* \(#,##0.00\);_(* &quot;-&quot;??_);_(@_)"/>
    </dxf>
  </rfmt>
  <rfmt sheetId="8" sqref="A1:XFD1048576">
    <dxf>
      <numFmt numFmtId="167" formatCode="_(* #,##0.0_);_(* \(#,##0.0\);_(* &quot;-&quot;??_);_(@_)"/>
    </dxf>
  </rfmt>
  <rfmt sheetId="8" sqref="A1:XFD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7">
    <oc r="J5">
      <f>$I$5/10</f>
    </oc>
    <nc r="J5"/>
  </rcc>
  <rcc rId="15" sId="7" numFmtId="34">
    <nc r="K8">
      <v>4500000</v>
    </nc>
  </rcc>
  <rcc rId="16" sId="7" numFmtId="34">
    <nc r="L8">
      <v>1000000</v>
    </nc>
  </rcc>
  <rcc rId="17" sId="7" numFmtId="34">
    <nc r="N8">
      <v>2500000</v>
    </nc>
  </rcc>
  <rcc rId="18" sId="7" numFmtId="34">
    <nc r="O8">
      <v>2500000</v>
    </nc>
  </rcc>
  <rcc rId="19" sId="7" numFmtId="34">
    <nc r="P8">
      <v>1000000</v>
    </nc>
  </rcc>
  <rcc rId="20" sId="7" numFmtId="34">
    <nc r="Q8">
      <v>0</v>
    </nc>
  </rcc>
  <rcc rId="21" sId="7">
    <oc r="T9">
      <f>SUM(J9:S9)</f>
    </oc>
    <nc r="T9">
      <f>SUM(J9:S9)</f>
    </nc>
  </rcc>
  <rcc rId="22" sId="7">
    <oc r="S11">
      <f>S10-S9</f>
    </oc>
    <nc r="S11">
      <f>S10-S9</f>
    </nc>
  </rcc>
  <rcc rId="23" sId="7">
    <oc r="S9">
      <f>J9+K9+L9+M9+N9+O9+P9+Q9+R9</f>
    </oc>
    <nc r="S9">
      <f>SUM(S1:S8)</f>
    </nc>
  </rcc>
  <rdn rId="0" localSheetId="2" customView="1" name="Z_ED46E13A_94FA_4E4C_857D_89FB75DD4E5B_.wvu.PrintArea" hidden="1" oldHidden="1">
    <formula>enah!$A$3:$P$28</formula>
  </rdn>
  <rcv guid="{ED46E13A-94FA-4E4C-857D-89FB75DD4E5B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20">
    <oc r="F10" t="inlineStr">
      <is>
        <t>[NULL]</t>
      </is>
    </oc>
    <nc r="F10">
      <v>1250401</v>
    </nc>
  </rcc>
  <rcc rId="444" sId="20">
    <oc r="F11" t="inlineStr">
      <is>
        <t>[NULL]</t>
      </is>
    </oc>
    <nc r="F11">
      <v>1250401</v>
    </nc>
  </rcc>
  <rcc rId="445" sId="20">
    <oc r="F8" t="inlineStr">
      <is>
        <t>[NULL]</t>
      </is>
    </oc>
    <nc r="F8">
      <v>1250401</v>
    </nc>
  </rcc>
  <rcc rId="446" sId="20">
    <oc r="F6" t="inlineStr">
      <is>
        <t>[NULL]</t>
      </is>
    </oc>
    <nc r="F6">
      <v>1250401</v>
    </nc>
  </rcc>
  <rcc rId="447" sId="20">
    <oc r="F5" t="inlineStr">
      <is>
        <t>[NULL]</t>
      </is>
    </oc>
    <nc r="F5">
      <v>1250401</v>
    </nc>
  </rcc>
  <rcc rId="448" sId="20">
    <oc r="F4" t="inlineStr">
      <is>
        <t>[NULL]</t>
      </is>
    </oc>
    <nc r="F4">
      <v>1250401</v>
    </nc>
  </rcc>
  <rfmt sheetId="6" sqref="F1:F1048576">
    <dxf>
      <numFmt numFmtId="2" formatCode="0.00"/>
    </dxf>
  </rfmt>
  <rfmt sheetId="6" sqref="F1:F1048576">
    <dxf>
      <numFmt numFmtId="168" formatCode="0.0"/>
    </dxf>
  </rfmt>
  <rfmt sheetId="6" sqref="F1:F1048576">
    <dxf>
      <numFmt numFmtId="1" formatCode="0"/>
    </dxf>
  </rfmt>
  <rfmt sheetId="7" sqref="F1:F1048576">
    <dxf>
      <numFmt numFmtId="2" formatCode="0.00"/>
    </dxf>
  </rfmt>
  <rfmt sheetId="7" sqref="F1:F1048576">
    <dxf>
      <numFmt numFmtId="168" formatCode="0.0"/>
    </dxf>
  </rfmt>
  <rfmt sheetId="7" sqref="F1:F1048576">
    <dxf>
      <numFmt numFmtId="1" formatCode="0"/>
    </dxf>
  </rfmt>
  <rfmt sheetId="8" sqref="F1:F1048576">
    <dxf>
      <numFmt numFmtId="2" formatCode="0.00"/>
    </dxf>
  </rfmt>
  <rfmt sheetId="8" sqref="F1:F1048576">
    <dxf>
      <numFmt numFmtId="168" formatCode="0.0"/>
    </dxf>
  </rfmt>
  <rfmt sheetId="8" sqref="F1:F1048576">
    <dxf>
      <numFmt numFmtId="1" formatCode="0"/>
    </dxf>
  </rfmt>
  <rfmt sheetId="9" sqref="F1:F1048576">
    <dxf>
      <numFmt numFmtId="2" formatCode="0.00"/>
    </dxf>
  </rfmt>
  <rfmt sheetId="9" sqref="F1:F1048576">
    <dxf>
      <numFmt numFmtId="168" formatCode="0.0"/>
    </dxf>
  </rfmt>
  <rfmt sheetId="9" sqref="F1:F1048576">
    <dxf>
      <numFmt numFmtId="1" formatCode="0"/>
    </dxf>
  </rfmt>
  <rfmt sheetId="10" sqref="F1:F1048576">
    <dxf>
      <numFmt numFmtId="2" formatCode="0.00"/>
    </dxf>
  </rfmt>
  <rfmt sheetId="10" sqref="F1:F1048576">
    <dxf>
      <numFmt numFmtId="168" formatCode="0.0"/>
    </dxf>
  </rfmt>
  <rfmt sheetId="10" sqref="F1:F1048576">
    <dxf>
      <numFmt numFmtId="1" formatCode="0"/>
    </dxf>
  </rfmt>
  <rfmt sheetId="11" sqref="F1:F1048576">
    <dxf>
      <numFmt numFmtId="2" formatCode="0.00"/>
    </dxf>
  </rfmt>
  <rfmt sheetId="11" sqref="F1:F1048576">
    <dxf>
      <numFmt numFmtId="168" formatCode="0.0"/>
    </dxf>
  </rfmt>
  <rfmt sheetId="11" sqref="F1:F1048576">
    <dxf>
      <numFmt numFmtId="1" formatCode="0"/>
    </dxf>
  </rfmt>
  <rfmt sheetId="13" sqref="F1:F1048576">
    <dxf>
      <numFmt numFmtId="2" formatCode="0.00"/>
    </dxf>
  </rfmt>
  <rfmt sheetId="13" sqref="F1:F1048576">
    <dxf>
      <numFmt numFmtId="168" formatCode="0.0"/>
    </dxf>
  </rfmt>
  <rfmt sheetId="13" sqref="F1:F1048576">
    <dxf>
      <numFmt numFmtId="1" formatCode="0"/>
    </dxf>
  </rfmt>
  <rfmt sheetId="16" sqref="F1:F1048576">
    <dxf>
      <numFmt numFmtId="2" formatCode="0.00"/>
    </dxf>
  </rfmt>
  <rfmt sheetId="16" sqref="F1:F1048576">
    <dxf>
      <numFmt numFmtId="168" formatCode="0.0"/>
    </dxf>
  </rfmt>
  <rfmt sheetId="16" sqref="F1:F1048576">
    <dxf>
      <numFmt numFmtId="1" formatCode="0"/>
    </dxf>
  </rfmt>
  <rcc rId="449" sId="17">
    <oc r="F5" t="inlineStr">
      <is>
        <t>[NULL]</t>
      </is>
    </oc>
    <nc r="F5">
      <v>1250402</v>
    </nc>
  </rcc>
  <rfmt sheetId="18" sqref="F1:F1048576">
    <dxf>
      <numFmt numFmtId="2" formatCode="0.00"/>
    </dxf>
  </rfmt>
  <rfmt sheetId="18" sqref="F1:F1048576">
    <dxf>
      <numFmt numFmtId="168" formatCode="0.0"/>
    </dxf>
  </rfmt>
  <rfmt sheetId="18" sqref="F1:F1048576">
    <dxf>
      <numFmt numFmtId="1" formatCode="0"/>
    </dxf>
  </rfmt>
  <rcc rId="450" sId="19">
    <oc r="F6" t="inlineStr">
      <is>
        <t>[NULL]</t>
      </is>
    </oc>
    <nc r="F6">
      <v>1250402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20" numFmtId="34">
    <nc r="J10">
      <v>5000000</v>
    </nc>
  </rcc>
  <rcc rId="453" sId="20" numFmtId="34">
    <nc r="K4">
      <v>100000</v>
    </nc>
  </rcc>
  <rcc rId="454" sId="20" numFmtId="34">
    <nc r="K5">
      <v>100000</v>
    </nc>
  </rcc>
  <rcc rId="455" sId="20" numFmtId="34">
    <nc r="K6">
      <v>100000</v>
    </nc>
  </rcc>
  <rcc rId="456" sId="20" numFmtId="34">
    <nc r="K7">
      <v>400000</v>
    </nc>
  </rcc>
  <rcc rId="457" sId="20" numFmtId="34">
    <nc r="K8">
      <v>100000</v>
    </nc>
  </rcc>
  <rcc rId="458" sId="20" numFmtId="34">
    <nc r="K11">
      <v>300000</v>
    </nc>
  </rcc>
  <rcc rId="459" sId="20" numFmtId="34">
    <nc r="K9">
      <v>1640000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0" sqref="I1:M1048576">
    <dxf>
      <numFmt numFmtId="35" formatCode="_(* #,##0.00_);_(* \(#,##0.00\);_(* &quot;-&quot;??_);_(@_)"/>
    </dxf>
  </rfmt>
  <rfmt sheetId="20" sqref="I1:M1048576">
    <dxf>
      <numFmt numFmtId="166" formatCode="_(* #,##0.0_);_(* \(#,##0.0\);_(* &quot;-&quot;??_);_(@_)"/>
    </dxf>
  </rfmt>
  <rfmt sheetId="20" sqref="I1:M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14">
    <nc r="J6">
      <v>800000</v>
    </nc>
  </rcc>
  <rcc rId="464" sId="14">
    <nc r="K6">
      <v>800000</v>
    </nc>
  </rcc>
  <rcc rId="465" sId="14">
    <nc r="J7">
      <v>1000000</v>
    </nc>
  </rcc>
  <rcc rId="466" sId="14">
    <nc r="K7">
      <v>1000000</v>
    </nc>
  </rcc>
  <rcc rId="467" sId="14">
    <nc r="J8">
      <v>500000</v>
    </nc>
  </rcc>
  <rcc rId="468" sId="14">
    <nc r="K8">
      <v>500000</v>
    </nc>
  </rcc>
  <rcc rId="469" sId="14">
    <nc r="J12">
      <v>300000</v>
    </nc>
  </rcc>
  <rcc rId="470" sId="14">
    <nc r="K12">
      <v>300000</v>
    </nc>
  </rcc>
  <rcc rId="471" sId="14">
    <nc r="K11">
      <v>2923072</v>
    </nc>
  </rcc>
  <rcc rId="472" sId="14">
    <nc r="J11">
      <v>2000000</v>
    </nc>
  </rcc>
  <rcc rId="473" sId="14">
    <nc r="J5">
      <v>100000</v>
    </nc>
  </rcc>
  <rcc rId="474" sId="14">
    <nc r="K5">
      <v>223220</v>
    </nc>
  </rcc>
  <rcc rId="475" sId="14">
    <nc r="J4">
      <v>100000</v>
    </nc>
  </rcc>
  <rcc rId="476" sId="14">
    <nc r="K4">
      <v>216000</v>
    </nc>
  </rcc>
  <rcc rId="477" sId="14">
    <nc r="K10">
      <v>2600000</v>
    </nc>
  </rcc>
  <rcc rId="478" sId="14">
    <nc r="J10">
      <v>2500000</v>
    </nc>
  </rcc>
  <rcc rId="479" sId="14">
    <nc r="J9">
      <v>5200000</v>
    </nc>
  </rcc>
  <rcc rId="480" sId="14">
    <nc r="K9">
      <v>6200000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4" sqref="J1:M1048576">
    <dxf>
      <numFmt numFmtId="35" formatCode="_(* #,##0.00_);_(* \(#,##0.00\);_(* &quot;-&quot;??_);_(@_)"/>
    </dxf>
  </rfmt>
  <rfmt sheetId="14" sqref="J1:M1048576">
    <dxf>
      <numFmt numFmtId="166" formatCode="_(* #,##0.0_);_(* \(#,##0.0\);_(* &quot;-&quot;??_);_(@_)"/>
    </dxf>
  </rfmt>
  <rfmt sheetId="14" sqref="J1:M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" sId="12">
    <nc r="M5">
      <v>600000</v>
    </nc>
  </rcc>
  <rcc rId="483" sId="12">
    <nc r="M7">
      <v>600000</v>
    </nc>
  </rcc>
  <rcc rId="484" sId="12">
    <nc r="M6">
      <v>800000</v>
    </nc>
  </rcc>
  <rcc rId="485" sId="12">
    <nc r="L5">
      <v>200000</v>
    </nc>
  </rcc>
  <rcc rId="486" sId="12">
    <nc r="L7">
      <v>200000</v>
    </nc>
  </rcc>
  <rcc rId="487" sId="12">
    <nc r="L6">
      <v>600000</v>
    </nc>
  </rcc>
  <rcc rId="488" sId="12">
    <nc r="K5">
      <v>1200000</v>
    </nc>
  </rcc>
  <rcc rId="489" sId="12">
    <nc r="N5">
      <v>1200000</v>
    </nc>
  </rcc>
  <rcc rId="490" sId="12">
    <nc r="K6">
      <v>1000000</v>
    </nc>
  </rcc>
  <rcc rId="491" sId="12">
    <nc r="N6">
      <v>1000000</v>
    </nc>
  </rcc>
  <rcc rId="492" sId="12">
    <nc r="K7">
      <v>800000</v>
    </nc>
  </rcc>
  <rcc rId="493" sId="12">
    <nc r="N7">
      <v>800000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8">
    <nc r="X4">
      <v>15000000</v>
    </nc>
  </rcc>
  <rcc rId="26" sId="8">
    <nc r="Y4">
      <v>10000000</v>
    </nc>
  </rcc>
  <rcc rId="27" sId="8">
    <nc r="Z4">
      <v>4500000</v>
    </nc>
  </rcc>
  <rcc rId="28" sId="8">
    <nc r="AA4">
      <v>1500000</v>
    </nc>
  </rcc>
  <rcc rId="29" sId="8">
    <nc r="U4">
      <v>160000</v>
    </nc>
  </rcc>
  <rcc rId="30" sId="8">
    <nc r="AB4">
      <v>5000000</v>
    </nc>
  </rcc>
  <rcc rId="31" sId="8">
    <nc r="AC4">
      <v>2000000</v>
    </nc>
  </rcc>
  <rcc rId="32" sId="8">
    <nc r="L5">
      <v>3000000</v>
    </nc>
  </rcc>
  <rcc rId="33" sId="8">
    <nc r="J6">
      <v>4000000</v>
    </nc>
  </rcc>
  <rcc rId="34" sId="8">
    <nc r="S7">
      <v>5000000</v>
    </nc>
  </rcc>
  <rcc rId="35" sId="8">
    <nc r="V8">
      <v>5000000</v>
    </nc>
  </rcc>
  <rcc rId="36" sId="8">
    <nc r="T12">
      <v>6250000</v>
    </nc>
  </rcc>
  <rcc rId="37" sId="8">
    <nc r="K11">
      <v>5000000</v>
    </nc>
  </rcc>
  <rcc rId="38" sId="8">
    <nc r="M13">
      <v>4500000</v>
    </nc>
  </rcc>
  <rcc rId="39" sId="8">
    <nc r="W15">
      <v>6250000</v>
    </nc>
  </rcc>
  <rcc rId="40" sId="8">
    <nc r="AD9">
      <v>3000000</v>
    </nc>
  </rcc>
  <rcc rId="41" sId="8">
    <nc r="AE14">
      <v>3750000</v>
    </nc>
  </rcc>
  <rcc rId="42" sId="8">
    <nc r="AF4">
      <v>2500000</v>
    </nc>
  </rcc>
  <rcc rId="43" sId="8">
    <nc r="AG4">
      <v>1000000</v>
    </nc>
  </rcc>
  <rcc rId="44" sId="8">
    <nc r="AH4">
      <v>1000000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12">
    <nc r="J5">
      <v>1300000</v>
    </nc>
  </rcc>
  <rcc rId="495" sId="12">
    <nc r="J6">
      <v>400000</v>
    </nc>
  </rcc>
  <rcc rId="496" sId="12">
    <nc r="J7">
      <v>1600000</v>
    </nc>
  </rcc>
  <rdn rId="0" localSheetId="2" customView="1" name="Z_83082431_81FF_409D_850B_67C3547D8BF7_.wvu.PrintArea" hidden="1" oldHidden="1">
    <formula>enah!$A$3:$P$28</formula>
  </rdn>
  <rcv guid="{83082431-81FF-409D-850B-67C3547D8BF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4" numFmtId="34">
    <nc r="L4">
      <v>100000</v>
    </nc>
  </rcc>
  <rcc rId="499" sId="14" numFmtId="34">
    <nc r="L5">
      <v>50000</v>
    </nc>
  </rcc>
  <rcc rId="500" sId="14" numFmtId="34">
    <nc r="L6">
      <v>2400000</v>
    </nc>
  </rcc>
  <rcc rId="501" sId="14" numFmtId="34">
    <nc r="L7">
      <v>5000000</v>
    </nc>
  </rcc>
  <rcc rId="502" sId="14" numFmtId="34">
    <nc r="L8">
      <v>3000000</v>
    </nc>
  </rcc>
  <rcc rId="503" sId="14" numFmtId="34">
    <nc r="L12">
      <v>150000</v>
    </nc>
  </rcc>
  <rcc rId="504" sId="14" numFmtId="34">
    <nc r="L9">
      <v>6000000</v>
    </nc>
  </rcc>
  <rcc rId="505" sId="14" numFmtId="34">
    <nc r="L11">
      <v>5300000</v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" sId="5" numFmtId="34">
    <nc r="J2">
      <v>40000</v>
    </nc>
  </rcc>
  <rcc rId="507" sId="5" numFmtId="34">
    <nc r="K2">
      <v>40000</v>
    </nc>
  </rcc>
  <rcc rId="508" sId="5" numFmtId="34">
    <nc r="L2">
      <v>40000</v>
    </nc>
  </rcc>
  <rcc rId="509" sId="5" numFmtId="34">
    <nc r="M2">
      <v>40000</v>
    </nc>
  </rcc>
  <rcc rId="510" sId="5" numFmtId="34">
    <nc r="N2">
      <v>40000</v>
    </nc>
  </rcc>
  <rcc rId="511" sId="5" numFmtId="34">
    <nc r="O2">
      <v>40000</v>
    </nc>
  </rcc>
  <rcc rId="512" sId="5" numFmtId="34">
    <nc r="P2">
      <v>40000</v>
    </nc>
  </rcc>
  <rcc rId="513" sId="5" numFmtId="34">
    <nc r="Q2">
      <v>40000</v>
    </nc>
  </rcc>
  <rcc rId="514" sId="5" numFmtId="34">
    <nc r="R2">
      <v>40000</v>
    </nc>
  </rcc>
  <rcc rId="515" sId="5" numFmtId="34">
    <nc r="S2">
      <v>40000</v>
    </nc>
  </rcc>
  <rcc rId="516" sId="5" numFmtId="34">
    <nc r="J3">
      <v>160000</v>
    </nc>
  </rcc>
  <rcc rId="517" sId="5" numFmtId="34">
    <nc r="K3">
      <v>160000</v>
    </nc>
  </rcc>
  <rcc rId="518" sId="5" numFmtId="34">
    <nc r="L3">
      <v>160000</v>
    </nc>
  </rcc>
  <rcc rId="519" sId="5" numFmtId="34">
    <nc r="M3">
      <v>160000</v>
    </nc>
  </rcc>
  <rcc rId="520" sId="5" numFmtId="34">
    <nc r="N3">
      <v>160000</v>
    </nc>
  </rcc>
  <rcc rId="521" sId="5" numFmtId="34">
    <nc r="O3">
      <v>160000</v>
    </nc>
  </rcc>
  <rcc rId="522" sId="5" numFmtId="34">
    <nc r="P3">
      <v>160000</v>
    </nc>
  </rcc>
  <rcc rId="523" sId="5" numFmtId="34">
    <nc r="Q3">
      <v>160000</v>
    </nc>
  </rcc>
  <rcc rId="524" sId="5" numFmtId="34">
    <nc r="R3">
      <v>160000</v>
    </nc>
  </rcc>
  <rcc rId="525" sId="5" numFmtId="34">
    <nc r="S3">
      <v>160000</v>
    </nc>
  </rcc>
  <rcc rId="526" sId="5" numFmtId="34">
    <nc r="J4">
      <v>489204.8</v>
    </nc>
  </rcc>
  <rcc rId="527" sId="5" numFmtId="34">
    <nc r="K4">
      <v>489204.8</v>
    </nc>
  </rcc>
  <rcc rId="528" sId="5" numFmtId="34">
    <nc r="L4">
      <v>489204.8</v>
    </nc>
  </rcc>
  <rcc rId="529" sId="5" numFmtId="34">
    <nc r="M4">
      <v>489204.8</v>
    </nc>
  </rcc>
  <rcc rId="530" sId="5" numFmtId="34">
    <nc r="N4">
      <v>489204.8</v>
    </nc>
  </rcc>
  <rcc rId="531" sId="5" numFmtId="34">
    <nc r="O4">
      <v>489204.8</v>
    </nc>
  </rcc>
  <rcc rId="532" sId="5" numFmtId="34">
    <nc r="P4">
      <v>489204.8</v>
    </nc>
  </rcc>
  <rcc rId="533" sId="5" numFmtId="34">
    <nc r="Q4">
      <v>489204.8</v>
    </nc>
  </rcc>
  <rcc rId="534" sId="5" numFmtId="34">
    <nc r="R4">
      <v>489204.8</v>
    </nc>
  </rcc>
  <rcc rId="535" sId="5" numFmtId="34">
    <nc r="S4">
      <v>489204.8</v>
    </nc>
  </rcc>
  <rcc rId="536" sId="5" numFmtId="34">
    <nc r="J5">
      <v>290795.2</v>
    </nc>
  </rcc>
  <rcc rId="537" sId="5" numFmtId="34">
    <nc r="K5">
      <v>290795.2</v>
    </nc>
  </rcc>
  <rcc rId="538" sId="5" numFmtId="34">
    <nc r="L5">
      <v>290795.2</v>
    </nc>
  </rcc>
  <rcc rId="539" sId="5" numFmtId="34">
    <nc r="M5">
      <v>290795.2</v>
    </nc>
  </rcc>
  <rcc rId="540" sId="5" numFmtId="34">
    <nc r="N5">
      <v>290795.2</v>
    </nc>
  </rcc>
  <rcc rId="541" sId="5" numFmtId="34">
    <nc r="O5">
      <v>290795.2</v>
    </nc>
  </rcc>
  <rcc rId="542" sId="5" numFmtId="34">
    <nc r="P5">
      <v>290795.2</v>
    </nc>
  </rcc>
  <rcc rId="543" sId="5" numFmtId="34">
    <nc r="Q5">
      <v>290795.2</v>
    </nc>
  </rcc>
  <rcc rId="544" sId="5" numFmtId="34">
    <nc r="R5">
      <v>290795.2</v>
    </nc>
  </rcc>
  <rcc rId="545" sId="5" numFmtId="34">
    <nc r="S5">
      <v>290795.2</v>
    </nc>
  </rcc>
  <rcc rId="546" sId="5">
    <nc r="J15">
      <f>I15/10</f>
    </nc>
  </rcc>
  <rcc rId="547" sId="5">
    <nc r="J16">
      <f>I16/10</f>
    </nc>
  </rcc>
  <rcc rId="548" sId="5">
    <nc r="K15">
      <f>J15/10</f>
    </nc>
  </rcc>
  <rcc rId="549" sId="5">
    <nc r="L15">
      <f>K15/10</f>
    </nc>
  </rcc>
  <rcc rId="550" sId="5">
    <nc r="M15">
      <f>L15/10</f>
    </nc>
  </rcc>
  <rcc rId="551" sId="5">
    <nc r="N15">
      <f>M15/10</f>
    </nc>
  </rcc>
  <rcc rId="552" sId="5">
    <nc r="O15">
      <f>N15/10</f>
    </nc>
  </rcc>
  <rcc rId="553" sId="5">
    <nc r="P15">
      <f>O15/10</f>
    </nc>
  </rcc>
  <rcc rId="554" sId="5">
    <nc r="Q15">
      <f>P15/10</f>
    </nc>
  </rcc>
  <rcc rId="555" sId="5">
    <nc r="R15">
      <f>Q15/10</f>
    </nc>
  </rcc>
  <rcc rId="556" sId="5">
    <nc r="S15">
      <f>R15/10</f>
    </nc>
  </rcc>
  <rcc rId="557" sId="5">
    <nc r="K16">
      <f>J16/10</f>
    </nc>
  </rcc>
  <rcc rId="558" sId="5">
    <nc r="L16">
      <f>K16/10</f>
    </nc>
  </rcc>
  <rcc rId="559" sId="5">
    <nc r="M16">
      <f>L16/10</f>
    </nc>
  </rcc>
  <rcc rId="560" sId="5">
    <nc r="N16">
      <f>M16/10</f>
    </nc>
  </rcc>
  <rcc rId="561" sId="5">
    <nc r="O16">
      <f>N16/10</f>
    </nc>
  </rcc>
  <rcc rId="562" sId="5">
    <nc r="P16">
      <f>O16/10</f>
    </nc>
  </rcc>
  <rcc rId="563" sId="5">
    <nc r="Q16">
      <f>P16/10</f>
    </nc>
  </rcc>
  <rcc rId="564" sId="5">
    <nc r="R16">
      <f>Q16/10</f>
    </nc>
  </rcc>
  <rcc rId="565" sId="5">
    <nc r="S16">
      <f>R16/10</f>
    </nc>
  </rcc>
  <rcc rId="566" sId="5" numFmtId="34">
    <nc r="J6">
      <v>500000</v>
    </nc>
  </rcc>
  <rcc rId="567" sId="5" numFmtId="34">
    <nc r="K6">
      <v>500000</v>
    </nc>
  </rcc>
  <rcc rId="568" sId="5" numFmtId="34">
    <nc r="L6">
      <v>500000</v>
    </nc>
  </rcc>
  <rcc rId="569" sId="5" numFmtId="34">
    <nc r="M6">
      <v>500000</v>
    </nc>
  </rcc>
  <rcc rId="570" sId="5" numFmtId="34">
    <nc r="N6">
      <v>500000</v>
    </nc>
  </rcc>
  <rcc rId="571" sId="5" numFmtId="34">
    <nc r="O6">
      <v>500000</v>
    </nc>
  </rcc>
  <rcc rId="572" sId="5" numFmtId="34">
    <nc r="P6">
      <v>500000</v>
    </nc>
  </rcc>
  <rcc rId="573" sId="5" numFmtId="34">
    <nc r="Q6">
      <v>500000</v>
    </nc>
  </rcc>
  <rcc rId="574" sId="5" numFmtId="34">
    <nc r="R6">
      <v>500000</v>
    </nc>
  </rcc>
  <rcc rId="575" sId="5" numFmtId="34">
    <nc r="S6">
      <v>500000</v>
    </nc>
  </rcc>
  <rcc rId="576" sId="5" numFmtId="34">
    <nc r="J7">
      <v>490000</v>
    </nc>
  </rcc>
  <rcc rId="577" sId="5" numFmtId="34">
    <nc r="K7">
      <v>490000</v>
    </nc>
  </rcc>
  <rcc rId="578" sId="5" numFmtId="34">
    <nc r="L7">
      <v>490000</v>
    </nc>
  </rcc>
  <rcc rId="579" sId="5" numFmtId="34">
    <nc r="M7">
      <v>490000</v>
    </nc>
  </rcc>
  <rcc rId="580" sId="5" numFmtId="34">
    <nc r="N7">
      <v>490000</v>
    </nc>
  </rcc>
  <rcc rId="581" sId="5" numFmtId="34">
    <nc r="O7">
      <v>490000</v>
    </nc>
  </rcc>
  <rcc rId="582" sId="5" numFmtId="34">
    <nc r="P7">
      <v>490000</v>
    </nc>
  </rcc>
  <rcc rId="583" sId="5" numFmtId="34">
    <nc r="Q7">
      <v>490000</v>
    </nc>
  </rcc>
  <rcc rId="584" sId="5" numFmtId="34">
    <nc r="R7">
      <v>490000</v>
    </nc>
  </rcc>
  <rcc rId="585" sId="5" numFmtId="34">
    <nc r="S7">
      <v>490000</v>
    </nc>
  </rcc>
  <rcc rId="586" sId="5" numFmtId="34">
    <nc r="J8">
      <v>500000</v>
    </nc>
  </rcc>
  <rcc rId="587" sId="5" numFmtId="34">
    <nc r="K8">
      <v>500000</v>
    </nc>
  </rcc>
  <rcc rId="588" sId="5" numFmtId="34">
    <nc r="L8">
      <v>500000</v>
    </nc>
  </rcc>
  <rcc rId="589" sId="5" numFmtId="34">
    <nc r="M8">
      <v>500000</v>
    </nc>
  </rcc>
  <rcc rId="590" sId="5" numFmtId="34">
    <nc r="N8">
      <v>500000</v>
    </nc>
  </rcc>
  <rcc rId="591" sId="5" numFmtId="34">
    <nc r="O8">
      <v>500000</v>
    </nc>
  </rcc>
  <rcc rId="592" sId="5" numFmtId="34">
    <nc r="P8">
      <v>500000</v>
    </nc>
  </rcc>
  <rcc rId="593" sId="5" numFmtId="34">
    <nc r="Q8">
      <v>500000</v>
    </nc>
  </rcc>
  <rcc rId="594" sId="5" numFmtId="34">
    <nc r="R8">
      <v>500000</v>
    </nc>
  </rcc>
  <rcc rId="595" sId="5" numFmtId="34">
    <nc r="S8">
      <v>500000</v>
    </nc>
  </rcc>
  <rcc rId="596" sId="5" numFmtId="34">
    <nc r="J9">
      <v>40000</v>
    </nc>
  </rcc>
  <rcc rId="597" sId="5" numFmtId="34">
    <nc r="K9">
      <v>40000</v>
    </nc>
  </rcc>
  <rcc rId="598" sId="5" numFmtId="34">
    <nc r="L9">
      <v>40000</v>
    </nc>
  </rcc>
  <rcc rId="599" sId="5" numFmtId="34">
    <nc r="M9">
      <v>40000</v>
    </nc>
  </rcc>
  <rcc rId="600" sId="5" numFmtId="34">
    <nc r="N9">
      <v>40000</v>
    </nc>
  </rcc>
  <rcc rId="601" sId="5" numFmtId="34">
    <nc r="O9">
      <v>40000</v>
    </nc>
  </rcc>
  <rcc rId="602" sId="5" numFmtId="34">
    <nc r="P9">
      <v>40000</v>
    </nc>
  </rcc>
  <rcc rId="603" sId="5" numFmtId="34">
    <nc r="Q9">
      <v>40000</v>
    </nc>
  </rcc>
  <rcc rId="604" sId="5" numFmtId="34">
    <nc r="R9">
      <v>40000</v>
    </nc>
  </rcc>
  <rcc rId="605" sId="5" numFmtId="34">
    <nc r="S9">
      <v>40000</v>
    </nc>
  </rcc>
  <rcc rId="606" sId="5" numFmtId="34">
    <nc r="J10">
      <v>480000</v>
    </nc>
  </rcc>
  <rcc rId="607" sId="5" numFmtId="34">
    <nc r="K10">
      <v>480000</v>
    </nc>
  </rcc>
  <rcc rId="608" sId="5" numFmtId="34">
    <nc r="L10">
      <v>480000</v>
    </nc>
  </rcc>
  <rcc rId="609" sId="5" numFmtId="34">
    <nc r="M10">
      <v>480000</v>
    </nc>
  </rcc>
  <rcc rId="610" sId="5" numFmtId="34">
    <nc r="N10">
      <v>480000</v>
    </nc>
  </rcc>
  <rcc rId="611" sId="5" numFmtId="34">
    <nc r="O10">
      <v>480000</v>
    </nc>
  </rcc>
  <rcc rId="612" sId="5" numFmtId="34">
    <nc r="P10">
      <v>480000</v>
    </nc>
  </rcc>
  <rcc rId="613" sId="5" numFmtId="34">
    <nc r="Q10">
      <v>480000</v>
    </nc>
  </rcc>
  <rcc rId="614" sId="5" numFmtId="34">
    <nc r="R10">
      <v>480000</v>
    </nc>
  </rcc>
  <rcc rId="615" sId="5" numFmtId="34">
    <nc r="S10">
      <v>480000</v>
    </nc>
  </rcc>
  <rcc rId="616" sId="5" numFmtId="34">
    <nc r="J11">
      <v>20000</v>
    </nc>
  </rcc>
  <rcc rId="617" sId="5" numFmtId="34">
    <nc r="K11">
      <v>20000</v>
    </nc>
  </rcc>
  <rcc rId="618" sId="5" numFmtId="34">
    <nc r="L11">
      <v>20000</v>
    </nc>
  </rcc>
  <rcc rId="619" sId="5" numFmtId="34">
    <nc r="M11">
      <v>20000</v>
    </nc>
  </rcc>
  <rcc rId="620" sId="5" numFmtId="34">
    <nc r="N11">
      <v>20000</v>
    </nc>
  </rcc>
  <rcc rId="621" sId="5" numFmtId="34">
    <nc r="O11">
      <v>20000</v>
    </nc>
  </rcc>
  <rcc rId="622" sId="5" numFmtId="34">
    <nc r="P11">
      <v>20000</v>
    </nc>
  </rcc>
  <rcc rId="623" sId="5" numFmtId="34">
    <nc r="Q11">
      <v>20000</v>
    </nc>
  </rcc>
  <rcc rId="624" sId="5" numFmtId="34">
    <nc r="R11">
      <v>20000</v>
    </nc>
  </rcc>
  <rcc rId="625" sId="5" numFmtId="34">
    <nc r="S11">
      <v>20000</v>
    </nc>
  </rcc>
  <rcc rId="626" sId="5" numFmtId="34">
    <nc r="J12">
      <v>90000</v>
    </nc>
  </rcc>
  <rcc rId="627" sId="5" numFmtId="34">
    <nc r="K12">
      <v>90000</v>
    </nc>
  </rcc>
  <rcc rId="628" sId="5" numFmtId="34">
    <nc r="L12">
      <v>90000</v>
    </nc>
  </rcc>
  <rcc rId="629" sId="5" numFmtId="34">
    <nc r="M12">
      <v>90000</v>
    </nc>
  </rcc>
  <rcc rId="630" sId="5" numFmtId="34">
    <nc r="N12">
      <v>90000</v>
    </nc>
  </rcc>
  <rcc rId="631" sId="5" numFmtId="34">
    <nc r="O12">
      <v>90000</v>
    </nc>
  </rcc>
  <rcc rId="632" sId="5" numFmtId="34">
    <nc r="P12">
      <v>90000</v>
    </nc>
  </rcc>
  <rcc rId="633" sId="5" numFmtId="34">
    <nc r="Q12">
      <v>90000</v>
    </nc>
  </rcc>
  <rcc rId="634" sId="5" numFmtId="34">
    <nc r="R12">
      <v>90000</v>
    </nc>
  </rcc>
  <rcc rId="635" sId="5" numFmtId="34">
    <nc r="S12">
      <v>90000</v>
    </nc>
  </rcc>
  <rcc rId="636" sId="5" numFmtId="34">
    <nc r="J13">
      <v>300000</v>
    </nc>
  </rcc>
  <rcc rId="637" sId="5" numFmtId="34">
    <nc r="K13">
      <v>300000</v>
    </nc>
  </rcc>
  <rcc rId="638" sId="5" numFmtId="34">
    <nc r="L13">
      <v>300000</v>
    </nc>
  </rcc>
  <rcc rId="639" sId="5" numFmtId="34">
    <nc r="M13">
      <v>300000</v>
    </nc>
  </rcc>
  <rcc rId="640" sId="5" numFmtId="34">
    <nc r="N13">
      <v>300000</v>
    </nc>
  </rcc>
  <rcc rId="641" sId="5" numFmtId="34">
    <nc r="O13">
      <v>300000</v>
    </nc>
  </rcc>
  <rcc rId="642" sId="5" numFmtId="34">
    <nc r="P13">
      <v>300000</v>
    </nc>
  </rcc>
  <rcc rId="643" sId="5" numFmtId="34">
    <nc r="Q13">
      <v>300000</v>
    </nc>
  </rcc>
  <rcc rId="644" sId="5" numFmtId="34">
    <nc r="R13">
      <v>300000</v>
    </nc>
  </rcc>
  <rcc rId="645" sId="5" numFmtId="34">
    <nc r="S13">
      <v>300000</v>
    </nc>
  </rcc>
  <rcc rId="646" sId="5" numFmtId="34">
    <nc r="J14">
      <v>1428795</v>
    </nc>
  </rcc>
  <rcc rId="647" sId="5" numFmtId="34">
    <nc r="K14">
      <v>1428795</v>
    </nc>
  </rcc>
  <rcc rId="648" sId="5" numFmtId="34">
    <nc r="L14">
      <v>1428795</v>
    </nc>
  </rcc>
  <rcc rId="649" sId="5" numFmtId="34">
    <nc r="M14">
      <v>1428795</v>
    </nc>
  </rcc>
  <rcc rId="650" sId="5" numFmtId="34">
    <nc r="N14">
      <v>1428795</v>
    </nc>
  </rcc>
  <rcc rId="651" sId="5" numFmtId="34">
    <nc r="O14">
      <v>1428795</v>
    </nc>
  </rcc>
  <rcc rId="652" sId="5" numFmtId="34">
    <nc r="P14">
      <v>1428795</v>
    </nc>
  </rcc>
  <rcc rId="653" sId="5" numFmtId="34">
    <nc r="Q14">
      <v>1428795</v>
    </nc>
  </rcc>
  <rcc rId="654" sId="5" numFmtId="34">
    <nc r="R14">
      <v>1428795</v>
    </nc>
  </rcc>
  <rcc rId="655" sId="5" numFmtId="34">
    <nc r="S14">
      <v>1428795</v>
    </nc>
  </rcc>
  <rcc rId="656" sId="5" numFmtId="34">
    <nc r="J17">
      <v>1200000</v>
    </nc>
  </rcc>
  <rcc rId="657" sId="5" numFmtId="34">
    <nc r="K17">
      <v>1200000</v>
    </nc>
  </rcc>
  <rcc rId="658" sId="5" numFmtId="34">
    <nc r="L17">
      <v>1200000</v>
    </nc>
  </rcc>
  <rcc rId="659" sId="5" numFmtId="34">
    <nc r="M17">
      <v>1200000</v>
    </nc>
  </rcc>
  <rcc rId="660" sId="5" numFmtId="34">
    <nc r="N17">
      <v>1200000</v>
    </nc>
  </rcc>
  <rcc rId="661" sId="5" numFmtId="34">
    <nc r="O17">
      <v>1200000</v>
    </nc>
  </rcc>
  <rcc rId="662" sId="5" numFmtId="34">
    <nc r="P17">
      <v>1200000</v>
    </nc>
  </rcc>
  <rcc rId="663" sId="5" numFmtId="34">
    <nc r="Q17">
      <v>1200000</v>
    </nc>
  </rcc>
  <rcc rId="664" sId="5" numFmtId="34">
    <nc r="R17">
      <v>1200000</v>
    </nc>
  </rcc>
  <rcc rId="665" sId="5" numFmtId="34">
    <nc r="S17">
      <v>1200000</v>
    </nc>
  </rcc>
  <rcc rId="666" sId="5" numFmtId="34">
    <nc r="J18">
      <v>600000</v>
    </nc>
  </rcc>
  <rcc rId="667" sId="5" numFmtId="34">
    <nc r="K18">
      <v>600000</v>
    </nc>
  </rcc>
  <rcc rId="668" sId="5" numFmtId="34">
    <nc r="L18">
      <v>600000</v>
    </nc>
  </rcc>
  <rcc rId="669" sId="5" numFmtId="34">
    <nc r="M18">
      <v>600000</v>
    </nc>
  </rcc>
  <rcc rId="670" sId="5" numFmtId="34">
    <nc r="N18">
      <v>600000</v>
    </nc>
  </rcc>
  <rcc rId="671" sId="5" numFmtId="34">
    <nc r="O18">
      <v>600000</v>
    </nc>
  </rcc>
  <rcc rId="672" sId="5" numFmtId="34">
    <nc r="P18">
      <v>600000</v>
    </nc>
  </rcc>
  <rcc rId="673" sId="5" numFmtId="34">
    <nc r="Q18">
      <v>600000</v>
    </nc>
  </rcc>
  <rcc rId="674" sId="5" numFmtId="34">
    <nc r="R18">
      <v>600000</v>
    </nc>
  </rcc>
  <rcc rId="675" sId="5" numFmtId="34">
    <nc r="S18">
      <v>600000</v>
    </nc>
  </rcc>
  <rcc rId="676" sId="5" numFmtId="34">
    <nc r="J20">
      <v>1260000</v>
    </nc>
  </rcc>
  <rcc rId="677" sId="5" numFmtId="34">
    <nc r="K20">
      <v>1260000</v>
    </nc>
  </rcc>
  <rcc rId="678" sId="5" numFmtId="34">
    <nc r="L20">
      <v>1260000</v>
    </nc>
  </rcc>
  <rcc rId="679" sId="5" numFmtId="34">
    <nc r="M20">
      <v>1260000</v>
    </nc>
  </rcc>
  <rcc rId="680" sId="5" numFmtId="34">
    <nc r="N20">
      <v>1260000</v>
    </nc>
  </rcc>
  <rcc rId="681" sId="5" numFmtId="34">
    <nc r="O20">
      <v>1260000</v>
    </nc>
  </rcc>
  <rcc rId="682" sId="5" numFmtId="34">
    <nc r="P20">
      <v>1260000</v>
    </nc>
  </rcc>
  <rcc rId="683" sId="5" numFmtId="34">
    <nc r="Q20">
      <v>1260000</v>
    </nc>
  </rcc>
  <rcc rId="684" sId="5" numFmtId="34">
    <nc r="R20">
      <v>1260000</v>
    </nc>
  </rcc>
  <rcc rId="685" sId="5" numFmtId="34">
    <nc r="S20">
      <v>1260000</v>
    </nc>
  </rcc>
  <rcc rId="686" sId="5" numFmtId="34">
    <nc r="J21">
      <v>115000</v>
    </nc>
  </rcc>
  <rcc rId="687" sId="5" numFmtId="34">
    <nc r="K21">
      <v>115000</v>
    </nc>
  </rcc>
  <rcc rId="688" sId="5" numFmtId="34">
    <nc r="L21">
      <v>115000</v>
    </nc>
  </rcc>
  <rcc rId="689" sId="5" numFmtId="34">
    <nc r="M21">
      <v>115000</v>
    </nc>
  </rcc>
  <rcc rId="690" sId="5" numFmtId="34">
    <nc r="N21">
      <v>115000</v>
    </nc>
  </rcc>
  <rcc rId="691" sId="5" numFmtId="34">
    <nc r="O21">
      <v>115000</v>
    </nc>
  </rcc>
  <rcc rId="692" sId="5" numFmtId="34">
    <nc r="P21">
      <v>115000</v>
    </nc>
  </rcc>
  <rcc rId="693" sId="5" numFmtId="34">
    <nc r="Q21">
      <v>115000</v>
    </nc>
  </rcc>
  <rcc rId="694" sId="5" numFmtId="34">
    <nc r="R21">
      <v>115000</v>
    </nc>
  </rcc>
  <rcc rId="695" sId="5" numFmtId="34">
    <nc r="S21">
      <v>115000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" sId="5" numFmtId="34">
    <oc r="J12">
      <v>90000</v>
    </oc>
    <nc r="J12">
      <v>500000</v>
    </nc>
  </rcc>
  <rcc rId="698" sId="5" numFmtId="34">
    <oc r="J17">
      <v>1200000</v>
    </oc>
    <nc r="J17">
      <v>2000000</v>
    </nc>
  </rcc>
  <rcc rId="699" sId="5" numFmtId="34">
    <oc r="J21">
      <v>115000</v>
    </oc>
    <nc r="J21">
      <v>250000</v>
    </nc>
  </rcc>
  <rcc rId="700" sId="5" numFmtId="34">
    <oc r="J6">
      <v>500000</v>
    </oc>
    <nc r="J6">
      <v>1000000</v>
    </nc>
  </rcc>
  <rcc rId="701" sId="5" numFmtId="34">
    <oc r="J5">
      <v>290795.2</v>
    </oc>
    <nc r="J5">
      <v>350000</v>
    </nc>
  </rcc>
  <rcc rId="702" sId="5" numFmtId="34">
    <oc r="J20">
      <v>1260000</v>
    </oc>
    <nc r="J20">
      <v>1352000.2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5" numFmtId="34">
    <oc r="K21">
      <v>115000</v>
    </oc>
    <nc r="K21">
      <v>250000</v>
    </nc>
  </rcc>
  <rcc rId="704" sId="5" numFmtId="34">
    <oc r="K12">
      <v>90000</v>
    </oc>
    <nc r="K12">
      <v>500000</v>
    </nc>
  </rcc>
  <rcc rId="705" sId="5" numFmtId="34">
    <oc r="K6">
      <v>500000</v>
    </oc>
    <nc r="K6">
      <v>1000000</v>
    </nc>
  </rcc>
  <rcc rId="706" sId="5" numFmtId="34">
    <oc r="K5">
      <v>290795.2</v>
    </oc>
    <nc r="K5">
      <v>350000</v>
    </nc>
  </rcc>
  <rcc rId="707" sId="5" numFmtId="34">
    <oc r="K20">
      <v>1260000</v>
    </oc>
    <nc r="K20">
      <v>2152000.2000000002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" sId="5" numFmtId="34">
    <oc r="L21">
      <v>115000</v>
    </oc>
    <nc r="L21">
      <v>250000</v>
    </nc>
  </rcc>
  <rcc rId="709" sId="5" numFmtId="34">
    <oc r="L20">
      <v>1260000</v>
    </oc>
    <nc r="L20">
      <v>2000000</v>
    </nc>
  </rcc>
  <rcc rId="710" sId="5" numFmtId="34">
    <oc r="L14">
      <v>1428795</v>
    </oc>
    <nc r="L14">
      <v>1500000</v>
    </nc>
  </rcc>
  <rcc rId="711" sId="5" numFmtId="34">
    <oc r="L12">
      <v>90000</v>
    </oc>
    <nc r="L12">
      <v>1000000</v>
    </nc>
  </rcc>
  <rcc rId="712" sId="5" numFmtId="34">
    <oc r="L10">
      <v>480000</v>
    </oc>
    <nc r="L10">
      <v>620000</v>
    </nc>
  </rcc>
  <rcc rId="713" sId="5" numFmtId="34">
    <oc r="M2">
      <v>40000</v>
    </oc>
    <nc r="M2">
      <v>100000</v>
    </nc>
  </rcc>
  <rcc rId="714" sId="5" numFmtId="34">
    <oc r="M3">
      <v>160000</v>
    </oc>
    <nc r="M3">
      <v>200000</v>
    </nc>
  </rcc>
  <rcc rId="715" sId="5" numFmtId="34">
    <oc r="M4">
      <v>489204.8</v>
    </oc>
    <nc r="M4">
      <v>300000</v>
    </nc>
  </rcc>
  <rcc rId="716" sId="5" numFmtId="34">
    <oc r="M5">
      <v>290795.2</v>
    </oc>
    <nc r="M5">
      <v>800000</v>
    </nc>
  </rcc>
  <rcc rId="717" sId="5" numFmtId="34">
    <oc r="M7">
      <v>490000</v>
    </oc>
    <nc r="M7">
      <v>600000</v>
    </nc>
  </rcc>
  <rcc rId="718" sId="5" numFmtId="34">
    <oc r="M10">
      <v>480000</v>
    </oc>
    <nc r="M10">
      <v>600000</v>
    </nc>
  </rcc>
  <rcc rId="719" sId="5" numFmtId="34">
    <oc r="M12">
      <v>90000</v>
    </oc>
    <nc r="M12">
      <v>1000000</v>
    </nc>
  </rcc>
  <rcc rId="720" sId="5" numFmtId="34">
    <oc r="M13">
      <v>300000</v>
    </oc>
    <nc r="M13">
      <v>736205</v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5" numFmtId="34">
    <oc r="N14">
      <v>1428795</v>
    </oc>
    <nc r="N14">
      <v>925000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5" numFmtId="34">
    <oc r="O14">
      <v>1428795</v>
    </oc>
    <nc r="O14">
      <v>925000</v>
    </nc>
  </rcc>
  <rcc rId="723" sId="5" numFmtId="34">
    <oc r="P14">
      <v>1428795</v>
    </oc>
    <nc r="P14">
      <v>925000</v>
    </nc>
  </rcc>
  <rcc rId="724" sId="5" numFmtId="34">
    <oc r="Q2">
      <v>40000</v>
    </oc>
    <nc r="Q2">
      <v>50000</v>
    </nc>
  </rcc>
  <rcc rId="725" sId="5" numFmtId="34">
    <oc r="Q5">
      <v>290795.2</v>
    </oc>
    <nc r="Q5">
      <v>200000</v>
    </nc>
  </rcc>
  <rcc rId="726" sId="5" numFmtId="34">
    <oc r="Q4">
      <v>489204.8</v>
    </oc>
    <nc r="Q4">
      <v>300000</v>
    </nc>
  </rcc>
  <rcc rId="727" sId="5" numFmtId="34">
    <oc r="Q6">
      <v>500000</v>
    </oc>
    <nc r="Q6">
      <v>300000</v>
    </nc>
  </rcc>
  <rcc rId="728" sId="5" numFmtId="34">
    <oc r="Q7">
      <v>490000</v>
    </oc>
    <nc r="Q7">
      <v>250000</v>
    </nc>
  </rcc>
  <rcc rId="729" sId="5" numFmtId="34">
    <oc r="Q8">
      <v>500000</v>
    </oc>
    <nc r="Q8">
      <v>250000</v>
    </nc>
  </rcc>
  <rcc rId="730" sId="5" numFmtId="34">
    <oc r="Q10">
      <v>480000</v>
    </oc>
    <nc r="Q10">
      <v>400000</v>
    </nc>
  </rcc>
  <rcc rId="731" sId="5" numFmtId="34">
    <oc r="Q12">
      <v>90000</v>
    </oc>
    <nc r="Q12">
      <v>400000</v>
    </nc>
  </rcc>
  <rcc rId="732" sId="5" numFmtId="34">
    <oc r="Q17">
      <v>1200000</v>
    </oc>
    <nc r="Q17">
      <v>800000</v>
    </nc>
  </rcc>
  <rcc rId="733" sId="5" numFmtId="34">
    <oc r="Q21">
      <v>115000</v>
    </oc>
    <nc r="Q21">
      <v>100000</v>
    </nc>
  </rcc>
  <rcc rId="734" sId="5" numFmtId="34">
    <oc r="Q18">
      <v>600000</v>
    </oc>
    <nc r="Q18">
      <v>100000</v>
    </nc>
  </rcc>
  <rcc rId="735" sId="5" numFmtId="34">
    <oc r="Q14">
      <v>1428795</v>
    </oc>
    <nc r="Q14">
      <v>100000</v>
    </nc>
  </rcc>
  <rcc rId="736" sId="5" numFmtId="34">
    <oc r="Q13">
      <v>300000</v>
    </oc>
    <nc r="Q13">
      <v>270000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5" numFmtId="34">
    <oc r="R10">
      <v>480000</v>
    </oc>
    <nc r="R10">
      <v>300000</v>
    </nc>
  </rcc>
  <rcc rId="738" sId="5" numFmtId="34">
    <oc r="R5">
      <v>290795.2</v>
    </oc>
    <nc r="R5">
      <v>200000</v>
    </nc>
  </rcc>
  <rcc rId="739" sId="5" numFmtId="34">
    <oc r="R4">
      <v>489204.8</v>
    </oc>
    <nc r="R4">
      <v>200000</v>
    </nc>
  </rcc>
  <rcc rId="740" sId="5" numFmtId="34">
    <oc r="R2">
      <v>40000</v>
    </oc>
    <nc r="R2">
      <v>10000</v>
    </nc>
  </rcc>
  <rcc rId="741" sId="5" numFmtId="34">
    <oc r="R14">
      <v>1428795</v>
    </oc>
    <nc r="R14">
      <v>300000</v>
    </nc>
  </rcc>
  <rcc rId="742" sId="5" numFmtId="34">
    <oc r="R17">
      <v>1200000</v>
    </oc>
    <nc r="R17">
      <v>800000</v>
    </nc>
  </rcc>
  <rcc rId="743" sId="5" numFmtId="34">
    <oc r="R20">
      <v>1260000</v>
    </oc>
    <nc r="R20">
      <v>375000</v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4" sId="5" numFmtId="34">
    <oc r="S21">
      <v>115000</v>
    </oc>
    <nc r="S21">
      <v>200000</v>
    </nc>
  </rcc>
  <rcc rId="745" sId="5" numFmtId="34">
    <oc r="S14">
      <v>1428795</v>
    </oc>
    <nc r="S14">
      <v>1200000</v>
    </nc>
  </rcc>
  <rcc rId="746" sId="5" numFmtId="34">
    <oc r="S13">
      <v>300000</v>
    </oc>
    <nc r="S13">
      <v>600000</v>
    </nc>
  </rcc>
  <rcc rId="747" sId="5" numFmtId="34">
    <oc r="S12">
      <v>90000</v>
    </oc>
    <nc r="S12">
      <v>1930000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J13">
    <dxf>
      <fill>
        <patternFill patternType="solid">
          <bgColor theme="9" tint="0.59999389629810485"/>
        </patternFill>
      </fill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5" numFmtId="34">
    <oc r="J21">
      <v>250000</v>
    </oc>
    <nc r="J21">
      <v>200000</v>
    </nc>
  </rcc>
  <rcc rId="749" sId="5" numFmtId="34">
    <oc r="K21">
      <v>250000</v>
    </oc>
    <nc r="K21">
      <v>200000</v>
    </nc>
  </rcc>
  <rcc rId="750" sId="5" numFmtId="34">
    <oc r="L21">
      <v>250000</v>
    </oc>
    <nc r="L21">
      <v>200000</v>
    </nc>
  </rcc>
  <rcc rId="751" sId="5" numFmtId="34">
    <oc r="M21">
      <v>115000</v>
    </oc>
    <nc r="M21">
      <v>65000</v>
    </nc>
  </rcc>
  <rcc rId="752" sId="5" numFmtId="34">
    <oc r="N21">
      <v>115000</v>
    </oc>
    <nc r="N21">
      <v>65000</v>
    </nc>
  </rcc>
  <rcc rId="753" sId="5" numFmtId="34">
    <oc r="O21">
      <v>115000</v>
    </oc>
    <nc r="O21">
      <v>65000</v>
    </nc>
  </rcc>
  <rcc rId="754" sId="5" numFmtId="34">
    <oc r="P21">
      <v>115000</v>
    </oc>
    <nc r="P21">
      <v>65000</v>
    </nc>
  </rcc>
  <rcc rId="755" sId="5" numFmtId="34">
    <oc r="Q21">
      <v>100000</v>
    </oc>
    <nc r="Q21">
      <v>75000</v>
    </nc>
  </rcc>
  <rcc rId="756" sId="5" numFmtId="34">
    <oc r="S21">
      <v>200000</v>
    </oc>
    <nc r="S21">
      <v>100000</v>
    </nc>
  </rcc>
  <rcc rId="757" sId="5" numFmtId="34">
    <oc r="J20">
      <v>1352000.2</v>
    </oc>
    <nc r="J20">
      <f>1352000.2-83900</f>
    </nc>
  </rcc>
  <rcc rId="758" sId="5" numFmtId="34">
    <oc r="K20">
      <v>2152000.2000000002</v>
    </oc>
    <nc r="K20">
      <f>2152000.2-83900</f>
    </nc>
  </rcc>
  <rcc rId="759" sId="5" numFmtId="34">
    <oc r="L20">
      <v>2000000</v>
    </oc>
    <nc r="L20">
      <f>2000000-83900</f>
    </nc>
  </rcc>
  <rcc rId="760" sId="5" numFmtId="34">
    <oc r="M2">
      <v>100000</v>
    </oc>
    <nc r="M2">
      <v>40000</v>
    </nc>
  </rcc>
  <rcc rId="761" sId="5" numFmtId="34">
    <oc r="Q2">
      <v>50000</v>
    </oc>
    <nc r="Q2">
      <v>40000</v>
    </nc>
  </rcc>
  <rcc rId="762" sId="5" numFmtId="34">
    <oc r="R2">
      <v>10000</v>
    </oc>
    <nc r="R2">
      <v>40000</v>
    </nc>
  </rcc>
  <rcc rId="763" sId="5" numFmtId="34">
    <oc r="M3">
      <v>200000</v>
    </oc>
    <nc r="M3">
      <v>160000</v>
    </nc>
  </rcc>
  <rcc rId="764" sId="5" numFmtId="34">
    <oc r="M4">
      <v>300000</v>
    </oc>
    <nc r="M4">
      <v>489204.8</v>
    </nc>
  </rcc>
  <rcc rId="765" sId="5" numFmtId="34">
    <oc r="Q4">
      <v>300000</v>
    </oc>
    <nc r="Q4">
      <v>489204.8</v>
    </nc>
  </rcc>
  <rcc rId="766" sId="5" numFmtId="34">
    <oc r="R4">
      <v>200000</v>
    </oc>
    <nc r="R4">
      <v>489204.8</v>
    </nc>
  </rcc>
  <rcc rId="767" sId="5" numFmtId="34">
    <oc r="J5">
      <v>350000</v>
    </oc>
    <nc r="J5">
      <v>290795.2</v>
    </nc>
  </rcc>
  <rcc rId="768" sId="5" numFmtId="34">
    <oc r="K5">
      <v>350000</v>
    </oc>
    <nc r="K5">
      <v>290795.2</v>
    </nc>
  </rcc>
  <rcc rId="769" sId="5" numFmtId="34">
    <oc r="M5">
      <v>800000</v>
    </oc>
    <nc r="M5">
      <v>290795.2</v>
    </nc>
  </rcc>
  <rcc rId="770" sId="5" numFmtId="34">
    <oc r="Q5">
      <v>200000</v>
    </oc>
    <nc r="Q5">
      <v>290795.2</v>
    </nc>
  </rcc>
  <rcc rId="771" sId="5" numFmtId="34">
    <oc r="R5">
      <v>200000</v>
    </oc>
    <nc r="R5">
      <v>290795.2</v>
    </nc>
  </rcc>
  <rcc rId="772" sId="5" numFmtId="34">
    <oc r="J6">
      <v>1000000</v>
    </oc>
    <nc r="J6">
      <v>500000</v>
    </nc>
  </rcc>
  <rcc rId="773" sId="5" numFmtId="34">
    <oc r="K6">
      <v>1000000</v>
    </oc>
    <nc r="K6">
      <v>500000</v>
    </nc>
  </rcc>
  <rcc rId="774" sId="5" numFmtId="34">
    <oc r="Q6">
      <v>300000</v>
    </oc>
    <nc r="Q6">
      <v>500000</v>
    </nc>
  </rcc>
  <rcc rId="775" sId="5" numFmtId="34">
    <oc r="M7">
      <v>600000</v>
    </oc>
    <nc r="M7">
      <v>490000</v>
    </nc>
  </rcc>
  <rcc rId="776" sId="5" numFmtId="34">
    <oc r="Q7">
      <v>250000</v>
    </oc>
    <nc r="Q7">
      <v>490000</v>
    </nc>
  </rcc>
  <rcc rId="777" sId="5" numFmtId="34">
    <oc r="Q8">
      <v>250000</v>
    </oc>
    <nc r="Q8">
      <v>500000</v>
    </nc>
  </rcc>
  <rcc rId="778" sId="5" numFmtId="34">
    <oc r="L10">
      <v>620000</v>
    </oc>
    <nc r="L10">
      <v>480000</v>
    </nc>
  </rcc>
  <rcc rId="779" sId="5" numFmtId="34">
    <oc r="M10">
      <v>600000</v>
    </oc>
    <nc r="M10">
      <v>480000</v>
    </nc>
  </rcc>
  <rcc rId="780" sId="5" numFmtId="34">
    <oc r="Q10">
      <v>400000</v>
    </oc>
    <nc r="Q10">
      <v>480000</v>
    </nc>
  </rcc>
  <rcc rId="781" sId="5" numFmtId="34">
    <oc r="R10">
      <v>300000</v>
    </oc>
    <nc r="R10">
      <v>480000</v>
    </nc>
  </rcc>
  <rcc rId="782" sId="5" numFmtId="34">
    <oc r="J12">
      <v>500000</v>
    </oc>
    <nc r="J12">
      <v>90000</v>
    </nc>
  </rcc>
  <rcc rId="783" sId="5" numFmtId="34">
    <oc r="K12">
      <v>500000</v>
    </oc>
    <nc r="K12">
      <v>90000</v>
    </nc>
  </rcc>
  <rcc rId="784" sId="5" numFmtId="34">
    <oc r="L12">
      <v>1000000</v>
    </oc>
    <nc r="L12">
      <v>90000</v>
    </nc>
  </rcc>
  <rcc rId="785" sId="5" numFmtId="34">
    <oc r="M12">
      <v>1000000</v>
    </oc>
    <nc r="M12">
      <v>90000</v>
    </nc>
  </rcc>
  <rcc rId="786" sId="5" numFmtId="34">
    <oc r="Q12">
      <v>400000</v>
    </oc>
    <nc r="Q12">
      <v>90000</v>
    </nc>
  </rcc>
  <rcc rId="787" sId="5" numFmtId="34">
    <oc r="S12">
      <v>1930000</v>
    </oc>
    <nc r="S12">
      <v>90000</v>
    </nc>
  </rcc>
  <rcc rId="788" sId="5" numFmtId="34">
    <oc r="M13">
      <v>736205</v>
    </oc>
    <nc r="M13">
      <v>300000</v>
    </nc>
  </rcc>
  <rcc rId="789" sId="5" numFmtId="34">
    <oc r="Q13">
      <v>270000</v>
    </oc>
    <nc r="Q13">
      <v>300000</v>
    </nc>
  </rcc>
  <rcc rId="790" sId="5" numFmtId="34">
    <oc r="S13">
      <v>600000</v>
    </oc>
    <nc r="S13">
      <v>300000</v>
    </nc>
  </rcc>
  <rcc rId="791" sId="5" numFmtId="34">
    <oc r="L14">
      <v>1500000</v>
    </oc>
    <nc r="L14">
      <v>1428795</v>
    </nc>
  </rcc>
  <rcc rId="792" sId="5" numFmtId="34">
    <oc r="N14">
      <v>925000</v>
    </oc>
    <nc r="N14">
      <v>1428795</v>
    </nc>
  </rcc>
  <rcc rId="793" sId="5" numFmtId="34">
    <oc r="O14">
      <v>925000</v>
    </oc>
    <nc r="O14">
      <v>1428795</v>
    </nc>
  </rcc>
  <rcc rId="794" sId="5" numFmtId="34">
    <oc r="P14">
      <v>925000</v>
    </oc>
    <nc r="P14">
      <v>1428795</v>
    </nc>
  </rcc>
  <rcc rId="795" sId="5" numFmtId="34">
    <oc r="S14">
      <v>1200000</v>
    </oc>
    <nc r="S14">
      <v>1428795</v>
    </nc>
  </rcc>
  <rcc rId="796" sId="5" numFmtId="34">
    <oc r="L17">
      <v>1200000</v>
    </oc>
    <nc r="L17">
      <v>120000</v>
    </nc>
  </rcc>
  <rcc rId="797" sId="5" numFmtId="34">
    <oc r="N17">
      <v>1200000</v>
    </oc>
    <nc r="N17">
      <v>120000</v>
    </nc>
  </rcc>
  <rcc rId="798" sId="5" numFmtId="34">
    <oc r="O17">
      <v>1200000</v>
    </oc>
    <nc r="O17">
      <v>120000</v>
    </nc>
  </rcc>
  <rcc rId="799" sId="5" numFmtId="34">
    <oc r="P17">
      <v>1200000</v>
    </oc>
    <nc r="P17">
      <v>120000</v>
    </nc>
  </rcc>
  <rcc rId="800" sId="5" numFmtId="34">
    <oc r="Q17">
      <v>800000</v>
    </oc>
    <nc r="Q17"/>
  </rcc>
  <rcc rId="801" sId="5" numFmtId="34">
    <oc r="R17">
      <v>800000</v>
    </oc>
    <nc r="R17"/>
  </rcc>
  <rcc rId="802" sId="5" numFmtId="34">
    <oc r="S18">
      <v>600000</v>
    </oc>
    <nc r="S18"/>
  </rcc>
  <rcc rId="803" sId="5" numFmtId="34">
    <oc r="R18">
      <v>600000</v>
    </oc>
    <nc r="R18"/>
  </rcc>
  <rcc rId="804" sId="5" numFmtId="34">
    <oc r="Q18">
      <v>100000</v>
    </oc>
    <nc r="Q18"/>
  </rcc>
  <rcc rId="805" sId="5" numFmtId="34">
    <oc r="Q14">
      <v>100000</v>
    </oc>
    <nc r="Q14">
      <v>265000</v>
    </nc>
  </rcc>
  <rcc rId="806" sId="5" numFmtId="34">
    <oc r="R14">
      <v>300000</v>
    </oc>
    <nc r="R14">
      <v>1110000</v>
    </nc>
  </rcc>
  <rcc rId="807" sId="5" numFmtId="34">
    <oc r="S17">
      <v>1200000</v>
    </oc>
    <nc r="S17">
      <v>3811205</v>
    </nc>
  </rcc>
  <rcc rId="808" sId="5" numFmtId="34">
    <oc r="J17">
      <v>2000000</v>
    </oc>
    <nc r="J17">
      <f>120000+2983104.8</f>
    </nc>
  </rcc>
  <rcc rId="809" sId="5" numFmtId="34">
    <oc r="K17">
      <v>1200000</v>
    </oc>
    <nc r="K17">
      <f>120000+2183104.8</f>
    </nc>
  </rcc>
  <rcc rId="810" sId="5" numFmtId="34">
    <oc r="M17">
      <v>1200000</v>
    </oc>
    <nc r="M17">
      <f>120000+2182585.4</f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" sId="5" numFmtId="34">
    <oc r="L18">
      <v>600000</v>
    </oc>
    <nc r="L18">
      <v>1200000</v>
    </nc>
  </rcc>
  <rcc rId="812" sId="5" numFmtId="34">
    <oc r="M18">
      <v>600000</v>
    </oc>
    <nc r="M18">
      <v>1200000</v>
    </nc>
  </rcc>
  <rcc rId="813" sId="5" numFmtId="34">
    <oc r="N18">
      <v>600000</v>
    </oc>
    <nc r="N18">
      <v>1200000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5" numFmtId="34">
    <oc r="M20">
      <v>1260000</v>
    </oc>
    <nc r="M20">
      <v>672699.6</v>
    </nc>
  </rcc>
  <rcc rId="815" sId="5" numFmtId="34">
    <oc r="L14">
      <v>1428795</v>
    </oc>
    <nc r="L14">
      <v>2911385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" sId="5" numFmtId="34">
    <nc r="T3">
      <v>100000</v>
    </nc>
  </rcc>
  <rcc rId="817" sId="5" numFmtId="34">
    <nc r="T4">
      <v>500000</v>
    </nc>
  </rcc>
  <rcc rId="818" sId="5" numFmtId="34">
    <nc r="T6">
      <v>1000000</v>
    </nc>
  </rcc>
  <rcc rId="819" sId="5" numFmtId="34">
    <nc r="T12">
      <v>3000000</v>
    </nc>
  </rcc>
  <rcc rId="820" sId="5" numFmtId="34">
    <nc r="T20">
      <v>2026205</v>
    </nc>
  </rcc>
  <rcc rId="821" sId="5" numFmtId="34">
    <oc r="O20">
      <v>1260000</v>
    </oc>
    <nc r="O20">
      <v>1886205</v>
    </nc>
  </rcc>
  <rcc rId="822" sId="5" numFmtId="34">
    <oc r="P20">
      <v>1260000</v>
    </oc>
    <nc r="P20">
      <v>1886205</v>
    </nc>
  </rcc>
  <rcc rId="823" sId="5" numFmtId="34">
    <oc r="N17">
      <v>120000</v>
    </oc>
    <nc r="N17">
      <v>146205</v>
    </nc>
  </rcc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" sId="5" numFmtId="34">
    <oc r="M20">
      <v>672699.6</v>
    </oc>
    <nc r="M20">
      <v>1603619.6</v>
    </nc>
  </rcc>
  <rcc rId="826" sId="5" numFmtId="34">
    <oc r="L17">
      <v>120000</v>
    </oc>
    <nc r="L17">
      <v>372515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" sId="5" numFmtId="34">
    <oc r="T20">
      <v>2026205</v>
    </oc>
    <nc r="T20">
      <v>1400000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" sId="18" numFmtId="34">
    <nc r="N8">
      <v>1000000</v>
    </nc>
  </rcc>
  <rcc rId="829" sId="18" numFmtId="34">
    <oc r="N9">
      <v>1000000</v>
    </oc>
    <nc r="N9"/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8" numFmtId="34">
    <oc r="U8">
      <v>2000000</v>
    </oc>
    <nc r="U8"/>
  </rcc>
  <rcc rId="831" sId="18" numFmtId="34">
    <nc r="U9">
      <v>2000000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" sId="13" numFmtId="4">
    <oc r="F11" t="inlineStr">
      <is>
        <t>[NULL]</t>
      </is>
    </oc>
    <nc r="F11">
      <v>1250402</v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7" numFmtId="34">
    <nc r="M5">
      <v>1500000</v>
    </nc>
  </rcc>
  <rcc rId="47" sId="7" numFmtId="34">
    <nc r="M6">
      <v>1500000</v>
    </nc>
  </rcc>
  <rcc rId="48" sId="7" numFmtId="34">
    <nc r="R7">
      <v>1500000</v>
    </nc>
  </rcc>
  <rcc rId="49" sId="7" numFmtId="34">
    <nc r="S7">
      <v>500000</v>
    </nc>
  </rcc>
  <rcc rId="50" sId="7" numFmtId="34">
    <nc r="S6">
      <v>2000000</v>
    </nc>
  </rcc>
  <rcc rId="51" sId="7" numFmtId="34">
    <nc r="S5">
      <v>2000000</v>
    </nc>
  </rcc>
  <rcc rId="52" sId="7" numFmtId="34">
    <nc r="J5">
      <v>0</v>
    </nc>
  </rcc>
  <rcc rId="53" sId="7" numFmtId="34">
    <nc r="J6">
      <v>500000</v>
    </nc>
  </rcc>
  <rcc rId="54" sId="7" numFmtId="34">
    <nc r="Q5">
      <v>0</v>
    </nc>
  </rcc>
  <rcc rId="55" sId="7" numFmtId="34">
    <oc r="Q8">
      <v>0</v>
    </oc>
    <nc r="Q8">
      <v>500000</v>
    </nc>
  </rcc>
  <rcc rId="56" sId="7" numFmtId="34">
    <nc r="Q6">
      <v>500000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H4:H15" start="0" length="0">
    <dxf>
      <border>
        <left style="thin">
          <color indexed="64"/>
        </left>
      </border>
    </dxf>
  </rfmt>
  <rfmt sheetId="8" sqref="H4:J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36" sId="8" ref="AI1:AI1048576" action="insertCol"/>
  <rcc rId="837" sId="8">
    <nc r="AI3" t="inlineStr">
      <is>
        <t>PV23011200041</t>
      </is>
    </nc>
  </rcc>
  <rcc rId="838" sId="8" numFmtId="34">
    <nc r="AI4">
      <v>6500000</v>
    </nc>
  </rcc>
  <rcc rId="839" sId="8">
    <oc r="AJ4">
      <f>SUM(J4:AH4)</f>
    </oc>
    <nc r="AJ4">
      <f>SUM(J4:AI4)</f>
    </nc>
  </rcc>
  <rcc rId="840" sId="8">
    <oc r="AJ5">
      <f>SUM(J5:AH5)</f>
    </oc>
    <nc r="AJ5">
      <f>SUM(J5:AI5)</f>
    </nc>
  </rcc>
  <rcc rId="841" sId="8">
    <oc r="AJ6">
      <f>SUM(J6:AH6)</f>
    </oc>
    <nc r="AJ6">
      <f>SUM(J6:AI6)</f>
    </nc>
  </rcc>
  <rcc rId="842" sId="8">
    <oc r="AJ7">
      <f>SUM(J7:AH7)</f>
    </oc>
    <nc r="AJ7">
      <f>SUM(J7:AI7)</f>
    </nc>
  </rcc>
  <rcc rId="843" sId="8">
    <oc r="AJ8">
      <f>SUM(J8:AH8)</f>
    </oc>
    <nc r="AJ8">
      <f>SUM(J8:AI8)</f>
    </nc>
  </rcc>
  <rcc rId="844" sId="8">
    <oc r="AJ9">
      <f>SUM(J9:AH9)</f>
    </oc>
    <nc r="AJ9">
      <f>SUM(J9:AI9)</f>
    </nc>
  </rcc>
  <rcc rId="845" sId="8">
    <oc r="AJ10">
      <f>SUM(J10:AH10)</f>
    </oc>
    <nc r="AJ10">
      <f>SUM(J10:AI10)</f>
    </nc>
  </rcc>
  <rcc rId="846" sId="8">
    <oc r="AJ11">
      <f>SUM(J11:AH11)</f>
    </oc>
    <nc r="AJ11">
      <f>SUM(J11:AI11)</f>
    </nc>
  </rcc>
  <rcc rId="847" sId="8">
    <oc r="AJ12">
      <f>SUM(J12:AH12)</f>
    </oc>
    <nc r="AJ12">
      <f>SUM(J12:AI12)</f>
    </nc>
  </rcc>
  <rcc rId="848" sId="8">
    <oc r="AJ13">
      <f>SUM(J13:AH13)</f>
    </oc>
    <nc r="AJ13">
      <f>SUM(J13:AI13)</f>
    </nc>
  </rcc>
  <rcc rId="849" sId="8">
    <oc r="AJ14">
      <f>SUM(J14:AH14)</f>
    </oc>
    <nc r="AJ14">
      <f>SUM(J14:AI14)</f>
    </nc>
  </rcc>
  <rcc rId="850" sId="8">
    <oc r="AJ15">
      <f>SUM(J15:AH15)</f>
    </oc>
    <nc r="AJ15">
      <f>SUM(J15:AI15)</f>
    </nc>
  </rcc>
  <rcc rId="851" sId="8">
    <oc r="AJ16">
      <f>SUM(J16:AH16)</f>
    </oc>
    <nc r="AJ16">
      <f>SUM(J16:AI16)</f>
    </nc>
  </rcc>
  <rcc rId="852" sId="8">
    <oc r="AJ17">
      <f>SUM(J17:AH17)</f>
    </oc>
    <nc r="AJ17">
      <f>SUM(J17:AI17)</f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8">
    <nc r="AI16">
      <f>SUM(AI4:AI15)</f>
    </nc>
  </rcc>
  <rcc rId="855" sId="8" numFmtId="34">
    <nc r="AI17">
      <v>6500000</v>
    </nc>
  </rcc>
  <rcc rId="856" sId="8">
    <nc r="AI18">
      <f>AI17-AI16</f>
    </nc>
  </rcc>
  <rcc rId="857" sId="8">
    <nc r="AK18">
      <f>I18-AJ18</f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8" sId="1">
    <oc r="C234" t="inlineStr">
      <is>
        <t>[NULL]</t>
      </is>
    </oc>
    <nc r="C234" t="inlineStr">
      <is>
        <t>UM OPERASIONAL SELEBRITA ON THE WEEKEND PER, JANUARI 2023</t>
      </is>
    </nc>
  </rcc>
  <rcc rId="1339" sId="1">
    <oc r="C235" t="inlineStr">
      <is>
        <t>[NULL]</t>
      </is>
    </oc>
    <nc r="C235" t="inlineStr">
      <is>
        <t>UM OPERASIONAL SELEBRITA ON THE WEEKEND PER, JANUARI 2023</t>
      </is>
    </nc>
  </rcc>
  <rcc rId="1340" sId="1">
    <oc r="C236" t="inlineStr">
      <is>
        <t>[NULL]</t>
      </is>
    </oc>
    <nc r="C236" t="inlineStr">
      <is>
        <t>UM OPERASIONAL SELEBRITA ON THE WEEKEND PER, JANUARI 2023</t>
      </is>
    </nc>
  </rcc>
  <rcc rId="1341" sId="1">
    <oc r="F235" t="inlineStr">
      <is>
        <t>[NULL]</t>
      </is>
    </oc>
    <nc r="F235">
      <v>1250402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481" sheetId="24" name="[Advance PCM update.xlsx]Sheet4" sheetPosition="1"/>
  <rrc rId="1482" sId="24" ref="A3:XFD5" action="insertRow"/>
  <rcc rId="1483" sId="24" odxf="1" s="1" dxf="1">
    <nc r="A3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4" sId="24" odxf="1" s="1" dxf="1">
    <nc r="B3" t="inlineStr">
      <is>
        <t>VQD23011000030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5" sId="24" odxf="1" s="1" dxf="1">
    <nc r="C3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6" sId="24" odxf="1" s="1" dxf="1">
    <nc r="D3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7" sId="24" odxf="1" s="1" dxf="1">
    <nc r="E3" t="inlineStr">
      <is>
        <t>BGTD23010201166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8" sId="24" odxf="1" s="1" dxf="1">
    <nc r="F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89" sId="24" odxf="1" s="1" dxf="1" numFmtId="4">
    <nc r="G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0" sId="24">
    <nc r="H3" t="inlineStr">
      <is>
        <t>AGTK</t>
      </is>
    </nc>
  </rcc>
  <rcc rId="1491" sId="24" odxf="1" dxf="1" numFmtId="4">
    <nc r="I3">
      <v>800000</v>
    </nc>
    <odxf>
      <numFmt numFmtId="0" formatCode="General"/>
    </odxf>
    <ndxf>
      <numFmt numFmtId="3" formatCode="#,##0"/>
    </ndxf>
  </rcc>
  <rcc rId="1492" sId="24" odxf="1" s="1" dxf="1">
    <nc r="A4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3" sId="24" odxf="1" s="1" dxf="1">
    <nc r="B4" t="inlineStr">
      <is>
        <t>VQD23011000029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4" sId="24" odxf="1" s="1" dxf="1">
    <nc r="C4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5" sId="24" odxf="1" s="1" dxf="1">
    <nc r="D4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6" sId="24" odxf="1" s="1" dxf="1">
    <nc r="E4" t="inlineStr">
      <is>
        <t>BGTD23010400012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7" sId="24" odxf="1" s="1" dxf="1">
    <nc r="F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8" sId="24" odxf="1" s="1" dxf="1" numFmtId="4">
    <nc r="G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499" sId="24">
    <nc r="H4" t="inlineStr">
      <is>
        <t>MEALS</t>
      </is>
    </nc>
  </rcc>
  <rcc rId="1500" sId="24" odxf="1" dxf="1" numFmtId="4">
    <nc r="I4">
      <v>4000000</v>
    </nc>
    <odxf>
      <numFmt numFmtId="0" formatCode="General"/>
    </odxf>
    <ndxf>
      <numFmt numFmtId="3" formatCode="#,##0"/>
    </ndxf>
  </rcc>
  <rcc rId="1501" sId="24" odxf="1" s="1" dxf="1">
    <nc r="A5" t="inlineStr">
      <is>
        <t>VQ23011000005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2" sId="24" odxf="1" s="1" dxf="1">
    <nc r="B5" t="inlineStr">
      <is>
        <t>VQD23011000031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3" sId="24" odxf="1" s="1" dxf="1">
    <nc r="C5" t="inlineStr">
      <is>
        <t>UM OPERASIONAL SELEBRITA ON THE WEEKEND PER, JANUARI 2023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4" sId="24" odxf="1" s="1" dxf="1">
    <nc r="D5" t="inlineStr">
      <is>
        <t>BGT23010200117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5" sId="24" odxf="1" s="1" dxf="1">
    <nc r="E5" t="inlineStr">
      <is>
        <t>BGTD23010201168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6" sId="24" odxf="1" s="1" dxf="1">
    <nc r="F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7" sId="24" odxf="1" s="1" dxf="1" numFmtId="4">
    <nc r="G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08" sId="24">
    <nc r="H5" t="inlineStr">
      <is>
        <t>VITAMIN</t>
      </is>
    </nc>
  </rcc>
  <rcc rId="1509" sId="24" odxf="1" dxf="1" numFmtId="4">
    <nc r="I5">
      <v>200000</v>
    </nc>
    <odxf>
      <numFmt numFmtId="0" formatCode="General"/>
    </odxf>
    <ndxf>
      <numFmt numFmtId="3" formatCode="#,##0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  <rsnm rId="1511" sheetId="24" oldName="[Advance PCM update.xlsx]Sheet4" newName="[Advance PCM update.xlsx]SELEB OTW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12" sheetId="25" name="[Advance PCM update.xlsx]Sheet5" sheetPosition="1"/>
  <rrc rId="1513" sId="25" ref="A3:XFD19" action="insertRow"/>
  <rcc rId="1514" sId="25" odxf="1" s="1" dxf="1">
    <nc r="A3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5" sId="25" odxf="1" s="1" dxf="1">
    <nc r="B3" t="inlineStr">
      <is>
        <t>VQD23011000014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6" sId="25" odxf="1" s="1" dxf="1">
    <nc r="C3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7" sId="25" odxf="1" s="1" dxf="1">
    <nc r="D3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8" sId="25" odxf="1" s="1" dxf="1">
    <nc r="E3" t="inlineStr">
      <is>
        <t>BGTD23010300124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19" sId="25" odxf="1" s="1" dxf="1">
    <nc r="F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0" sId="25" odxf="1" s="1" dxf="1" numFmtId="4">
    <nc r="G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1" sId="25">
    <nc r="H3" t="inlineStr">
      <is>
        <t>AGTK</t>
      </is>
    </nc>
  </rcc>
  <rcc rId="1522" sId="25" odxf="1" dxf="1" numFmtId="4">
    <nc r="I3">
      <v>3840000</v>
    </nc>
    <odxf>
      <numFmt numFmtId="0" formatCode="General"/>
    </odxf>
    <ndxf>
      <numFmt numFmtId="3" formatCode="#,##0"/>
    </ndxf>
  </rcc>
  <rcc rId="1523" sId="25" odxf="1" s="1" dxf="1">
    <nc r="A4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4" sId="25" odxf="1" s="1" dxf="1">
    <nc r="B4" t="inlineStr">
      <is>
        <t>VQD23011000008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5" sId="25" odxf="1" s="1" dxf="1">
    <nc r="C4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6" sId="25" odxf="1" s="1" dxf="1">
    <nc r="D4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7" sId="25" odxf="1" s="1" dxf="1">
    <nc r="E4" t="inlineStr">
      <is>
        <t>BGTD23010300131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8" sId="25" odxf="1" s="1" dxf="1">
    <nc r="F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29" sId="25" odxf="1" s="1" dxf="1" numFmtId="4">
    <nc r="G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0" sId="25">
    <nc r="H4" t="inlineStr">
      <is>
        <t>BATEREI</t>
      </is>
    </nc>
  </rcc>
  <rcc rId="1531" sId="25" odxf="1" dxf="1" numFmtId="4">
    <nc r="I4">
      <v>1200000</v>
    </nc>
    <odxf>
      <numFmt numFmtId="0" formatCode="General"/>
    </odxf>
    <ndxf>
      <numFmt numFmtId="3" formatCode="#,##0"/>
    </ndxf>
  </rcc>
  <rcc rId="1532" sId="25" odxf="1" s="1" dxf="1">
    <nc r="A5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3" sId="25" odxf="1" s="1" dxf="1">
    <nc r="B5" t="inlineStr">
      <is>
        <t>VQD23011000026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4" sId="25" odxf="1" s="1" dxf="1">
    <nc r="C5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5" sId="25" odxf="1" s="1" dxf="1">
    <nc r="D5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6" sId="25" odxf="1" s="1" dxf="1">
    <nc r="E5" t="inlineStr">
      <is>
        <t>BGTD23010300102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7" sId="25" odxf="1" s="1" dxf="1">
    <nc r="F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8" sId="25" odxf="1" s="1" dxf="1" numFmtId="4">
    <nc r="G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39" sId="25">
    <nc r="H5" t="inlineStr">
      <is>
        <t>FIXER</t>
      </is>
    </nc>
  </rcc>
  <rcc rId="1540" sId="25" odxf="1" dxf="1" numFmtId="4">
    <nc r="I5">
      <v>5500000</v>
    </nc>
    <odxf>
      <numFmt numFmtId="0" formatCode="General"/>
    </odxf>
    <ndxf>
      <numFmt numFmtId="3" formatCode="#,##0"/>
    </ndxf>
  </rcc>
  <rcc rId="1541" sId="25" odxf="1" s="1" dxf="1">
    <nc r="A6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2" sId="25" odxf="1" s="1" dxf="1">
    <nc r="B6" t="inlineStr">
      <is>
        <t>VQD23011000027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3" sId="25" odxf="1" s="1" dxf="1">
    <nc r="C6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4" sId="25" odxf="1" s="1" dxf="1">
    <nc r="D6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5" sId="25" odxf="1" s="1" dxf="1">
    <nc r="E6" t="inlineStr">
      <is>
        <t>BGTD23010300106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6" sId="25" odxf="1" s="1" dxf="1">
    <nc r="F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7" sId="25" odxf="1" s="1" dxf="1" numFmtId="4">
    <nc r="G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48" sId="25">
    <nc r="H6" t="inlineStr">
      <is>
        <t>HOST</t>
      </is>
    </nc>
  </rcc>
  <rcc rId="1549" sId="25" odxf="1" dxf="1" numFmtId="4">
    <nc r="I6">
      <v>4000000</v>
    </nc>
    <odxf>
      <numFmt numFmtId="0" formatCode="General"/>
    </odxf>
    <ndxf>
      <numFmt numFmtId="3" formatCode="#,##0"/>
    </ndxf>
  </rcc>
  <rcc rId="1550" sId="25" odxf="1" s="1" dxf="1">
    <nc r="A7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1" sId="25" odxf="1" s="1" dxf="1">
    <nc r="B7" t="inlineStr">
      <is>
        <t>VQD23011000015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2" sId="25" odxf="1" s="1" dxf="1">
    <nc r="C7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3" sId="25" odxf="1" s="1" dxf="1">
    <nc r="D7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4" sId="25" odxf="1" s="1" dxf="1">
    <nc r="E7" t="inlineStr">
      <is>
        <t>BGTD23010300122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5" sId="25" odxf="1" s="1" dxf="1">
    <nc r="F7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6" sId="25" odxf="1" s="1" dxf="1" numFmtId="4">
    <nc r="G7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57" sId="25">
    <nc r="H7" t="inlineStr">
      <is>
        <t>JAMUAN</t>
      </is>
    </nc>
  </rcc>
  <rcc rId="1558" sId="25" odxf="1" dxf="1" numFmtId="4">
    <nc r="I7">
      <v>3600000</v>
    </nc>
    <odxf>
      <numFmt numFmtId="0" formatCode="General"/>
    </odxf>
    <ndxf>
      <numFmt numFmtId="3" formatCode="#,##0"/>
    </ndxf>
  </rcc>
  <rcc rId="1559" sId="25" odxf="1" s="1" dxf="1">
    <nc r="A8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0" sId="25" odxf="1" s="1" dxf="1">
    <nc r="B8" t="inlineStr">
      <is>
        <t>VQD23011000012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1" sId="25" odxf="1" s="1" dxf="1">
    <nc r="C8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2" sId="25" odxf="1" s="1" dxf="1">
    <nc r="D8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3" sId="25" odxf="1" s="1" dxf="1">
    <nc r="E8" t="inlineStr">
      <is>
        <t>BGTD23010300125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4" sId="25" odxf="1" s="1" dxf="1">
    <nc r="F8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5" sId="25" odxf="1" s="1" dxf="1" numFmtId="4">
    <nc r="G8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6" sId="25">
    <nc r="H8" t="inlineStr">
      <is>
        <t>MEALS</t>
      </is>
    </nc>
  </rcc>
  <rcc rId="1567" sId="25" odxf="1" dxf="1" numFmtId="4">
    <nc r="I8">
      <v>40000000</v>
    </nc>
    <odxf>
      <numFmt numFmtId="0" formatCode="General"/>
    </odxf>
    <ndxf>
      <numFmt numFmtId="3" formatCode="#,##0"/>
    </ndxf>
  </rcc>
  <rcc rId="1568" sId="25" odxf="1" s="1" dxf="1">
    <nc r="A9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69" sId="25" odxf="1" s="1" dxf="1">
    <nc r="B9" t="inlineStr">
      <is>
        <t>VQD23011000032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0" sId="25" odxf="1" s="1" dxf="1">
    <nc r="C9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1" sId="25" odxf="1" s="1" dxf="1">
    <nc r="D9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2" sId="25" odxf="1" s="1" dxf="1">
    <nc r="E9" t="inlineStr">
      <is>
        <t>BGTD23010300125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3" sId="25" odxf="1" s="1" dxf="1">
    <nc r="F9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4" sId="25" odxf="1" s="1" dxf="1" numFmtId="4">
    <nc r="G9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5" sId="25">
    <nc r="H9" t="inlineStr">
      <is>
        <t>MEALS</t>
      </is>
    </nc>
  </rcc>
  <rcc rId="1576" sId="25" odxf="1" dxf="1" numFmtId="4">
    <nc r="I9">
      <v>5000000</v>
    </nc>
    <odxf>
      <numFmt numFmtId="0" formatCode="General"/>
    </odxf>
    <ndxf>
      <numFmt numFmtId="3" formatCode="#,##0"/>
    </ndxf>
  </rcc>
  <rcc rId="1577" sId="25" odxf="1" s="1" dxf="1">
    <nc r="A10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8" sId="25" odxf="1" s="1" dxf="1">
    <nc r="B10" t="inlineStr">
      <is>
        <t>VQD23011000017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79" sId="25" odxf="1" s="1" dxf="1">
    <nc r="C10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0" sId="25" odxf="1" s="1" dxf="1">
    <nc r="D10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1" sId="25" odxf="1" s="1" dxf="1">
    <nc r="E10" t="inlineStr">
      <is>
        <t>BGTD23010300117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2" sId="25" odxf="1" s="1" dxf="1">
    <nc r="F10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3" sId="25" odxf="1" s="1" dxf="1" numFmtId="4">
    <nc r="G10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4" sId="25">
    <nc r="H10" t="inlineStr">
      <is>
        <t>OTHER TRANSPORT</t>
      </is>
    </nc>
  </rcc>
  <rcc rId="1585" sId="25" odxf="1" dxf="1" numFmtId="4">
    <nc r="I10">
      <v>3600000</v>
    </nc>
    <odxf>
      <numFmt numFmtId="0" formatCode="General"/>
    </odxf>
    <ndxf>
      <numFmt numFmtId="3" formatCode="#,##0"/>
    </ndxf>
  </rcc>
  <rcc rId="1586" sId="25" odxf="1" s="1" dxf="1">
    <nc r="A11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7" sId="25" odxf="1" s="1" dxf="1">
    <nc r="B11" t="inlineStr">
      <is>
        <t>VQD23011000018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8" sId="25" odxf="1" s="1" dxf="1">
    <nc r="C11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89" sId="25" odxf="1" s="1" dxf="1">
    <nc r="D11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0" sId="25" odxf="1" s="1" dxf="1">
    <nc r="E11" t="inlineStr">
      <is>
        <t>BGTD23010300107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1" sId="25" odxf="1" s="1" dxf="1">
    <nc r="F11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2" sId="25" odxf="1" s="1" dxf="1" numFmtId="4">
    <nc r="G11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3" sId="25">
    <nc r="H11" t="inlineStr">
      <is>
        <t>PENGINAPAN WARGA</t>
      </is>
    </nc>
  </rcc>
  <rcc rId="1594" sId="25" odxf="1" dxf="1" numFmtId="4">
    <nc r="I11">
      <v>15000000</v>
    </nc>
    <odxf>
      <numFmt numFmtId="0" formatCode="General"/>
    </odxf>
    <ndxf>
      <numFmt numFmtId="3" formatCode="#,##0"/>
    </ndxf>
  </rcc>
  <rcc rId="1595" sId="25" odxf="1" s="1" dxf="1">
    <nc r="A12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6" sId="25" odxf="1" s="1" dxf="1">
    <nc r="B12" t="inlineStr">
      <is>
        <t>VQD23011000022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7" sId="25" odxf="1" s="1" dxf="1">
    <nc r="C12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8" sId="25" odxf="1" s="1" dxf="1">
    <nc r="D12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599" sId="25" odxf="1" s="1" dxf="1">
    <nc r="E12" t="inlineStr">
      <is>
        <t>BGTD23010300104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0" sId="25" odxf="1" s="1" dxf="1">
    <nc r="F12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1" sId="25" odxf="1" s="1" dxf="1" numFmtId="4">
    <nc r="G12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2" sId="25">
    <nc r="H12" t="inlineStr">
      <is>
        <t>PORTER</t>
      </is>
    </nc>
  </rcc>
  <rcc rId="1603" sId="25" odxf="1" dxf="1" numFmtId="4">
    <nc r="I12">
      <v>5500000</v>
    </nc>
    <odxf>
      <numFmt numFmtId="0" formatCode="General"/>
    </odxf>
    <ndxf>
      <numFmt numFmtId="3" formatCode="#,##0"/>
    </ndxf>
  </rcc>
  <rcc rId="1604" sId="25" odxf="1" s="1" dxf="1">
    <nc r="A13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5" sId="25" odxf="1" s="1" dxf="1">
    <nc r="B13" t="inlineStr">
      <is>
        <t>VQD23011000023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6" sId="25" odxf="1" s="1" dxf="1">
    <nc r="C13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7" sId="25" odxf="1" s="1" dxf="1">
    <nc r="D13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8" sId="25" odxf="1" s="1" dxf="1">
    <nc r="E13" t="inlineStr">
      <is>
        <t>BGTD23010300096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09" sId="25" odxf="1" s="1" dxf="1">
    <nc r="F13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0" sId="25" odxf="1" s="1" dxf="1" numFmtId="4">
    <nc r="G13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1" sId="25">
    <nc r="H13" t="inlineStr">
      <is>
        <t>PROPERTY</t>
      </is>
    </nc>
  </rcc>
  <rcc rId="1612" sId="25" odxf="1" dxf="1" numFmtId="4">
    <nc r="I13">
      <v>23920000</v>
    </nc>
    <odxf>
      <numFmt numFmtId="0" formatCode="General"/>
    </odxf>
    <ndxf>
      <numFmt numFmtId="3" formatCode="#,##0"/>
    </ndxf>
  </rcc>
  <rcc rId="1613" sId="25" odxf="1" s="1" dxf="1">
    <nc r="A14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4" sId="25" odxf="1" s="1" dxf="1">
    <nc r="B14" t="inlineStr">
      <is>
        <t>VQD23011000011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5" sId="25" odxf="1" s="1" dxf="1">
    <nc r="C14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6" sId="25" odxf="1" s="1" dxf="1">
    <nc r="D14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7" sId="25" odxf="1" s="1" dxf="1">
    <nc r="E14" t="inlineStr">
      <is>
        <t>BGTD23010300127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8" sId="25" odxf="1" s="1" dxf="1">
    <nc r="F14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19" sId="25" odxf="1" s="1" dxf="1" numFmtId="4">
    <nc r="G14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0" sId="25">
    <nc r="H14" t="inlineStr">
      <is>
        <t>SNACK</t>
      </is>
    </nc>
  </rcc>
  <rcc rId="1621" sId="25" odxf="1" dxf="1" numFmtId="4">
    <nc r="I14">
      <v>3840000</v>
    </nc>
    <odxf>
      <numFmt numFmtId="0" formatCode="General"/>
    </odxf>
    <ndxf>
      <numFmt numFmtId="3" formatCode="#,##0"/>
    </ndxf>
  </rcc>
  <rcc rId="1622" sId="25" odxf="1" s="1" dxf="1">
    <nc r="A15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3" sId="25" odxf="1" s="1" dxf="1">
    <nc r="B15" t="inlineStr">
      <is>
        <t>VQD23011000025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4" sId="25" odxf="1" s="1" dxf="1">
    <nc r="C15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5" sId="25" odxf="1" s="1" dxf="1">
    <nc r="D15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6" sId="25" odxf="1" s="1" dxf="1">
    <nc r="E15" t="inlineStr">
      <is>
        <t>BGTD23010300098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7" sId="25" odxf="1" s="1" dxf="1">
    <nc r="F15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8" sId="25" odxf="1" s="1" dxf="1" numFmtId="4">
    <nc r="G15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29" sId="25">
    <nc r="H15" t="inlineStr">
      <is>
        <t>TALENT PENDAMPING</t>
      </is>
    </nc>
  </rcc>
  <rcc rId="1630" sId="25" odxf="1" dxf="1" numFmtId="4">
    <nc r="I15">
      <v>23500000</v>
    </nc>
    <odxf>
      <numFmt numFmtId="0" formatCode="General"/>
    </odxf>
    <ndxf>
      <numFmt numFmtId="3" formatCode="#,##0"/>
    </ndxf>
  </rcc>
  <rcc rId="1631" sId="25" odxf="1" s="1" dxf="1">
    <nc r="A16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2" sId="25" odxf="1" s="1" dxf="1">
    <nc r="B16" t="inlineStr">
      <is>
        <t>VQD23011000024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3" sId="25" odxf="1" s="1" dxf="1">
    <nc r="C16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4" sId="25" odxf="1" s="1" dxf="1">
    <nc r="D16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5" sId="25" odxf="1" s="1" dxf="1">
    <nc r="E16" t="inlineStr">
      <is>
        <t>BGTD23010300097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6" sId="25" odxf="1" s="1" dxf="1">
    <nc r="F16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7" sId="25" odxf="1" s="1" dxf="1" numFmtId="4">
    <nc r="G16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38" sId="25">
    <nc r="H16" t="inlineStr">
      <is>
        <t>TALENT UTAMA</t>
      </is>
    </nc>
  </rcc>
  <rcc rId="1639" sId="25" odxf="1" dxf="1" numFmtId="4">
    <nc r="I16">
      <v>23500000</v>
    </nc>
    <odxf>
      <numFmt numFmtId="0" formatCode="General"/>
    </odxf>
    <ndxf>
      <numFmt numFmtId="3" formatCode="#,##0"/>
    </ndxf>
  </rcc>
  <rcc rId="1640" sId="25" odxf="1" s="1" dxf="1">
    <nc r="A17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1" sId="25" odxf="1" s="1" dxf="1">
    <nc r="B17" t="inlineStr">
      <is>
        <t>VQD23011000016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2" sId="25" odxf="1" s="1" dxf="1">
    <nc r="C17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3" sId="25" odxf="1" s="1" dxf="1">
    <nc r="D17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4" sId="25" odxf="1" s="1" dxf="1">
    <nc r="E17" t="inlineStr">
      <is>
        <t>BGTD23010300118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5" sId="25" odxf="1" s="1" dxf="1">
    <nc r="F17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6" sId="25" odxf="1" s="1" dxf="1" numFmtId="4">
    <nc r="G17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47" sId="25">
    <nc r="H17" t="inlineStr">
      <is>
        <t>TOL &amp; PARKIR</t>
      </is>
    </nc>
  </rcc>
  <rcc rId="1648" sId="25" odxf="1" dxf="1" numFmtId="4">
    <nc r="I17">
      <v>500000</v>
    </nc>
    <odxf>
      <numFmt numFmtId="0" formatCode="General"/>
    </odxf>
    <ndxf>
      <numFmt numFmtId="3" formatCode="#,##0"/>
    </ndxf>
  </rcc>
  <rcc rId="1649" sId="25" odxf="1" s="1" dxf="1">
    <nc r="A18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0" sId="25" odxf="1" s="1" dxf="1">
    <nc r="B18" t="inlineStr">
      <is>
        <t>VQD23011000009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1" sId="25" odxf="1" s="1" dxf="1">
    <nc r="C18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2" sId="25" odxf="1" s="1" dxf="1">
    <nc r="D18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3" sId="25" odxf="1" s="1" dxf="1">
    <nc r="E18" t="inlineStr">
      <is>
        <t>BGTD23010300129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4" sId="25" odxf="1" s="1" dxf="1">
    <nc r="F18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5" sId="25" odxf="1" s="1" dxf="1" numFmtId="4">
    <nc r="G18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6" sId="25">
    <nc r="H18" t="inlineStr">
      <is>
        <t>VITAMIN</t>
      </is>
    </nc>
  </rcc>
  <rcc rId="1657" sId="25" odxf="1" dxf="1" numFmtId="4">
    <nc r="I18">
      <v>1200000</v>
    </nc>
    <odxf>
      <numFmt numFmtId="0" formatCode="General"/>
    </odxf>
    <ndxf>
      <numFmt numFmtId="3" formatCode="#,##0"/>
    </ndxf>
  </rcc>
  <rcc rId="1658" sId="25" odxf="1" s="1" dxf="1">
    <nc r="A19" t="inlineStr">
      <is>
        <t>VQ23011000001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59" sId="25" odxf="1" s="1" dxf="1">
    <nc r="B19" t="inlineStr">
      <is>
        <t>VQD23011000019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0" sId="25" odxf="1" s="1" dxf="1">
    <nc r="C19" t="inlineStr">
      <is>
        <t>BOLANG 23 JAN 
Brojo - Angga (Sumbawa 19 des)
Andika - Chilman (Jatim 19 des)
Desta - Dry (Sumbar 19 des)
Odit - Ecom - Faried (Jabar 17 des/blokingan)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1" sId="25" odxf="1" s="1" dxf="1">
    <nc r="D19" t="inlineStr">
      <is>
        <t>BGT23010300013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2" sId="25" odxf="1" s="1" dxf="1">
    <nc r="E19" t="inlineStr">
      <is>
        <t>BGTD23010300112</t>
      </is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3" sId="25" odxf="1" s="1" dxf="1">
    <nc r="F19">
      <v>1250402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4" sId="25" odxf="1" s="1" dxf="1" numFmtId="4">
    <nc r="G19">
      <v>13316</v>
    </nc>
    <o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odxf>
    <ndxf>
      <font>
        <b/>
        <sz val="11"/>
        <color theme="0"/>
        <name val="Calibri"/>
        <family val="2"/>
        <scheme val="minor"/>
      </font>
      <numFmt numFmtId="3" formatCode="#,##0"/>
      <fill>
        <patternFill patternType="solid">
          <bgColor rgb="FFA5A5A5"/>
        </patternFill>
      </fill>
      <border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ndxf>
  </rcc>
  <rcc rId="1665" sId="25">
    <nc r="H19" t="inlineStr">
      <is>
        <t>WRAPPING</t>
      </is>
    </nc>
  </rcc>
  <rcc rId="1666" sId="25" odxf="1" dxf="1" numFmtId="4">
    <nc r="I19">
      <v>1800000</v>
    </nc>
    <odxf>
      <numFmt numFmtId="0" formatCode="General"/>
    </odxf>
    <ndxf>
      <numFmt numFmtId="3" formatCode="#,##0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79" sId="25" eol="1" ref="A20:XFD20" action="insertRow"/>
  <rcc rId="1680" sId="25" odxf="1" dxf="1">
    <nc r="I20">
      <f>SUM(I3:I19)</f>
    </nc>
    <odxf>
      <numFmt numFmtId="0" formatCode="General"/>
    </odxf>
    <ndxf>
      <numFmt numFmtId="3" formatCode="#,##0"/>
    </ndxf>
  </rcc>
  <rfmt sheetId="25" sqref="J1:W1048576">
    <dxf>
      <numFmt numFmtId="35" formatCode="_(* #,##0.00_);_(* \(#,##0.00\);_(* &quot;-&quot;??_);_(@_)"/>
    </dxf>
  </rfmt>
  <rfmt sheetId="25" sqref="J1:W1048576">
    <dxf>
      <numFmt numFmtId="166" formatCode="_(* #,##0.0_);_(* \(#,##0.0\);_(* &quot;-&quot;??_);_(@_)"/>
    </dxf>
  </rfmt>
  <rfmt sheetId="25" sqref="J1:W1048576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  <rsnm rId="1682" sheetId="25" oldName="[Advance PCM update.xlsx]Sheet5" newName="[Advance PCM update.xlsx]BOLANG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7" numFmtId="34">
    <nc r="J16">
      <v>5000000</v>
    </nc>
  </rcc>
  <rcc rId="58" sId="7">
    <oc r="O17">
      <f>C17-N17</f>
    </oc>
    <nc r="O17">
      <f>C17-N17</f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4" sId="25">
    <nc r="J2" t="inlineStr">
      <is>
        <t>PV23011300035</t>
      </is>
    </nc>
  </rcc>
  <rcc rId="1795" sId="25">
    <nc r="K2" t="inlineStr">
      <is>
        <t>PV23011600025</t>
      </is>
    </nc>
  </rcc>
  <rcc rId="1796" sId="25">
    <nc r="L2" t="inlineStr">
      <is>
        <t>PV23011600026</t>
      </is>
    </nc>
  </rcc>
  <rcc rId="1797" sId="25">
    <nc r="M2" t="inlineStr">
      <is>
        <t>PV23011600027</t>
      </is>
    </nc>
  </rcc>
  <rcc rId="1798" sId="25">
    <nc r="N2" t="inlineStr">
      <is>
        <t>PV23011700008</t>
      </is>
    </nc>
  </rcc>
  <rcc rId="1799" sId="25">
    <nc r="O2" t="inlineStr">
      <is>
        <t>PV23011700009</t>
      </is>
    </nc>
  </rcc>
  <rcc rId="1800" sId="25">
    <nc r="P2" t="inlineStr">
      <is>
        <t>PV23011900051</t>
      </is>
    </nc>
  </rcc>
  <rcc rId="1801" sId="25">
    <nc r="Q2" t="inlineStr">
      <is>
        <t>PV23011900052</t>
      </is>
    </nc>
  </rcc>
  <rcc rId="1802" sId="25">
    <nc r="R2" t="inlineStr">
      <is>
        <t>PV23012000034</t>
      </is>
    </nc>
  </rcc>
  <rcc rId="1803" sId="25">
    <nc r="S2" t="inlineStr">
      <is>
        <t>PV23012000035</t>
      </is>
    </nc>
  </rcc>
  <rcc rId="1804" sId="25">
    <nc r="T2" t="inlineStr">
      <is>
        <t>PV23012400032</t>
      </is>
    </nc>
  </rcc>
  <rcc rId="1805" sId="25">
    <nc r="U2" t="inlineStr">
      <is>
        <t>PV23012400033</t>
      </is>
    </nc>
  </rcc>
  <rcc rId="1806" sId="25">
    <nc r="V2" t="inlineStr">
      <is>
        <t>PV23012700015</t>
      </is>
    </nc>
  </rcc>
  <rcc rId="1807" sId="25">
    <nc r="W2" t="inlineStr">
      <is>
        <t>PV23012700016</t>
      </is>
    </nc>
  </rcc>
  <rcc rId="1808" sId="25">
    <nc r="X2" t="inlineStr">
      <is>
        <t>PV23012700017</t>
      </is>
    </nc>
  </rcc>
  <rcc rId="1809" sId="25">
    <nc r="Y2" t="inlineStr">
      <is>
        <t>PV23012700018</t>
      </is>
    </nc>
  </rcc>
  <rcc rId="1810" sId="25" numFmtId="34">
    <nc r="J20">
      <v>12500000</v>
    </nc>
  </rcc>
  <rcc rId="1811" sId="25" numFmtId="34">
    <nc r="K20">
      <v>12500000</v>
    </nc>
  </rcc>
  <rcc rId="1812" sId="25" numFmtId="34">
    <nc r="L20">
      <v>12500000</v>
    </nc>
  </rcc>
  <rcc rId="1813" sId="25" numFmtId="34">
    <nc r="M20">
      <v>2000000</v>
    </nc>
  </rcc>
  <rcc rId="1814" sId="25" numFmtId="34">
    <nc r="N20">
      <v>12500000</v>
    </nc>
  </rcc>
  <rcc rId="1815" sId="25" numFmtId="34">
    <nc r="O20">
      <v>2000000</v>
    </nc>
  </rcc>
  <rfmt sheetId="25" sqref="A2:XFD2" start="0" length="2147483647">
    <dxf>
      <font>
        <b/>
      </font>
    </dxf>
  </rfmt>
  <rcc rId="1816" sId="25" numFmtId="34">
    <nc r="P20">
      <v>12500000</v>
    </nc>
  </rcc>
  <rcc rId="1817" sId="25" numFmtId="34">
    <nc r="Q20">
      <v>2000000</v>
    </nc>
  </rcc>
  <rcc rId="1818" sId="25" numFmtId="34">
    <nc r="R20">
      <v>12500000</v>
    </nc>
  </rcc>
  <rcc rId="1819" sId="25" numFmtId="34">
    <nc r="S20">
      <v>12500000</v>
    </nc>
  </rcc>
  <rcc rId="1820" sId="25" numFmtId="34">
    <nc r="T20">
      <v>12500000</v>
    </nc>
  </rcc>
  <rcc rId="1821" sId="25" numFmtId="34">
    <nc r="U20">
      <v>1330000</v>
    </nc>
  </rcc>
  <rcc rId="1822" sId="25" numFmtId="34">
    <nc r="V20">
      <v>12500000</v>
    </nc>
  </rcc>
  <rcc rId="1823" sId="25" numFmtId="34">
    <nc r="W20">
      <v>12500000</v>
    </nc>
  </rcc>
  <rcc rId="1824" sId="25" odxf="1" dxf="1" numFmtId="34">
    <nc r="X20">
      <v>12500000</v>
    </nc>
    <odxf>
      <numFmt numFmtId="0" formatCode="General"/>
    </odxf>
    <ndxf>
      <numFmt numFmtId="165" formatCode="_(* #,##0_);_(* \(#,##0\);_(* &quot;-&quot;??_);_(@_)"/>
    </ndxf>
  </rcc>
  <rcc rId="1825" sId="25" odxf="1" dxf="1" numFmtId="34">
    <nc r="Y20">
      <v>12500000</v>
    </nc>
    <odxf>
      <numFmt numFmtId="0" formatCode="General"/>
    </odxf>
    <ndxf>
      <numFmt numFmtId="165" formatCode="_(* #,##0_);_(* \(#,##0\);_(* &quot;-&quot;??_);_(@_)"/>
    </ndxf>
  </rcc>
  <rm rId="1826" sheetId="25" source="J20:Y20" destination="J21:Y21" sourceSheetId="25">
    <rfmt sheetId="25" sqref="J21" start="0" length="0">
      <dxf>
        <numFmt numFmtId="165" formatCode="_(* #,##0_);_(* \(#,##0\);_(* &quot;-&quot;??_);_(@_)"/>
      </dxf>
    </rfmt>
    <rfmt sheetId="25" sqref="K21" start="0" length="0">
      <dxf>
        <numFmt numFmtId="165" formatCode="_(* #,##0_);_(* \(#,##0\);_(* &quot;-&quot;??_);_(@_)"/>
      </dxf>
    </rfmt>
    <rfmt sheetId="25" sqref="L21" start="0" length="0">
      <dxf>
        <numFmt numFmtId="165" formatCode="_(* #,##0_);_(* \(#,##0\);_(* &quot;-&quot;??_);_(@_)"/>
      </dxf>
    </rfmt>
    <rfmt sheetId="25" sqref="M21" start="0" length="0">
      <dxf>
        <numFmt numFmtId="165" formatCode="_(* #,##0_);_(* \(#,##0\);_(* &quot;-&quot;??_);_(@_)"/>
      </dxf>
    </rfmt>
    <rfmt sheetId="25" sqref="N21" start="0" length="0">
      <dxf>
        <numFmt numFmtId="165" formatCode="_(* #,##0_);_(* \(#,##0\);_(* &quot;-&quot;??_);_(@_)"/>
      </dxf>
    </rfmt>
    <rfmt sheetId="25" sqref="O21" start="0" length="0">
      <dxf>
        <numFmt numFmtId="165" formatCode="_(* #,##0_);_(* \(#,##0\);_(* &quot;-&quot;??_);_(@_)"/>
      </dxf>
    </rfmt>
    <rfmt sheetId="25" sqref="P21" start="0" length="0">
      <dxf>
        <numFmt numFmtId="165" formatCode="_(* #,##0_);_(* \(#,##0\);_(* &quot;-&quot;??_);_(@_)"/>
      </dxf>
    </rfmt>
    <rfmt sheetId="25" sqref="Q21" start="0" length="0">
      <dxf>
        <numFmt numFmtId="165" formatCode="_(* #,##0_);_(* \(#,##0\);_(* &quot;-&quot;??_);_(@_)"/>
      </dxf>
    </rfmt>
    <rfmt sheetId="25" sqref="R21" start="0" length="0">
      <dxf>
        <numFmt numFmtId="165" formatCode="_(* #,##0_);_(* \(#,##0\);_(* &quot;-&quot;??_);_(@_)"/>
      </dxf>
    </rfmt>
    <rfmt sheetId="25" sqref="S21" start="0" length="0">
      <dxf>
        <numFmt numFmtId="165" formatCode="_(* #,##0_);_(* \(#,##0\);_(* &quot;-&quot;??_);_(@_)"/>
      </dxf>
    </rfmt>
    <rfmt sheetId="25" sqref="T21" start="0" length="0">
      <dxf>
        <numFmt numFmtId="165" formatCode="_(* #,##0_);_(* \(#,##0\);_(* &quot;-&quot;??_);_(@_)"/>
      </dxf>
    </rfmt>
    <rfmt sheetId="25" sqref="U21" start="0" length="0">
      <dxf>
        <numFmt numFmtId="165" formatCode="_(* #,##0_);_(* \(#,##0\);_(* &quot;-&quot;??_);_(@_)"/>
      </dxf>
    </rfmt>
    <rfmt sheetId="25" sqref="V21" start="0" length="0">
      <dxf>
        <numFmt numFmtId="165" formatCode="_(* #,##0_);_(* \(#,##0\);_(* &quot;-&quot;??_);_(@_)"/>
      </dxf>
    </rfmt>
    <rfmt sheetId="25" sqref="W21" start="0" length="0">
      <dxf>
        <numFmt numFmtId="165" formatCode="_(* #,##0_);_(* \(#,##0\);_(* &quot;-&quot;??_);_(@_)"/>
      </dxf>
    </rfmt>
  </rm>
  <rcc rId="1827" sId="25">
    <nc r="J20">
      <f>SUM(J3:J19)</f>
    </nc>
  </rcc>
  <rcc rId="1828" sId="25">
    <nc r="K20">
      <f>SUM(K3:K19)</f>
    </nc>
  </rcc>
  <rcc rId="1829" sId="25">
    <nc r="L20">
      <f>SUM(L3:L19)</f>
    </nc>
  </rcc>
  <rcc rId="1830" sId="25">
    <nc r="M20">
      <f>SUM(M3:M19)</f>
    </nc>
  </rcc>
  <rcc rId="1831" sId="25">
    <nc r="N20">
      <f>SUM(N3:N19)</f>
    </nc>
  </rcc>
  <rcc rId="1832" sId="25">
    <nc r="O20">
      <f>SUM(O3:O19)</f>
    </nc>
  </rcc>
  <rcc rId="1833" sId="25">
    <nc r="P20">
      <f>SUM(P3:P19)</f>
    </nc>
  </rcc>
  <rcc rId="1834" sId="25">
    <nc r="Q20">
      <f>SUM(Q3:Q19)</f>
    </nc>
  </rcc>
  <rcc rId="1835" sId="25">
    <nc r="R20">
      <f>SUM(R3:R19)</f>
    </nc>
  </rcc>
  <rcc rId="1836" sId="25">
    <nc r="S20">
      <f>SUM(S3:S19)</f>
    </nc>
  </rcc>
  <rcc rId="1837" sId="25">
    <nc r="T20">
      <f>SUM(T3:T19)</f>
    </nc>
  </rcc>
  <rcc rId="1838" sId="25">
    <nc r="U20">
      <f>SUM(U3:U19)</f>
    </nc>
  </rcc>
  <rcc rId="1839" sId="25">
    <nc r="V20">
      <f>SUM(V3:V19)</f>
    </nc>
  </rcc>
  <rcc rId="1840" sId="25">
    <nc r="W20">
      <f>SUM(W3:W19)</f>
    </nc>
  </rcc>
  <rcc rId="1841" sId="25" odxf="1" dxf="1">
    <nc r="X20">
      <f>SUM(X3:X19)</f>
    </nc>
    <odxf>
      <numFmt numFmtId="0" formatCode="General"/>
    </odxf>
    <ndxf>
      <numFmt numFmtId="165" formatCode="_(* #,##0_);_(* \(#,##0\);_(* &quot;-&quot;??_);_(@_)"/>
    </ndxf>
  </rcc>
  <rcc rId="1842" sId="25" odxf="1" dxf="1">
    <nc r="Y20">
      <f>SUM(Y3:Y19)</f>
    </nc>
    <odxf>
      <numFmt numFmtId="0" formatCode="General"/>
    </odxf>
    <ndxf>
      <numFmt numFmtId="165" formatCode="_(* #,##0_);_(* \(#,##0\);_(* &quot;-&quot;??_);_(@_)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9" sId="25">
    <nc r="H20" t="inlineStr">
      <is>
        <t>TOTAL ADV</t>
      </is>
    </nc>
  </rcc>
  <rcc rId="1850" sId="25">
    <nc r="H21" t="inlineStr">
      <is>
        <t>CONTROL PV CAIR</t>
      </is>
    </nc>
  </rcc>
  <rrc rId="1851" sId="25" eol="1" ref="A22:XFD22" action="insertRow"/>
  <rcc rId="1852" sId="25">
    <nc r="H22" t="inlineStr">
      <is>
        <t>mmr</t>
      </is>
    </nc>
  </rcc>
  <rcc rId="1853" sId="25">
    <nc r="J22">
      <f>J21-J20</f>
    </nc>
  </rcc>
  <rcc rId="1854" sId="25">
    <nc r="K22">
      <f>K21-K20</f>
    </nc>
  </rcc>
  <rcc rId="1855" sId="25">
    <nc r="L22">
      <f>L21-L20</f>
    </nc>
  </rcc>
  <rcc rId="1856" sId="25">
    <nc r="M22">
      <f>M21-M20</f>
    </nc>
  </rcc>
  <rcc rId="1857" sId="25">
    <nc r="N22">
      <f>N21-N20</f>
    </nc>
  </rcc>
  <rcc rId="1858" sId="25">
    <nc r="O22">
      <f>O21-O20</f>
    </nc>
  </rcc>
  <rcc rId="1859" sId="25">
    <nc r="P22">
      <f>P21-P20</f>
    </nc>
  </rcc>
  <rcc rId="1860" sId="25">
    <nc r="Q22">
      <f>Q21-Q20</f>
    </nc>
  </rcc>
  <rcc rId="1861" sId="25">
    <nc r="R22">
      <f>R21-R20</f>
    </nc>
  </rcc>
  <rcc rId="1862" sId="25">
    <nc r="S22">
      <f>S21-S20</f>
    </nc>
  </rcc>
  <rcc rId="1863" sId="25">
    <nc r="T22">
      <f>T21-T20</f>
    </nc>
  </rcc>
  <rcc rId="1864" sId="25">
    <nc r="U22">
      <f>U21-U20</f>
    </nc>
  </rcc>
  <rcc rId="1865" sId="25">
    <nc r="V22">
      <f>V21-V20</f>
    </nc>
  </rcc>
  <rcc rId="1866" sId="25">
    <nc r="W22">
      <f>W21-W20</f>
    </nc>
  </rcc>
  <rcc rId="1867" sId="25" odxf="1" dxf="1">
    <nc r="X22">
      <f>X21-X20</f>
    </nc>
    <odxf>
      <numFmt numFmtId="0" formatCode="General"/>
    </odxf>
    <ndxf>
      <numFmt numFmtId="165" formatCode="_(* #,##0_);_(* \(#,##0\);_(* &quot;-&quot;??_);_(@_)"/>
    </ndxf>
  </rcc>
  <rcc rId="1868" sId="25" odxf="1" dxf="1">
    <nc r="Y22">
      <f>Y21-Y20</f>
    </nc>
    <odxf>
      <numFmt numFmtId="0" formatCode="General"/>
    </odxf>
    <ndxf>
      <numFmt numFmtId="165" formatCode="_(* #,##0_);_(* \(#,##0\);_(* &quot;-&quot;??_);_(@_)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1" sId="5">
    <oc r="U2">
      <f>SUM(J2:T2)</f>
    </oc>
    <nc r="U2">
      <f>SUM(J2:T2)</f>
    </nc>
  </rcc>
  <rcc rId="1872" sId="25">
    <nc r="Z2" t="inlineStr">
      <is>
        <t>TOTAL PV CAIR</t>
      </is>
    </nc>
  </rcc>
  <rcc rId="1873" sId="25">
    <nc r="AA2" t="inlineStr">
      <is>
        <t>ADV-PV CAIR</t>
      </is>
    </nc>
  </rcc>
  <rcc rId="1874" sId="25" odxf="1" dxf="1">
    <nc r="Z3">
      <f>SUM(J3:Y3)</f>
    </nc>
    <odxf>
      <numFmt numFmtId="0" formatCode="General"/>
    </odxf>
    <ndxf>
      <numFmt numFmtId="165" formatCode="_(* #,##0_);_(* \(#,##0\);_(* &quot;-&quot;??_);_(@_)"/>
    </ndxf>
  </rcc>
  <rcc rId="1875" sId="25" odxf="1" dxf="1">
    <nc r="Z4">
      <f>SUM(J4:Y4)</f>
    </nc>
    <odxf>
      <numFmt numFmtId="0" formatCode="General"/>
    </odxf>
    <ndxf>
      <numFmt numFmtId="165" formatCode="_(* #,##0_);_(* \(#,##0\);_(* &quot;-&quot;??_);_(@_)"/>
    </ndxf>
  </rcc>
  <rcc rId="1876" sId="25" odxf="1" dxf="1">
    <nc r="Z5">
      <f>SUM(J5:Y5)</f>
    </nc>
    <odxf>
      <numFmt numFmtId="0" formatCode="General"/>
    </odxf>
    <ndxf>
      <numFmt numFmtId="165" formatCode="_(* #,##0_);_(* \(#,##0\);_(* &quot;-&quot;??_);_(@_)"/>
    </ndxf>
  </rcc>
  <rcc rId="1877" sId="25" odxf="1" dxf="1">
    <nc r="Z6">
      <f>SUM(J6:Y6)</f>
    </nc>
    <odxf>
      <numFmt numFmtId="0" formatCode="General"/>
    </odxf>
    <ndxf>
      <numFmt numFmtId="165" formatCode="_(* #,##0_);_(* \(#,##0\);_(* &quot;-&quot;??_);_(@_)"/>
    </ndxf>
  </rcc>
  <rcc rId="1878" sId="25" odxf="1" dxf="1">
    <nc r="Z7">
      <f>SUM(J7:Y7)</f>
    </nc>
    <odxf>
      <numFmt numFmtId="0" formatCode="General"/>
    </odxf>
    <ndxf>
      <numFmt numFmtId="165" formatCode="_(* #,##0_);_(* \(#,##0\);_(* &quot;-&quot;??_);_(@_)"/>
    </ndxf>
  </rcc>
  <rcc rId="1879" sId="25" odxf="1" dxf="1">
    <nc r="Z8">
      <f>SUM(J8:Y8)</f>
    </nc>
    <odxf>
      <numFmt numFmtId="0" formatCode="General"/>
    </odxf>
    <ndxf>
      <numFmt numFmtId="165" formatCode="_(* #,##0_);_(* \(#,##0\);_(* &quot;-&quot;??_);_(@_)"/>
    </ndxf>
  </rcc>
  <rcc rId="1880" sId="25" odxf="1" dxf="1">
    <nc r="Z9">
      <f>SUM(J9:Y9)</f>
    </nc>
    <odxf>
      <numFmt numFmtId="0" formatCode="General"/>
    </odxf>
    <ndxf>
      <numFmt numFmtId="165" formatCode="_(* #,##0_);_(* \(#,##0\);_(* &quot;-&quot;??_);_(@_)"/>
    </ndxf>
  </rcc>
  <rcc rId="1881" sId="25" odxf="1" dxf="1">
    <nc r="Z10">
      <f>SUM(J10:Y10)</f>
    </nc>
    <odxf>
      <numFmt numFmtId="0" formatCode="General"/>
    </odxf>
    <ndxf>
      <numFmt numFmtId="165" formatCode="_(* #,##0_);_(* \(#,##0\);_(* &quot;-&quot;??_);_(@_)"/>
    </ndxf>
  </rcc>
  <rcc rId="1882" sId="25" odxf="1" dxf="1">
    <nc r="Z11">
      <f>SUM(J11:Y11)</f>
    </nc>
    <odxf>
      <numFmt numFmtId="0" formatCode="General"/>
    </odxf>
    <ndxf>
      <numFmt numFmtId="165" formatCode="_(* #,##0_);_(* \(#,##0\);_(* &quot;-&quot;??_);_(@_)"/>
    </ndxf>
  </rcc>
  <rcc rId="1883" sId="25" odxf="1" dxf="1">
    <nc r="Z12">
      <f>SUM(J12:Y12)</f>
    </nc>
    <odxf>
      <numFmt numFmtId="0" formatCode="General"/>
    </odxf>
    <ndxf>
      <numFmt numFmtId="165" formatCode="_(* #,##0_);_(* \(#,##0\);_(* &quot;-&quot;??_);_(@_)"/>
    </ndxf>
  </rcc>
  <rcc rId="1884" sId="25" odxf="1" dxf="1">
    <nc r="Z13">
      <f>SUM(J13:Y13)</f>
    </nc>
    <odxf>
      <numFmt numFmtId="0" formatCode="General"/>
    </odxf>
    <ndxf>
      <numFmt numFmtId="165" formatCode="_(* #,##0_);_(* \(#,##0\);_(* &quot;-&quot;??_);_(@_)"/>
    </ndxf>
  </rcc>
  <rcc rId="1885" sId="25" odxf="1" dxf="1">
    <nc r="Z14">
      <f>SUM(J14:Y14)</f>
    </nc>
    <odxf>
      <numFmt numFmtId="0" formatCode="General"/>
    </odxf>
    <ndxf>
      <numFmt numFmtId="165" formatCode="_(* #,##0_);_(* \(#,##0\);_(* &quot;-&quot;??_);_(@_)"/>
    </ndxf>
  </rcc>
  <rcc rId="1886" sId="25" odxf="1" dxf="1">
    <nc r="Z15">
      <f>SUM(J15:Y15)</f>
    </nc>
    <odxf>
      <numFmt numFmtId="0" formatCode="General"/>
    </odxf>
    <ndxf>
      <numFmt numFmtId="165" formatCode="_(* #,##0_);_(* \(#,##0\);_(* &quot;-&quot;??_);_(@_)"/>
    </ndxf>
  </rcc>
  <rcc rId="1887" sId="25" odxf="1" dxf="1">
    <nc r="Z16">
      <f>SUM(J16:Y16)</f>
    </nc>
    <odxf>
      <numFmt numFmtId="0" formatCode="General"/>
    </odxf>
    <ndxf>
      <numFmt numFmtId="165" formatCode="_(* #,##0_);_(* \(#,##0\);_(* &quot;-&quot;??_);_(@_)"/>
    </ndxf>
  </rcc>
  <rcc rId="1888" sId="25" odxf="1" dxf="1">
    <nc r="Z17">
      <f>SUM(J17:Y17)</f>
    </nc>
    <odxf>
      <numFmt numFmtId="0" formatCode="General"/>
    </odxf>
    <ndxf>
      <numFmt numFmtId="165" formatCode="_(* #,##0_);_(* \(#,##0\);_(* &quot;-&quot;??_);_(@_)"/>
    </ndxf>
  </rcc>
  <rcc rId="1889" sId="25" odxf="1" dxf="1">
    <nc r="Z18">
      <f>SUM(J18:Y18)</f>
    </nc>
    <odxf>
      <numFmt numFmtId="0" formatCode="General"/>
    </odxf>
    <ndxf>
      <numFmt numFmtId="165" formatCode="_(* #,##0_);_(* \(#,##0\);_(* &quot;-&quot;??_);_(@_)"/>
    </ndxf>
  </rcc>
  <rcc rId="1890" sId="25" odxf="1" dxf="1">
    <nc r="Z19">
      <f>SUM(J19:Y19)</f>
    </nc>
    <odxf>
      <numFmt numFmtId="0" formatCode="General"/>
    </odxf>
    <ndxf>
      <numFmt numFmtId="165" formatCode="_(* #,##0_);_(* \(#,##0\);_(* &quot;-&quot;??_);_(@_)"/>
    </ndxf>
  </rcc>
  <rcc rId="1891" sId="25" odxf="1" dxf="1">
    <nc r="Z20">
      <f>SUM(J20:Y20)</f>
    </nc>
    <odxf>
      <numFmt numFmtId="0" formatCode="General"/>
    </odxf>
    <ndxf>
      <numFmt numFmtId="165" formatCode="_(* #,##0_);_(* \(#,##0\);_(* &quot;-&quot;??_);_(@_)"/>
    </ndxf>
  </rcc>
  <rcc rId="1892" sId="25" odxf="1" dxf="1">
    <nc r="AA3">
      <f>I3-Z3</f>
    </nc>
    <odxf>
      <numFmt numFmtId="0" formatCode="General"/>
    </odxf>
    <ndxf>
      <numFmt numFmtId="165" formatCode="_(* #,##0_);_(* \(#,##0\);_(* &quot;-&quot;??_);_(@_)"/>
    </ndxf>
  </rcc>
  <rcc rId="1893" sId="25" odxf="1" dxf="1">
    <nc r="AA4">
      <f>I4-Z4</f>
    </nc>
    <odxf>
      <numFmt numFmtId="0" formatCode="General"/>
    </odxf>
    <ndxf>
      <numFmt numFmtId="165" formatCode="_(* #,##0_);_(* \(#,##0\);_(* &quot;-&quot;??_);_(@_)"/>
    </ndxf>
  </rcc>
  <rcc rId="1894" sId="25" odxf="1" dxf="1">
    <nc r="AA5">
      <f>I5-Z5</f>
    </nc>
    <odxf>
      <numFmt numFmtId="0" formatCode="General"/>
    </odxf>
    <ndxf>
      <numFmt numFmtId="165" formatCode="_(* #,##0_);_(* \(#,##0\);_(* &quot;-&quot;??_);_(@_)"/>
    </ndxf>
  </rcc>
  <rcc rId="1895" sId="25" odxf="1" dxf="1">
    <nc r="AA6">
      <f>I6-Z6</f>
    </nc>
    <odxf>
      <numFmt numFmtId="0" formatCode="General"/>
    </odxf>
    <ndxf>
      <numFmt numFmtId="165" formatCode="_(* #,##0_);_(* \(#,##0\);_(* &quot;-&quot;??_);_(@_)"/>
    </ndxf>
  </rcc>
  <rcc rId="1896" sId="25" odxf="1" dxf="1">
    <nc r="AA7">
      <f>I7-Z7</f>
    </nc>
    <odxf>
      <numFmt numFmtId="0" formatCode="General"/>
    </odxf>
    <ndxf>
      <numFmt numFmtId="165" formatCode="_(* #,##0_);_(* \(#,##0\);_(* &quot;-&quot;??_);_(@_)"/>
    </ndxf>
  </rcc>
  <rcc rId="1897" sId="25" odxf="1" dxf="1">
    <nc r="AA8">
      <f>I8-Z8</f>
    </nc>
    <odxf>
      <numFmt numFmtId="0" formatCode="General"/>
    </odxf>
    <ndxf>
      <numFmt numFmtId="165" formatCode="_(* #,##0_);_(* \(#,##0\);_(* &quot;-&quot;??_);_(@_)"/>
    </ndxf>
  </rcc>
  <rcc rId="1898" sId="25" odxf="1" dxf="1">
    <nc r="AA9">
      <f>I9-Z9</f>
    </nc>
    <odxf>
      <numFmt numFmtId="0" formatCode="General"/>
    </odxf>
    <ndxf>
      <numFmt numFmtId="165" formatCode="_(* #,##0_);_(* \(#,##0\);_(* &quot;-&quot;??_);_(@_)"/>
    </ndxf>
  </rcc>
  <rcc rId="1899" sId="25" odxf="1" dxf="1">
    <nc r="AA10">
      <f>I10-Z10</f>
    </nc>
    <odxf>
      <numFmt numFmtId="0" formatCode="General"/>
    </odxf>
    <ndxf>
      <numFmt numFmtId="165" formatCode="_(* #,##0_);_(* \(#,##0\);_(* &quot;-&quot;??_);_(@_)"/>
    </ndxf>
  </rcc>
  <rcc rId="1900" sId="25" odxf="1" dxf="1">
    <nc r="AA11">
      <f>I11-Z11</f>
    </nc>
    <odxf>
      <numFmt numFmtId="0" formatCode="General"/>
    </odxf>
    <ndxf>
      <numFmt numFmtId="165" formatCode="_(* #,##0_);_(* \(#,##0\);_(* &quot;-&quot;??_);_(@_)"/>
    </ndxf>
  </rcc>
  <rcc rId="1901" sId="25" odxf="1" dxf="1">
    <nc r="AA12">
      <f>I12-Z12</f>
    </nc>
    <odxf>
      <numFmt numFmtId="0" formatCode="General"/>
    </odxf>
    <ndxf>
      <numFmt numFmtId="165" formatCode="_(* #,##0_);_(* \(#,##0\);_(* &quot;-&quot;??_);_(@_)"/>
    </ndxf>
  </rcc>
  <rcc rId="1902" sId="25" odxf="1" dxf="1">
    <nc r="AA13">
      <f>I13-Z13</f>
    </nc>
    <odxf>
      <numFmt numFmtId="0" formatCode="General"/>
    </odxf>
    <ndxf>
      <numFmt numFmtId="165" formatCode="_(* #,##0_);_(* \(#,##0\);_(* &quot;-&quot;??_);_(@_)"/>
    </ndxf>
  </rcc>
  <rcc rId="1903" sId="25" odxf="1" dxf="1">
    <nc r="AA14">
      <f>I14-Z14</f>
    </nc>
    <odxf>
      <numFmt numFmtId="0" formatCode="General"/>
    </odxf>
    <ndxf>
      <numFmt numFmtId="165" formatCode="_(* #,##0_);_(* \(#,##0\);_(* &quot;-&quot;??_);_(@_)"/>
    </ndxf>
  </rcc>
  <rcc rId="1904" sId="25" odxf="1" dxf="1">
    <nc r="AA15">
      <f>I15-Z15</f>
    </nc>
    <odxf>
      <numFmt numFmtId="0" formatCode="General"/>
    </odxf>
    <ndxf>
      <numFmt numFmtId="165" formatCode="_(* #,##0_);_(* \(#,##0\);_(* &quot;-&quot;??_);_(@_)"/>
    </ndxf>
  </rcc>
  <rcc rId="1905" sId="25" odxf="1" dxf="1">
    <nc r="AA16">
      <f>I16-Z16</f>
    </nc>
    <odxf>
      <numFmt numFmtId="0" formatCode="General"/>
    </odxf>
    <ndxf>
      <numFmt numFmtId="165" formatCode="_(* #,##0_);_(* \(#,##0\);_(* &quot;-&quot;??_);_(@_)"/>
    </ndxf>
  </rcc>
  <rcc rId="1906" sId="25" odxf="1" dxf="1">
    <nc r="AA17">
      <f>I17-Z17</f>
    </nc>
    <odxf>
      <numFmt numFmtId="0" formatCode="General"/>
    </odxf>
    <ndxf>
      <numFmt numFmtId="165" formatCode="_(* #,##0_);_(* \(#,##0\);_(* &quot;-&quot;??_);_(@_)"/>
    </ndxf>
  </rcc>
  <rcc rId="1907" sId="25" odxf="1" dxf="1">
    <nc r="AA18">
      <f>I18-Z18</f>
    </nc>
    <odxf>
      <numFmt numFmtId="0" formatCode="General"/>
    </odxf>
    <ndxf>
      <numFmt numFmtId="165" formatCode="_(* #,##0_);_(* \(#,##0\);_(* &quot;-&quot;??_);_(@_)"/>
    </ndxf>
  </rcc>
  <rcc rId="1908" sId="25" odxf="1" dxf="1">
    <nc r="AA19">
      <f>I19-Z19</f>
    </nc>
    <odxf>
      <numFmt numFmtId="0" formatCode="General"/>
    </odxf>
    <ndxf>
      <numFmt numFmtId="165" formatCode="_(* #,##0_);_(* \(#,##0\);_(* &quot;-&quot;??_);_(@_)"/>
    </ndxf>
  </rcc>
  <rcc rId="1909" sId="25" odxf="1" dxf="1">
    <nc r="AA20">
      <f>I20-Z20</f>
    </nc>
    <odxf>
      <numFmt numFmtId="0" formatCode="General"/>
    </odxf>
    <ndxf>
      <numFmt numFmtId="165" formatCode="_(* #,##0_);_(* \(#,##0\);_(* &quot;-&quot;??_);_(@_)"/>
    </ndxf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1" sId="25" odxf="1" dxf="1">
    <nc r="AA21">
      <f>I21-Z21</f>
    </nc>
    <odxf>
      <numFmt numFmtId="0" formatCode="General"/>
    </odxf>
    <ndxf>
      <numFmt numFmtId="165" formatCode="_(* #,##0_);_(* \(#,##0\);_(* &quot;-&quot;??_);_(@_)"/>
    </ndxf>
  </rcc>
  <rfmt sheetId="25" sqref="Z21" start="0" length="0">
    <dxf>
      <numFmt numFmtId="165" formatCode="_(* #,##0_);_(* \(#,##0\);_(* &quot;-&quot;??_);_(@_)"/>
    </dxf>
  </rfmt>
  <rcc rId="1912" sId="25">
    <nc r="Z21">
      <f>SUM(J21:Y21)</f>
    </nc>
  </rcc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5" sqref="J3:Y19">
    <dxf>
      <fill>
        <patternFill patternType="solid">
          <bgColor theme="8" tint="0.59999389629810485"/>
        </patternFill>
      </fill>
    </dxf>
  </rfmt>
  <rfmt sheetId="25" sqref="J3:J19" start="0" length="0">
    <dxf>
      <border>
        <left style="thin">
          <color indexed="64"/>
        </left>
      </border>
    </dxf>
  </rfmt>
  <rfmt sheetId="25" sqref="J3:Y3" start="0" length="0">
    <dxf>
      <border>
        <top style="thin">
          <color indexed="64"/>
        </top>
      </border>
    </dxf>
  </rfmt>
  <rfmt sheetId="25" sqref="Y3:Y19" start="0" length="0">
    <dxf>
      <border>
        <right style="thin">
          <color indexed="64"/>
        </right>
      </border>
    </dxf>
  </rfmt>
  <rfmt sheetId="25" sqref="J19:Y19" start="0" length="0">
    <dxf>
      <border>
        <bottom style="thin">
          <color indexed="64"/>
        </bottom>
      </border>
    </dxf>
  </rfmt>
  <rfmt sheetId="25" sqref="J3:Y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5" sqref="A20:XFD22" start="0" length="2147483647">
    <dxf>
      <font>
        <b/>
      </font>
    </dxf>
  </rfmt>
  <rfmt sheetId="25" sqref="J2:Y2">
    <dxf>
      <fill>
        <patternFill patternType="solid">
          <bgColor theme="0" tint="-0.14999847407452621"/>
        </patternFill>
      </fill>
    </dxf>
  </rfmt>
  <rfmt sheetId="25" sqref="J2" start="0" length="0">
    <dxf>
      <border>
        <left style="thin">
          <color indexed="64"/>
        </left>
      </border>
    </dxf>
  </rfmt>
  <rfmt sheetId="25" sqref="J2:Y2" start="0" length="0">
    <dxf>
      <border>
        <top style="thin">
          <color indexed="64"/>
        </top>
      </border>
    </dxf>
  </rfmt>
  <rfmt sheetId="25" sqref="Y2" start="0" length="0">
    <dxf>
      <border>
        <right style="thin">
          <color indexed="64"/>
        </right>
      </border>
    </dxf>
  </rfmt>
  <rfmt sheetId="25" sqref="J2:Y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14" sId="25">
    <oc r="AA21">
      <f>I21-Z21</f>
    </oc>
    <nc r="AA21"/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8">
    <oc r="M13">
      <v>4500000</v>
    </oc>
    <nc r="M13"/>
  </rcc>
  <rcc rId="60" sId="8">
    <nc r="M4">
      <v>4500000</v>
    </nc>
  </rcc>
  <rcv guid="{113F5A9E-2D68-4C33-8BCE-86FDF83113D7}" action="delete"/>
  <rdn rId="0" localSheetId="2" customView="1" name="Z_113F5A9E_2D68_4C33_8BCE_86FDF83113D7_.wvu.PrintArea" hidden="1" oldHidden="1">
    <formula>enah!$A$3:$P$28</formula>
    <oldFormula>enah!$A$3:$P$28</oldFormula>
  </rdn>
  <rdn rId="0" localSheetId="8" customView="1" name="Z_113F5A9E_2D68_4C33_8BCE_86FDF83113D7_.wvu.Cols" hidden="1" oldHidden="1">
    <formula>fyp!$J:$AH</formula>
  </rdn>
  <rcv guid="{113F5A9E-2D68-4C33-8BCE-86FDF83113D7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3" sqref="J3:N3" start="0" length="2147483647">
    <dxf>
      <font>
        <b/>
      </font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22" sId="23">
    <nc r="J4">
      <v>350000</v>
    </nc>
  </rcc>
  <rcc rId="1923" sId="23">
    <nc r="L4">
      <v>350000</v>
    </nc>
  </rcc>
  <rcc rId="1924" sId="23">
    <nc r="K4">
      <v>100000</v>
    </nc>
  </rcc>
  <rcc rId="1925" sId="23">
    <nc r="J6">
      <v>75000</v>
    </nc>
  </rcc>
  <rcc rId="1926" sId="23">
    <nc r="L6">
      <v>75000</v>
    </nc>
  </rcc>
  <rcc rId="1927" sId="23">
    <nc r="K6">
      <v>25000</v>
    </nc>
  </rcc>
  <rcc rId="1928" sId="23">
    <nc r="J5">
      <v>1075000</v>
    </nc>
  </rcc>
  <rcc rId="1929" sId="23">
    <nc r="L5">
      <v>1075000</v>
    </nc>
  </rcc>
  <rcc rId="1930" sId="23">
    <nc r="K5">
      <v>1075000</v>
    </nc>
  </rcc>
  <rcv guid="{C9F1297D-C101-46AC-A90F-3FEF25CC5F27}" action="delete"/>
  <rdn rId="0" localSheetId="2" customView="1" name="Z_C9F1297D_C101_46AC_A90F_3FEF25CC5F27_.wvu.PrintArea" hidden="1" oldHidden="1">
    <formula>enah!$A$3:$P$28</formula>
    <oldFormula>enah!$A$3:$P$28</oldFormula>
  </rdn>
  <rcv guid="{C9F1297D-C101-46AC-A90F-3FEF25CC5F27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3" sqref="J4:L6">
    <dxf>
      <numFmt numFmtId="35" formatCode="_(* #,##0.00_);_(* \(#,##0.00\);_(* &quot;-&quot;??_);_(@_)"/>
    </dxf>
  </rfmt>
  <rfmt sheetId="23" sqref="J4:L6">
    <dxf>
      <numFmt numFmtId="166" formatCode="_(* #,##0.0_);_(* \(#,##0.0\);_(* &quot;-&quot;??_);_(@_)"/>
    </dxf>
  </rfmt>
  <rfmt sheetId="23" sqref="J4:L6">
    <dxf>
      <numFmt numFmtId="165" formatCode="_(* #,##0_);_(* \(#,##0\);_(* &quot;-&quot;??_);_(@_)"/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5" sqref="J3:Y19">
    <dxf>
      <fill>
        <patternFill>
          <bgColor theme="3" tint="0.59999389629810485"/>
        </patternFill>
      </fill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J2:T23">
    <dxf>
      <numFmt numFmtId="166" formatCode="_(* #,##0.0_);_(* \(#,##0.0\);_(* &quot;-&quot;??_);_(@_)"/>
    </dxf>
  </rfmt>
  <rfmt sheetId="5" sqref="J2:T23">
    <dxf>
      <numFmt numFmtId="165" formatCode="_(* #,##0_);_(* \(#,##0\);_(* &quot;-&quot;??_);_(@_)"/>
    </dxf>
  </rfmt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J5:N7">
    <dxf>
      <numFmt numFmtId="35" formatCode="_(* #,##0.00_);_(* \(#,##0.00\);_(* &quot;-&quot;??_);_(@_)"/>
    </dxf>
  </rfmt>
  <rfmt sheetId="12" sqref="J5:N7">
    <dxf>
      <numFmt numFmtId="166" formatCode="_(* #,##0.0_);_(* \(#,##0.0\);_(* &quot;-&quot;??_);_(@_)"/>
    </dxf>
  </rfmt>
  <rfmt sheetId="12" sqref="J5:N7">
    <dxf>
      <numFmt numFmtId="165" formatCode="_(* #,##0_);_(* \(#,##0\);_(* &quot;-&quot;??_);_(@_)"/>
    </dxf>
  </rfmt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A8:XFD10" start="0" length="2147483647">
    <dxf>
      <font>
        <b/>
      </font>
    </dxf>
  </rfmt>
  <rfmt sheetId="12" sqref="P5:P10" start="0" length="2147483647">
    <dxf>
      <font>
        <b/>
      </font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A01D44F9-3608-429C-BE76-956311B3E4C7}" action="delete"/>
  <rdn rId="0" localSheetId="2" customView="1" name="Z_A01D44F9_3608_429C_BE76_956311B3E4C7_.wvu.PrintArea" hidden="1" oldHidden="1">
    <formula>enah!$A$3:$P$28</formula>
    <oldFormula>enah!$A$3:$P$28</oldFormula>
  </rdn>
  <rcv guid="{A01D44F9-3608-429C-BE76-956311B3E4C7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3082431-81FF-409D-850B-67C3547D8BF7}" action="delete"/>
  <rdn rId="0" localSheetId="2" customView="1" name="Z_83082431_81FF_409D_850B_67C3547D8BF7_.wvu.PrintArea" hidden="1" oldHidden="1">
    <formula>enah!$A$3:$P$28</formula>
    <oldFormula>enah!$A$3:$P$28</oldFormula>
  </rdn>
  <rcv guid="{83082431-81FF-409D-850B-67C3547D8BF7}" action="add"/>
  <rsnm rId="1935" sheetId="25" oldName="[Advance PCM update.xlsx]Sheet5" newName="[Advance PCM update.xlsx]BOLANG 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6" sId="25" numFmtId="34">
    <nc r="J3">
      <v>256000</v>
    </nc>
  </rcc>
  <rcc rId="1937" sId="25" numFmtId="34">
    <nc r="K3">
      <v>256000</v>
    </nc>
  </rcc>
  <rcc rId="1938" sId="25" numFmtId="34">
    <nc r="L3">
      <v>256000</v>
    </nc>
  </rcc>
  <rcc rId="1939" sId="25" numFmtId="34">
    <nc r="M3">
      <v>256000</v>
    </nc>
  </rcc>
  <rcc rId="1940" sId="25" numFmtId="34">
    <nc r="N3">
      <v>256000</v>
    </nc>
  </rcc>
  <rcc rId="1941" sId="25" numFmtId="34">
    <nc r="O3">
      <v>256000</v>
    </nc>
  </rcc>
  <rcc rId="1942" sId="25" numFmtId="34">
    <nc r="P3">
      <v>256000</v>
    </nc>
  </rcc>
  <rcc rId="1943" sId="25" numFmtId="34">
    <nc r="Q3">
      <v>256000</v>
    </nc>
  </rcc>
  <rcc rId="1944" sId="25" numFmtId="34">
    <nc r="R3">
      <v>256000</v>
    </nc>
  </rcc>
  <rcc rId="1945" sId="25" numFmtId="34">
    <nc r="S3">
      <v>256000</v>
    </nc>
  </rcc>
  <rcc rId="1946" sId="25" numFmtId="34">
    <nc r="T3">
      <v>256000</v>
    </nc>
  </rcc>
  <rcc rId="1947" sId="25" numFmtId="34">
    <nc r="U3">
      <v>256000</v>
    </nc>
  </rcc>
  <rcc rId="1948" sId="25" numFmtId="34">
    <nc r="V3">
      <v>256000</v>
    </nc>
  </rcc>
  <rcc rId="1949" sId="25" numFmtId="34">
    <nc r="W3">
      <v>256000</v>
    </nc>
  </rcc>
  <rcc rId="1950" sId="25" odxf="1" dxf="1" numFmtId="34">
    <nc r="X3">
      <v>256000</v>
    </nc>
    <odxf>
      <numFmt numFmtId="0" formatCode="General"/>
    </odxf>
    <ndxf>
      <numFmt numFmtId="165" formatCode="_(* #,##0_);_(* \(#,##0\);_(* &quot;-&quot;??_);_(@_)"/>
    </ndxf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C0BC149B-1A16-45AE-90CF-D61BFA4C3B02}" name="ovani.almahiri" id="-1633016529" dateTime="2023-01-28T17:04:27"/>
  <userInfo guid="{A7955E61-CD36-4227-B34B-1784A27EDD2C}" name="Romi Ansah" id="-119277148" dateTime="2023-01-29T10:46:35"/>
  <userInfo guid="{DC55A06D-9458-46CB-B76C-88A5DD85EBBE}" name="okti.syahrilia" id="-22765579" dateTime="2023-01-30T11:14:49"/>
  <userInfo guid="{6E7B133E-DC50-43BB-B1E8-6BB19970EE78}" name="Nita Heryunitawati" id="-1739035826" dateTime="2023-01-30T11:47:02"/>
  <userInfo guid="{6A514734-5350-4B16-867D-925C3DD1E5A3}" name="Guntur Alamsyah" id="-331163859" dateTime="2023-01-30T11:52:16"/>
  <userInfo guid="{CB0C3DC5-CE88-4FB1-9F16-B8E9EBD5B671}" name="ovani.almahiri" id="-1632975379" dateTime="2023-01-30T12:04:2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hyperlink" Target="https://surplus.trans7.co.id/paymentvoucher/PV2301060000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hyperlink" Target="https://surplus.trans7.co.id/paymentvoucher/PV2301110000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s://surplus.trans7.co.id/paymentvoucher/PV23011600018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s://surplus.trans7.co.id/paymentvoucher/PV2301050001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s://surplus.trans7.co.id/paymentvoucher/PV23011200023" TargetMode="External"/><Relationship Id="rId14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"/>
  <sheetViews>
    <sheetView topLeftCell="A212" workbookViewId="0">
      <selection activeCell="C221" sqref="C221"/>
    </sheetView>
  </sheetViews>
  <sheetFormatPr defaultRowHeight="16.5" thickTop="1" thickBottom="1" x14ac:dyDescent="0.3"/>
  <cols>
    <col min="1" max="1" width="14.85546875" style="2" bestFit="1" customWidth="1"/>
    <col min="2" max="2" width="17" style="2" bestFit="1" customWidth="1"/>
    <col min="3" max="3" width="55.5703125" style="2" bestFit="1" customWidth="1"/>
    <col min="4" max="4" width="16.85546875" style="2" bestFit="1" customWidth="1"/>
    <col min="5" max="6" width="18.140625" style="2" bestFit="1" customWidth="1"/>
    <col min="7" max="7" width="26.85546875" style="2" bestFit="1" customWidth="1"/>
    <col min="8" max="8" width="26.85546875" bestFit="1" customWidth="1"/>
    <col min="9" max="9" width="13.5703125" bestFit="1" customWidth="1"/>
  </cols>
  <sheetData>
    <row r="1" spans="1:9" thickTop="1" thickBot="1" x14ac:dyDescent="0.3">
      <c r="A1" s="8" t="s">
        <v>528</v>
      </c>
      <c r="B1" s="8" t="s">
        <v>529</v>
      </c>
      <c r="C1" s="8" t="s">
        <v>530</v>
      </c>
      <c r="D1" s="8" t="s">
        <v>543</v>
      </c>
      <c r="E1" s="8" t="s">
        <v>531</v>
      </c>
      <c r="F1" s="8" t="s">
        <v>532</v>
      </c>
      <c r="G1" s="8" t="s">
        <v>564</v>
      </c>
      <c r="H1" s="9" t="s">
        <v>533</v>
      </c>
      <c r="I1" s="9" t="s">
        <v>534</v>
      </c>
    </row>
    <row r="2" spans="1:9" thickTop="1" thickBot="1" x14ac:dyDescent="0.3">
      <c r="A2" s="8" t="s">
        <v>0</v>
      </c>
      <c r="B2" s="8" t="s">
        <v>1</v>
      </c>
      <c r="C2" s="8" t="s">
        <v>2</v>
      </c>
      <c r="D2" s="8" t="s">
        <v>544</v>
      </c>
      <c r="E2" s="8" t="s">
        <v>3</v>
      </c>
      <c r="F2" s="8">
        <v>1250402</v>
      </c>
      <c r="G2" s="10">
        <v>13316</v>
      </c>
      <c r="H2" s="11" t="s">
        <v>4</v>
      </c>
      <c r="I2" s="11">
        <v>3000000</v>
      </c>
    </row>
    <row r="3" spans="1:9" thickTop="1" thickBot="1" x14ac:dyDescent="0.3">
      <c r="A3" s="8" t="s">
        <v>0</v>
      </c>
      <c r="B3" s="8" t="s">
        <v>5</v>
      </c>
      <c r="C3" s="8" t="s">
        <v>6</v>
      </c>
      <c r="D3" s="8" t="s">
        <v>544</v>
      </c>
      <c r="E3" s="8" t="s">
        <v>3</v>
      </c>
      <c r="F3" s="8">
        <v>1250402</v>
      </c>
      <c r="G3" s="10">
        <v>13316</v>
      </c>
      <c r="H3" s="11" t="s">
        <v>4</v>
      </c>
      <c r="I3" s="11">
        <v>3000000</v>
      </c>
    </row>
    <row r="4" spans="1:9" thickTop="1" thickBot="1" x14ac:dyDescent="0.3">
      <c r="A4" s="8" t="s">
        <v>0</v>
      </c>
      <c r="B4" s="8" t="s">
        <v>7</v>
      </c>
      <c r="C4" s="8" t="s">
        <v>8</v>
      </c>
      <c r="D4" s="8" t="s">
        <v>544</v>
      </c>
      <c r="E4" s="8" t="s">
        <v>3</v>
      </c>
      <c r="F4" s="8">
        <v>1250402</v>
      </c>
      <c r="G4" s="10">
        <v>13316</v>
      </c>
      <c r="H4" s="11" t="s">
        <v>4</v>
      </c>
      <c r="I4" s="11">
        <v>3000000</v>
      </c>
    </row>
    <row r="5" spans="1:9" thickTop="1" thickBot="1" x14ac:dyDescent="0.3">
      <c r="A5" s="8" t="s">
        <v>0</v>
      </c>
      <c r="B5" s="8" t="s">
        <v>9</v>
      </c>
      <c r="C5" s="8" t="s">
        <v>10</v>
      </c>
      <c r="D5" s="8" t="s">
        <v>544</v>
      </c>
      <c r="E5" s="8" t="s">
        <v>3</v>
      </c>
      <c r="F5" s="8">
        <v>1250402</v>
      </c>
      <c r="G5" s="10">
        <v>13316</v>
      </c>
      <c r="H5" s="11" t="s">
        <v>4</v>
      </c>
      <c r="I5" s="11">
        <v>3000000</v>
      </c>
    </row>
    <row r="6" spans="1:9" thickTop="1" thickBot="1" x14ac:dyDescent="0.3">
      <c r="A6" s="8" t="s">
        <v>0</v>
      </c>
      <c r="B6" s="8" t="s">
        <v>11</v>
      </c>
      <c r="C6" s="8" t="s">
        <v>12</v>
      </c>
      <c r="D6" s="8" t="s">
        <v>544</v>
      </c>
      <c r="E6" s="8" t="s">
        <v>3</v>
      </c>
      <c r="F6" s="8">
        <v>1250402</v>
      </c>
      <c r="G6" s="10">
        <v>13316</v>
      </c>
      <c r="H6" s="11" t="s">
        <v>4</v>
      </c>
      <c r="I6" s="11">
        <v>3000000</v>
      </c>
    </row>
    <row r="7" spans="1:9" thickTop="1" thickBot="1" x14ac:dyDescent="0.3">
      <c r="A7" s="8" t="s">
        <v>0</v>
      </c>
      <c r="B7" s="8" t="s">
        <v>13</v>
      </c>
      <c r="C7" s="8" t="s">
        <v>14</v>
      </c>
      <c r="D7" s="8" t="s">
        <v>544</v>
      </c>
      <c r="E7" s="8" t="s">
        <v>3</v>
      </c>
      <c r="F7" s="8">
        <v>1250402</v>
      </c>
      <c r="G7" s="10">
        <v>13316</v>
      </c>
      <c r="H7" s="11" t="s">
        <v>4</v>
      </c>
      <c r="I7" s="11">
        <v>3000000</v>
      </c>
    </row>
    <row r="8" spans="1:9" thickTop="1" thickBot="1" x14ac:dyDescent="0.3">
      <c r="A8" s="8" t="s">
        <v>0</v>
      </c>
      <c r="B8" s="8" t="s">
        <v>15</v>
      </c>
      <c r="C8" s="8" t="s">
        <v>16</v>
      </c>
      <c r="D8" s="8" t="s">
        <v>544</v>
      </c>
      <c r="E8" s="8" t="s">
        <v>3</v>
      </c>
      <c r="F8" s="8">
        <v>1250402</v>
      </c>
      <c r="G8" s="10">
        <v>13316</v>
      </c>
      <c r="H8" s="11" t="s">
        <v>4</v>
      </c>
      <c r="I8" s="11">
        <v>3000000</v>
      </c>
    </row>
    <row r="9" spans="1:9" thickTop="1" thickBot="1" x14ac:dyDescent="0.3">
      <c r="A9" s="8" t="s">
        <v>0</v>
      </c>
      <c r="B9" s="8" t="s">
        <v>17</v>
      </c>
      <c r="C9" s="8" t="s">
        <v>18</v>
      </c>
      <c r="D9" s="8" t="s">
        <v>544</v>
      </c>
      <c r="E9" s="8" t="s">
        <v>3</v>
      </c>
      <c r="F9" s="8">
        <v>1250402</v>
      </c>
      <c r="G9" s="10">
        <v>13316</v>
      </c>
      <c r="H9" s="11" t="s">
        <v>4</v>
      </c>
      <c r="I9" s="11">
        <v>3000000</v>
      </c>
    </row>
    <row r="10" spans="1:9" thickTop="1" thickBot="1" x14ac:dyDescent="0.3">
      <c r="A10" s="8" t="s">
        <v>0</v>
      </c>
      <c r="B10" s="8" t="s">
        <v>19</v>
      </c>
      <c r="C10" s="8" t="s">
        <v>20</v>
      </c>
      <c r="D10" s="8" t="s">
        <v>544</v>
      </c>
      <c r="E10" s="8" t="s">
        <v>3</v>
      </c>
      <c r="F10" s="8">
        <v>1250402</v>
      </c>
      <c r="G10" s="10">
        <v>13316</v>
      </c>
      <c r="H10" s="11" t="s">
        <v>4</v>
      </c>
      <c r="I10" s="11">
        <v>3000000</v>
      </c>
    </row>
    <row r="11" spans="1:9" thickTop="1" thickBot="1" x14ac:dyDescent="0.3">
      <c r="A11" s="8" t="s">
        <v>0</v>
      </c>
      <c r="B11" s="8" t="s">
        <v>21</v>
      </c>
      <c r="C11" s="8" t="s">
        <v>22</v>
      </c>
      <c r="D11" s="8" t="s">
        <v>544</v>
      </c>
      <c r="E11" s="8" t="s">
        <v>3</v>
      </c>
      <c r="F11" s="8">
        <v>1250402</v>
      </c>
      <c r="G11" s="10">
        <v>13316</v>
      </c>
      <c r="H11" s="11" t="s">
        <v>4</v>
      </c>
      <c r="I11" s="11">
        <v>3000000</v>
      </c>
    </row>
    <row r="12" spans="1:9" thickTop="1" thickBot="1" x14ac:dyDescent="0.3">
      <c r="A12" s="8" t="s">
        <v>23</v>
      </c>
      <c r="B12" s="8" t="s">
        <v>24</v>
      </c>
      <c r="C12" s="8" t="s">
        <v>25</v>
      </c>
      <c r="D12" s="8" t="s">
        <v>545</v>
      </c>
      <c r="E12" s="8" t="s">
        <v>26</v>
      </c>
      <c r="F12" s="8">
        <v>1250402</v>
      </c>
      <c r="G12" s="10">
        <v>13316</v>
      </c>
      <c r="H12" s="11" t="s">
        <v>27</v>
      </c>
      <c r="I12" s="11">
        <v>1800000</v>
      </c>
    </row>
    <row r="13" spans="1:9" thickTop="1" thickBot="1" x14ac:dyDescent="0.3">
      <c r="A13" s="8" t="s">
        <v>23</v>
      </c>
      <c r="B13" s="8" t="s">
        <v>28</v>
      </c>
      <c r="C13" s="8" t="s">
        <v>25</v>
      </c>
      <c r="D13" s="8" t="s">
        <v>545</v>
      </c>
      <c r="E13" s="8" t="s">
        <v>29</v>
      </c>
      <c r="F13" s="8" t="s">
        <v>535</v>
      </c>
      <c r="G13" s="10">
        <v>13316</v>
      </c>
      <c r="H13" s="11" t="s">
        <v>30</v>
      </c>
      <c r="I13" s="11">
        <v>102776</v>
      </c>
    </row>
    <row r="14" spans="1:9" thickTop="1" thickBot="1" x14ac:dyDescent="0.3">
      <c r="A14" s="8" t="s">
        <v>23</v>
      </c>
      <c r="B14" s="8" t="s">
        <v>31</v>
      </c>
      <c r="C14" s="8" t="s">
        <v>25</v>
      </c>
      <c r="D14" s="8" t="s">
        <v>545</v>
      </c>
      <c r="E14" s="8" t="s">
        <v>32</v>
      </c>
      <c r="F14" s="8">
        <v>1250402</v>
      </c>
      <c r="G14" s="10">
        <v>13316</v>
      </c>
      <c r="H14" s="11" t="s">
        <v>33</v>
      </c>
      <c r="I14" s="11">
        <v>100000</v>
      </c>
    </row>
    <row r="15" spans="1:9" thickTop="1" thickBot="1" x14ac:dyDescent="0.3">
      <c r="A15" s="8" t="s">
        <v>23</v>
      </c>
      <c r="B15" s="8" t="s">
        <v>34</v>
      </c>
      <c r="C15" s="8" t="s">
        <v>25</v>
      </c>
      <c r="D15" s="8" t="s">
        <v>545</v>
      </c>
      <c r="E15" s="8" t="s">
        <v>32</v>
      </c>
      <c r="F15" s="8">
        <v>1250402</v>
      </c>
      <c r="G15" s="10">
        <v>13316</v>
      </c>
      <c r="H15" s="9" t="s">
        <v>33</v>
      </c>
      <c r="I15" s="9">
        <v>0</v>
      </c>
    </row>
    <row r="16" spans="1:9" thickTop="1" thickBot="1" x14ac:dyDescent="0.3">
      <c r="A16" s="8" t="s">
        <v>23</v>
      </c>
      <c r="B16" s="8" t="s">
        <v>35</v>
      </c>
      <c r="C16" s="8" t="s">
        <v>36</v>
      </c>
      <c r="D16" s="8" t="s">
        <v>545</v>
      </c>
      <c r="E16" s="8" t="s">
        <v>37</v>
      </c>
      <c r="F16" s="8">
        <v>1250402</v>
      </c>
      <c r="G16" s="10">
        <v>13316</v>
      </c>
      <c r="H16" s="11" t="s">
        <v>38</v>
      </c>
      <c r="I16" s="11">
        <v>200000</v>
      </c>
    </row>
    <row r="17" spans="1:9" thickTop="1" thickBot="1" x14ac:dyDescent="0.3">
      <c r="A17" s="8" t="s">
        <v>23</v>
      </c>
      <c r="B17" s="8" t="s">
        <v>39</v>
      </c>
      <c r="C17" s="8" t="s">
        <v>25</v>
      </c>
      <c r="D17" s="8" t="s">
        <v>545</v>
      </c>
      <c r="E17" s="8" t="s">
        <v>37</v>
      </c>
      <c r="F17" s="8">
        <v>1250402</v>
      </c>
      <c r="G17" s="10">
        <v>13316</v>
      </c>
      <c r="H17" s="9" t="s">
        <v>38</v>
      </c>
      <c r="I17" s="9">
        <v>0</v>
      </c>
    </row>
    <row r="18" spans="1:9" thickTop="1" thickBot="1" x14ac:dyDescent="0.3">
      <c r="A18" s="8" t="s">
        <v>23</v>
      </c>
      <c r="B18" s="8" t="s">
        <v>40</v>
      </c>
      <c r="C18" s="8" t="s">
        <v>25</v>
      </c>
      <c r="D18" s="8" t="s">
        <v>545</v>
      </c>
      <c r="E18" s="8" t="s">
        <v>41</v>
      </c>
      <c r="F18" s="8">
        <v>1250402</v>
      </c>
      <c r="G18" s="10">
        <v>13316</v>
      </c>
      <c r="H18" s="9" t="s">
        <v>42</v>
      </c>
      <c r="I18" s="9">
        <v>0</v>
      </c>
    </row>
    <row r="19" spans="1:9" thickTop="1" thickBot="1" x14ac:dyDescent="0.3">
      <c r="A19" s="8" t="s">
        <v>23</v>
      </c>
      <c r="B19" s="8" t="s">
        <v>43</v>
      </c>
      <c r="C19" s="8" t="s">
        <v>25</v>
      </c>
      <c r="D19" s="8" t="s">
        <v>545</v>
      </c>
      <c r="E19" s="8" t="s">
        <v>41</v>
      </c>
      <c r="F19" s="8">
        <v>1250402</v>
      </c>
      <c r="G19" s="10">
        <v>13316</v>
      </c>
      <c r="H19" s="9" t="s">
        <v>42</v>
      </c>
      <c r="I19" s="9">
        <v>0</v>
      </c>
    </row>
    <row r="20" spans="1:9" thickTop="1" thickBot="1" x14ac:dyDescent="0.3">
      <c r="A20" s="8" t="s">
        <v>23</v>
      </c>
      <c r="B20" s="8" t="s">
        <v>44</v>
      </c>
      <c r="C20" s="8" t="s">
        <v>25</v>
      </c>
      <c r="D20" s="8" t="s">
        <v>545</v>
      </c>
      <c r="E20" s="8" t="s">
        <v>45</v>
      </c>
      <c r="F20" s="8">
        <v>1250402</v>
      </c>
      <c r="G20" s="10">
        <v>13316</v>
      </c>
      <c r="H20" s="11" t="s">
        <v>46</v>
      </c>
      <c r="I20" s="11">
        <v>1036000</v>
      </c>
    </row>
    <row r="21" spans="1:9" thickTop="1" thickBot="1" x14ac:dyDescent="0.3">
      <c r="A21" s="8" t="s">
        <v>23</v>
      </c>
      <c r="B21" s="8" t="s">
        <v>47</v>
      </c>
      <c r="C21" s="8" t="s">
        <v>25</v>
      </c>
      <c r="D21" s="8" t="s">
        <v>545</v>
      </c>
      <c r="E21" s="8" t="s">
        <v>45</v>
      </c>
      <c r="F21" s="8">
        <v>1250402</v>
      </c>
      <c r="G21" s="10">
        <v>13316</v>
      </c>
      <c r="H21" s="9" t="s">
        <v>46</v>
      </c>
      <c r="I21" s="9">
        <v>0</v>
      </c>
    </row>
    <row r="22" spans="1:9" thickTop="1" thickBot="1" x14ac:dyDescent="0.3">
      <c r="A22" s="8" t="s">
        <v>23</v>
      </c>
      <c r="B22" s="8" t="s">
        <v>48</v>
      </c>
      <c r="C22" s="8" t="s">
        <v>49</v>
      </c>
      <c r="D22" s="8" t="s">
        <v>545</v>
      </c>
      <c r="E22" s="8" t="s">
        <v>50</v>
      </c>
      <c r="F22" s="8">
        <v>1250402</v>
      </c>
      <c r="G22" s="10">
        <v>13316</v>
      </c>
      <c r="H22" s="9" t="s">
        <v>51</v>
      </c>
      <c r="I22" s="9">
        <v>0</v>
      </c>
    </row>
    <row r="23" spans="1:9" thickTop="1" thickBot="1" x14ac:dyDescent="0.3">
      <c r="A23" s="8" t="s">
        <v>23</v>
      </c>
      <c r="B23" s="8" t="s">
        <v>52</v>
      </c>
      <c r="C23" s="8" t="s">
        <v>25</v>
      </c>
      <c r="D23" s="8" t="s">
        <v>545</v>
      </c>
      <c r="E23" s="8" t="s">
        <v>53</v>
      </c>
      <c r="F23" s="8">
        <v>1250402</v>
      </c>
      <c r="G23" s="10">
        <v>13316</v>
      </c>
      <c r="H23" s="11" t="s">
        <v>54</v>
      </c>
      <c r="I23" s="11">
        <v>10000000</v>
      </c>
    </row>
    <row r="24" spans="1:9" thickTop="1" thickBot="1" x14ac:dyDescent="0.3">
      <c r="A24" s="8" t="s">
        <v>23</v>
      </c>
      <c r="B24" s="8" t="s">
        <v>55</v>
      </c>
      <c r="C24" s="8" t="s">
        <v>36</v>
      </c>
      <c r="D24" s="8" t="s">
        <v>545</v>
      </c>
      <c r="E24" s="8" t="s">
        <v>53</v>
      </c>
      <c r="F24" s="8">
        <v>1250402</v>
      </c>
      <c r="G24" s="10">
        <v>13316</v>
      </c>
      <c r="H24" s="9" t="s">
        <v>54</v>
      </c>
      <c r="I24" s="9">
        <v>0</v>
      </c>
    </row>
    <row r="25" spans="1:9" thickTop="1" thickBot="1" x14ac:dyDescent="0.3">
      <c r="A25" s="8" t="s">
        <v>23</v>
      </c>
      <c r="B25" s="8" t="s">
        <v>56</v>
      </c>
      <c r="C25" s="8" t="s">
        <v>36</v>
      </c>
      <c r="D25" s="8" t="s">
        <v>545</v>
      </c>
      <c r="E25" s="8" t="s">
        <v>57</v>
      </c>
      <c r="F25" s="8">
        <v>1250402</v>
      </c>
      <c r="G25" s="10">
        <v>13316</v>
      </c>
      <c r="H25" s="11" t="s">
        <v>58</v>
      </c>
      <c r="I25" s="11">
        <v>1000000</v>
      </c>
    </row>
    <row r="26" spans="1:9" thickTop="1" thickBot="1" x14ac:dyDescent="0.3">
      <c r="A26" s="8" t="s">
        <v>23</v>
      </c>
      <c r="B26" s="8" t="s">
        <v>59</v>
      </c>
      <c r="C26" s="8" t="s">
        <v>25</v>
      </c>
      <c r="D26" s="8" t="s">
        <v>545</v>
      </c>
      <c r="E26" s="8" t="s">
        <v>57</v>
      </c>
      <c r="F26" s="8">
        <v>1250402</v>
      </c>
      <c r="G26" s="10">
        <v>13316</v>
      </c>
      <c r="H26" s="9" t="s">
        <v>58</v>
      </c>
      <c r="I26" s="9">
        <v>0</v>
      </c>
    </row>
    <row r="27" spans="1:9" thickTop="1" thickBot="1" x14ac:dyDescent="0.3">
      <c r="A27" s="8" t="s">
        <v>23</v>
      </c>
      <c r="B27" s="8" t="s">
        <v>60</v>
      </c>
      <c r="C27" s="8" t="s">
        <v>36</v>
      </c>
      <c r="D27" s="8" t="s">
        <v>545</v>
      </c>
      <c r="E27" s="8" t="s">
        <v>61</v>
      </c>
      <c r="F27" s="8">
        <v>1250402</v>
      </c>
      <c r="G27" s="10">
        <v>13316</v>
      </c>
      <c r="H27" s="11" t="s">
        <v>62</v>
      </c>
      <c r="I27" s="11">
        <v>2000000</v>
      </c>
    </row>
    <row r="28" spans="1:9" thickTop="1" thickBot="1" x14ac:dyDescent="0.3">
      <c r="A28" s="8" t="s">
        <v>23</v>
      </c>
      <c r="B28" s="8" t="s">
        <v>63</v>
      </c>
      <c r="C28" s="8" t="s">
        <v>25</v>
      </c>
      <c r="D28" s="8" t="s">
        <v>545</v>
      </c>
      <c r="E28" s="8" t="s">
        <v>61</v>
      </c>
      <c r="F28" s="8">
        <v>1250402</v>
      </c>
      <c r="G28" s="10">
        <v>13316</v>
      </c>
      <c r="H28" s="9" t="s">
        <v>62</v>
      </c>
      <c r="I28" s="9">
        <v>0</v>
      </c>
    </row>
    <row r="29" spans="1:9" thickTop="1" thickBot="1" x14ac:dyDescent="0.3">
      <c r="A29" s="8" t="s">
        <v>23</v>
      </c>
      <c r="B29" s="8" t="s">
        <v>64</v>
      </c>
      <c r="C29" s="8" t="s">
        <v>25</v>
      </c>
      <c r="D29" s="8" t="s">
        <v>545</v>
      </c>
      <c r="E29" s="8" t="s">
        <v>65</v>
      </c>
      <c r="F29" s="8">
        <v>1250402</v>
      </c>
      <c r="G29" s="10">
        <v>13316</v>
      </c>
      <c r="H29" s="9" t="s">
        <v>4</v>
      </c>
      <c r="I29" s="9">
        <v>0</v>
      </c>
    </row>
    <row r="30" spans="1:9" thickTop="1" thickBot="1" x14ac:dyDescent="0.3">
      <c r="A30" s="8" t="s">
        <v>23</v>
      </c>
      <c r="B30" s="8" t="s">
        <v>66</v>
      </c>
      <c r="C30" s="8" t="s">
        <v>36</v>
      </c>
      <c r="D30" s="8" t="s">
        <v>545</v>
      </c>
      <c r="E30" s="8" t="s">
        <v>65</v>
      </c>
      <c r="F30" s="8">
        <v>1250402</v>
      </c>
      <c r="G30" s="10">
        <v>13316</v>
      </c>
      <c r="H30" s="9" t="s">
        <v>4</v>
      </c>
      <c r="I30" s="9">
        <v>0</v>
      </c>
    </row>
    <row r="31" spans="1:9" thickTop="1" thickBot="1" x14ac:dyDescent="0.3">
      <c r="A31" s="8" t="s">
        <v>23</v>
      </c>
      <c r="B31" s="8" t="s">
        <v>67</v>
      </c>
      <c r="C31" s="8" t="s">
        <v>25</v>
      </c>
      <c r="D31" s="8" t="s">
        <v>545</v>
      </c>
      <c r="E31" s="8" t="s">
        <v>68</v>
      </c>
      <c r="F31" s="8">
        <v>1250402</v>
      </c>
      <c r="G31" s="10">
        <v>13316</v>
      </c>
      <c r="H31" s="9" t="s">
        <v>69</v>
      </c>
      <c r="I31" s="9">
        <v>0</v>
      </c>
    </row>
    <row r="32" spans="1:9" thickTop="1" thickBot="1" x14ac:dyDescent="0.3">
      <c r="A32" s="8" t="s">
        <v>23</v>
      </c>
      <c r="B32" s="8" t="s">
        <v>70</v>
      </c>
      <c r="C32" s="8" t="s">
        <v>71</v>
      </c>
      <c r="D32" s="8" t="s">
        <v>545</v>
      </c>
      <c r="E32" s="8" t="s">
        <v>68</v>
      </c>
      <c r="F32" s="8">
        <v>1250402</v>
      </c>
      <c r="G32" s="10">
        <v>13316</v>
      </c>
      <c r="H32" s="11" t="s">
        <v>69</v>
      </c>
      <c r="I32" s="11">
        <v>1500000</v>
      </c>
    </row>
    <row r="33" spans="1:9" thickTop="1" thickBot="1" x14ac:dyDescent="0.3">
      <c r="A33" s="8" t="s">
        <v>23</v>
      </c>
      <c r="B33" s="8" t="s">
        <v>72</v>
      </c>
      <c r="C33" s="8" t="s">
        <v>36</v>
      </c>
      <c r="D33" s="8" t="s">
        <v>545</v>
      </c>
      <c r="E33" s="8" t="s">
        <v>73</v>
      </c>
      <c r="F33" s="8">
        <v>1250402</v>
      </c>
      <c r="G33" s="10">
        <v>13316</v>
      </c>
      <c r="H33" s="11" t="s">
        <v>74</v>
      </c>
      <c r="I33" s="11">
        <v>450000</v>
      </c>
    </row>
    <row r="34" spans="1:9" thickTop="1" thickBot="1" x14ac:dyDescent="0.3">
      <c r="A34" s="8" t="s">
        <v>23</v>
      </c>
      <c r="B34" s="8" t="s">
        <v>75</v>
      </c>
      <c r="C34" s="8" t="s">
        <v>25</v>
      </c>
      <c r="D34" s="8" t="s">
        <v>545</v>
      </c>
      <c r="E34" s="8" t="s">
        <v>73</v>
      </c>
      <c r="F34" s="8">
        <v>1250402</v>
      </c>
      <c r="G34" s="10">
        <v>13316</v>
      </c>
      <c r="H34" s="9" t="s">
        <v>74</v>
      </c>
      <c r="I34" s="9">
        <v>0</v>
      </c>
    </row>
    <row r="35" spans="1:9" thickTop="1" thickBot="1" x14ac:dyDescent="0.3">
      <c r="A35" s="8" t="s">
        <v>23</v>
      </c>
      <c r="B35" s="8" t="s">
        <v>76</v>
      </c>
      <c r="C35" s="8" t="s">
        <v>25</v>
      </c>
      <c r="D35" s="8" t="s">
        <v>545</v>
      </c>
      <c r="E35" s="8" t="s">
        <v>77</v>
      </c>
      <c r="F35" s="8">
        <v>1250402</v>
      </c>
      <c r="G35" s="10">
        <v>13316</v>
      </c>
      <c r="H35" s="9" t="s">
        <v>78</v>
      </c>
      <c r="I35" s="9">
        <v>0</v>
      </c>
    </row>
    <row r="36" spans="1:9" thickTop="1" thickBot="1" x14ac:dyDescent="0.3">
      <c r="A36" s="8" t="s">
        <v>23</v>
      </c>
      <c r="B36" s="8" t="s">
        <v>79</v>
      </c>
      <c r="C36" s="8" t="s">
        <v>25</v>
      </c>
      <c r="D36" s="8" t="s">
        <v>545</v>
      </c>
      <c r="E36" s="8" t="s">
        <v>77</v>
      </c>
      <c r="F36" s="8">
        <v>1250402</v>
      </c>
      <c r="G36" s="10">
        <v>13316</v>
      </c>
      <c r="H36" s="11" t="s">
        <v>78</v>
      </c>
      <c r="I36" s="11">
        <v>600000</v>
      </c>
    </row>
    <row r="37" spans="1:9" thickTop="1" thickBot="1" x14ac:dyDescent="0.3">
      <c r="A37" s="8" t="s">
        <v>80</v>
      </c>
      <c r="B37" s="8" t="s">
        <v>81</v>
      </c>
      <c r="C37" s="8" t="s">
        <v>82</v>
      </c>
      <c r="D37" s="8" t="s">
        <v>546</v>
      </c>
      <c r="E37" s="8" t="s">
        <v>83</v>
      </c>
      <c r="F37" s="8">
        <v>1250402</v>
      </c>
      <c r="G37" s="10">
        <v>13316</v>
      </c>
      <c r="H37" s="11" t="s">
        <v>33</v>
      </c>
      <c r="I37" s="11">
        <v>400000</v>
      </c>
    </row>
    <row r="38" spans="1:9" ht="31.5" thickTop="1" thickBot="1" x14ac:dyDescent="0.3">
      <c r="A38" s="8" t="s">
        <v>80</v>
      </c>
      <c r="B38" s="8" t="s">
        <v>84</v>
      </c>
      <c r="C38" s="31" t="s">
        <v>536</v>
      </c>
      <c r="D38" s="8" t="s">
        <v>546</v>
      </c>
      <c r="E38" s="8" t="s">
        <v>85</v>
      </c>
      <c r="F38" s="8">
        <v>1250402</v>
      </c>
      <c r="G38" s="10">
        <v>13316</v>
      </c>
      <c r="H38" s="11" t="s">
        <v>38</v>
      </c>
      <c r="I38" s="11">
        <v>1600000</v>
      </c>
    </row>
    <row r="39" spans="1:9" ht="31.5" thickTop="1" thickBot="1" x14ac:dyDescent="0.3">
      <c r="A39" s="8" t="s">
        <v>80</v>
      </c>
      <c r="B39" s="8" t="s">
        <v>86</v>
      </c>
      <c r="C39" s="31" t="s">
        <v>537</v>
      </c>
      <c r="D39" s="8" t="s">
        <v>546</v>
      </c>
      <c r="E39" s="8" t="s">
        <v>87</v>
      </c>
      <c r="F39" s="8">
        <v>1250402</v>
      </c>
      <c r="G39" s="10">
        <v>13316</v>
      </c>
      <c r="H39" s="11" t="s">
        <v>88</v>
      </c>
      <c r="I39" s="11">
        <v>4892048</v>
      </c>
    </row>
    <row r="40" spans="1:9" ht="31.5" thickTop="1" thickBot="1" x14ac:dyDescent="0.3">
      <c r="A40" s="8" t="s">
        <v>80</v>
      </c>
      <c r="B40" s="8" t="s">
        <v>89</v>
      </c>
      <c r="C40" s="31" t="s">
        <v>538</v>
      </c>
      <c r="D40" s="8" t="s">
        <v>546</v>
      </c>
      <c r="E40" s="8" t="s">
        <v>87</v>
      </c>
      <c r="F40" s="8">
        <v>1250402</v>
      </c>
      <c r="G40" s="10">
        <v>13316</v>
      </c>
      <c r="H40" s="11" t="s">
        <v>88</v>
      </c>
      <c r="I40" s="11">
        <v>2907952</v>
      </c>
    </row>
    <row r="41" spans="1:9" ht="31.5" thickTop="1" thickBot="1" x14ac:dyDescent="0.3">
      <c r="A41" s="8" t="s">
        <v>80</v>
      </c>
      <c r="B41" s="8" t="s">
        <v>90</v>
      </c>
      <c r="C41" s="31" t="s">
        <v>537</v>
      </c>
      <c r="D41" s="8" t="s">
        <v>546</v>
      </c>
      <c r="E41" s="8" t="s">
        <v>91</v>
      </c>
      <c r="F41" s="8">
        <v>1250402</v>
      </c>
      <c r="G41" s="10">
        <v>13316</v>
      </c>
      <c r="H41" s="11" t="s">
        <v>92</v>
      </c>
      <c r="I41" s="11">
        <v>5000000</v>
      </c>
    </row>
    <row r="42" spans="1:9" ht="46.5" thickTop="1" thickBot="1" x14ac:dyDescent="0.3">
      <c r="A42" s="8" t="s">
        <v>80</v>
      </c>
      <c r="B42" s="8" t="s">
        <v>93</v>
      </c>
      <c r="C42" s="31" t="s">
        <v>539</v>
      </c>
      <c r="D42" s="8" t="s">
        <v>546</v>
      </c>
      <c r="E42" s="8" t="s">
        <v>91</v>
      </c>
      <c r="F42" s="8">
        <v>1250402</v>
      </c>
      <c r="G42" s="10">
        <v>13316</v>
      </c>
      <c r="H42" s="11" t="s">
        <v>92</v>
      </c>
      <c r="I42" s="11">
        <v>4900000</v>
      </c>
    </row>
    <row r="43" spans="1:9" thickTop="1" thickBot="1" x14ac:dyDescent="0.3">
      <c r="A43" s="8" t="s">
        <v>80</v>
      </c>
      <c r="B43" s="8" t="s">
        <v>94</v>
      </c>
      <c r="C43" s="8" t="s">
        <v>82</v>
      </c>
      <c r="D43" s="8" t="s">
        <v>546</v>
      </c>
      <c r="E43" s="8" t="s">
        <v>91</v>
      </c>
      <c r="F43" s="8">
        <v>1250402</v>
      </c>
      <c r="G43" s="10">
        <v>13316</v>
      </c>
      <c r="H43" s="11" t="s">
        <v>92</v>
      </c>
      <c r="I43" s="11">
        <v>5000000</v>
      </c>
    </row>
    <row r="44" spans="1:9" thickTop="1" thickBot="1" x14ac:dyDescent="0.3">
      <c r="A44" s="8" t="s">
        <v>80</v>
      </c>
      <c r="B44" s="8" t="s">
        <v>95</v>
      </c>
      <c r="C44" s="8" t="s">
        <v>82</v>
      </c>
      <c r="D44" s="8" t="s">
        <v>546</v>
      </c>
      <c r="E44" s="8" t="s">
        <v>96</v>
      </c>
      <c r="F44" s="8">
        <v>1250402</v>
      </c>
      <c r="G44" s="10">
        <v>13316</v>
      </c>
      <c r="H44" s="11" t="s">
        <v>97</v>
      </c>
      <c r="I44" s="11">
        <v>400000</v>
      </c>
    </row>
    <row r="45" spans="1:9" thickTop="1" thickBot="1" x14ac:dyDescent="0.3">
      <c r="A45" s="8" t="s">
        <v>80</v>
      </c>
      <c r="B45" s="8" t="s">
        <v>98</v>
      </c>
      <c r="C45" s="8" t="s">
        <v>82</v>
      </c>
      <c r="D45" s="8" t="s">
        <v>546</v>
      </c>
      <c r="E45" s="8" t="s">
        <v>99</v>
      </c>
      <c r="F45" s="8">
        <v>1250402</v>
      </c>
      <c r="G45" s="10">
        <v>13316</v>
      </c>
      <c r="H45" s="11" t="s">
        <v>46</v>
      </c>
      <c r="I45" s="11">
        <v>4800000</v>
      </c>
    </row>
    <row r="46" spans="1:9" thickTop="1" thickBot="1" x14ac:dyDescent="0.3">
      <c r="A46" s="8" t="s">
        <v>80</v>
      </c>
      <c r="B46" s="8" t="s">
        <v>100</v>
      </c>
      <c r="C46" s="8" t="s">
        <v>82</v>
      </c>
      <c r="D46" s="8" t="s">
        <v>546</v>
      </c>
      <c r="E46" s="8" t="s">
        <v>101</v>
      </c>
      <c r="F46" s="8">
        <v>1250402</v>
      </c>
      <c r="G46" s="10">
        <v>13316</v>
      </c>
      <c r="H46" s="11" t="s">
        <v>102</v>
      </c>
      <c r="I46" s="11">
        <v>200000</v>
      </c>
    </row>
    <row r="47" spans="1:9" ht="31.5" thickTop="1" thickBot="1" x14ac:dyDescent="0.3">
      <c r="A47" s="8" t="s">
        <v>80</v>
      </c>
      <c r="B47" s="8" t="s">
        <v>103</v>
      </c>
      <c r="C47" s="31" t="s">
        <v>537</v>
      </c>
      <c r="D47" s="8" t="s">
        <v>546</v>
      </c>
      <c r="E47" s="8" t="s">
        <v>104</v>
      </c>
      <c r="F47" s="8">
        <v>1250402</v>
      </c>
      <c r="G47" s="10">
        <v>13316</v>
      </c>
      <c r="H47" s="11" t="s">
        <v>105</v>
      </c>
      <c r="I47" s="11">
        <v>900000</v>
      </c>
    </row>
    <row r="48" spans="1:9" thickTop="1" thickBot="1" x14ac:dyDescent="0.3">
      <c r="A48" s="8" t="s">
        <v>80</v>
      </c>
      <c r="B48" s="8" t="s">
        <v>106</v>
      </c>
      <c r="C48" s="8" t="s">
        <v>82</v>
      </c>
      <c r="D48" s="8" t="s">
        <v>546</v>
      </c>
      <c r="E48" s="8" t="s">
        <v>107</v>
      </c>
      <c r="F48" s="8">
        <v>1250402</v>
      </c>
      <c r="G48" s="10">
        <v>13316</v>
      </c>
      <c r="H48" s="11" t="s">
        <v>58</v>
      </c>
      <c r="I48" s="11">
        <v>3000000</v>
      </c>
    </row>
    <row r="49" spans="1:9" thickTop="1" thickBot="1" x14ac:dyDescent="0.3">
      <c r="A49" s="8" t="s">
        <v>80</v>
      </c>
      <c r="B49" s="8" t="s">
        <v>108</v>
      </c>
      <c r="C49" s="8" t="s">
        <v>82</v>
      </c>
      <c r="D49" s="8" t="s">
        <v>546</v>
      </c>
      <c r="E49" s="8" t="s">
        <v>109</v>
      </c>
      <c r="F49" s="8">
        <v>1250402</v>
      </c>
      <c r="G49" s="10">
        <v>13316</v>
      </c>
      <c r="H49" s="11" t="s">
        <v>62</v>
      </c>
      <c r="I49" s="11">
        <v>14287950</v>
      </c>
    </row>
    <row r="50" spans="1:9" thickTop="1" thickBot="1" x14ac:dyDescent="0.3">
      <c r="A50" s="8" t="s">
        <v>80</v>
      </c>
      <c r="B50" s="8" t="s">
        <v>110</v>
      </c>
      <c r="C50" s="8" t="s">
        <v>111</v>
      </c>
      <c r="D50" s="8" t="s">
        <v>546</v>
      </c>
      <c r="E50" s="8" t="s">
        <v>109</v>
      </c>
      <c r="F50" s="8">
        <v>1250402</v>
      </c>
      <c r="G50" s="10">
        <v>13316</v>
      </c>
      <c r="H50" s="9" t="s">
        <v>62</v>
      </c>
      <c r="I50" s="9">
        <v>0</v>
      </c>
    </row>
    <row r="51" spans="1:9" thickTop="1" thickBot="1" x14ac:dyDescent="0.3">
      <c r="A51" s="8" t="s">
        <v>80</v>
      </c>
      <c r="B51" s="8" t="s">
        <v>112</v>
      </c>
      <c r="C51" s="8" t="s">
        <v>111</v>
      </c>
      <c r="D51" s="8" t="s">
        <v>546</v>
      </c>
      <c r="E51" s="8" t="s">
        <v>113</v>
      </c>
      <c r="F51" s="8">
        <v>1250402</v>
      </c>
      <c r="G51" s="10">
        <v>13316</v>
      </c>
      <c r="H51" s="9" t="s">
        <v>4</v>
      </c>
      <c r="I51" s="9">
        <v>0</v>
      </c>
    </row>
    <row r="52" spans="1:9" ht="31.5" thickTop="1" thickBot="1" x14ac:dyDescent="0.3">
      <c r="A52" s="8" t="s">
        <v>80</v>
      </c>
      <c r="B52" s="8" t="s">
        <v>114</v>
      </c>
      <c r="C52" s="31" t="s">
        <v>537</v>
      </c>
      <c r="D52" s="8" t="s">
        <v>546</v>
      </c>
      <c r="E52" s="8" t="s">
        <v>113</v>
      </c>
      <c r="F52" s="8">
        <v>1250402</v>
      </c>
      <c r="G52" s="10">
        <v>13316</v>
      </c>
      <c r="H52" s="11" t="s">
        <v>4</v>
      </c>
      <c r="I52" s="11">
        <v>12000000</v>
      </c>
    </row>
    <row r="53" spans="1:9" thickTop="1" thickBot="1" x14ac:dyDescent="0.3">
      <c r="A53" s="8" t="s">
        <v>80</v>
      </c>
      <c r="B53" s="8" t="s">
        <v>115</v>
      </c>
      <c r="C53" s="8" t="s">
        <v>82</v>
      </c>
      <c r="D53" s="8" t="s">
        <v>546</v>
      </c>
      <c r="E53" s="8" t="s">
        <v>116</v>
      </c>
      <c r="F53" s="8">
        <v>1250402</v>
      </c>
      <c r="G53" s="10">
        <v>13316</v>
      </c>
      <c r="H53" s="11" t="s">
        <v>117</v>
      </c>
      <c r="I53" s="11">
        <v>6000000</v>
      </c>
    </row>
    <row r="54" spans="1:9" thickTop="1" thickBot="1" x14ac:dyDescent="0.3">
      <c r="A54" s="8" t="s">
        <v>80</v>
      </c>
      <c r="B54" s="8" t="s">
        <v>118</v>
      </c>
      <c r="C54" s="8" t="s">
        <v>119</v>
      </c>
      <c r="D54" s="8" t="s">
        <v>546</v>
      </c>
      <c r="E54" s="8" t="s">
        <v>120</v>
      </c>
      <c r="F54" s="8">
        <v>1250402</v>
      </c>
      <c r="G54" s="10">
        <v>13316</v>
      </c>
      <c r="H54" s="9" t="s">
        <v>69</v>
      </c>
      <c r="I54" s="9">
        <v>0</v>
      </c>
    </row>
    <row r="55" spans="1:9" thickTop="1" thickBot="1" x14ac:dyDescent="0.3">
      <c r="A55" s="8" t="s">
        <v>80</v>
      </c>
      <c r="B55" s="8" t="s">
        <v>121</v>
      </c>
      <c r="C55" s="8" t="s">
        <v>82</v>
      </c>
      <c r="D55" s="8" t="s">
        <v>546</v>
      </c>
      <c r="E55" s="8" t="s">
        <v>120</v>
      </c>
      <c r="F55" s="8">
        <v>1250402</v>
      </c>
      <c r="G55" s="10">
        <v>13316</v>
      </c>
      <c r="H55" s="11" t="s">
        <v>69</v>
      </c>
      <c r="I55" s="11">
        <v>12600000</v>
      </c>
    </row>
    <row r="56" spans="1:9" ht="31.5" thickTop="1" thickBot="1" x14ac:dyDescent="0.3">
      <c r="A56" s="8" t="s">
        <v>80</v>
      </c>
      <c r="B56" s="8" t="s">
        <v>122</v>
      </c>
      <c r="C56" s="31" t="s">
        <v>540</v>
      </c>
      <c r="D56" s="8" t="s">
        <v>546</v>
      </c>
      <c r="E56" s="8" t="s">
        <v>123</v>
      </c>
      <c r="F56" s="8">
        <v>1250402</v>
      </c>
      <c r="G56" s="10">
        <v>13316</v>
      </c>
      <c r="H56" s="11" t="s">
        <v>124</v>
      </c>
      <c r="I56" s="11">
        <v>1150000</v>
      </c>
    </row>
    <row r="57" spans="1:9" s="9" customFormat="1" thickTop="1" thickBot="1" x14ac:dyDescent="0.3">
      <c r="A57" s="8" t="s">
        <v>125</v>
      </c>
      <c r="B57" s="8" t="s">
        <v>126</v>
      </c>
      <c r="C57" s="8" t="s">
        <v>127</v>
      </c>
      <c r="D57" s="8" t="s">
        <v>547</v>
      </c>
      <c r="E57" s="8" t="s">
        <v>128</v>
      </c>
      <c r="F57" s="8">
        <v>1250401</v>
      </c>
      <c r="G57" s="10">
        <v>13316</v>
      </c>
      <c r="H57" s="11" t="s">
        <v>127</v>
      </c>
      <c r="I57" s="11">
        <v>70000000</v>
      </c>
    </row>
    <row r="58" spans="1:9" s="9" customFormat="1" thickTop="1" thickBot="1" x14ac:dyDescent="0.3">
      <c r="A58" s="8" t="s">
        <v>125</v>
      </c>
      <c r="B58" s="8" t="s">
        <v>129</v>
      </c>
      <c r="C58" s="8" t="s">
        <v>130</v>
      </c>
      <c r="D58" s="8" t="s">
        <v>547</v>
      </c>
      <c r="E58" s="8" t="s">
        <v>131</v>
      </c>
      <c r="F58" s="8">
        <v>1250401</v>
      </c>
      <c r="G58" s="10">
        <v>13316</v>
      </c>
      <c r="H58" s="11" t="s">
        <v>4</v>
      </c>
      <c r="I58" s="11">
        <v>3000000</v>
      </c>
    </row>
    <row r="59" spans="1:9" s="9" customFormat="1" thickTop="1" thickBot="1" x14ac:dyDescent="0.3">
      <c r="A59" s="8" t="s">
        <v>125</v>
      </c>
      <c r="B59" s="8" t="s">
        <v>132</v>
      </c>
      <c r="C59" s="8" t="s">
        <v>133</v>
      </c>
      <c r="D59" s="8" t="s">
        <v>547</v>
      </c>
      <c r="E59" s="8" t="s">
        <v>131</v>
      </c>
      <c r="F59" s="8">
        <v>1250401</v>
      </c>
      <c r="G59" s="10">
        <v>13316</v>
      </c>
      <c r="H59" s="11" t="s">
        <v>4</v>
      </c>
      <c r="I59" s="11">
        <v>4000000</v>
      </c>
    </row>
    <row r="60" spans="1:9" s="9" customFormat="1" thickTop="1" thickBot="1" x14ac:dyDescent="0.3">
      <c r="A60" s="8" t="s">
        <v>125</v>
      </c>
      <c r="B60" s="8" t="s">
        <v>134</v>
      </c>
      <c r="C60" s="8" t="s">
        <v>135</v>
      </c>
      <c r="D60" s="8" t="s">
        <v>547</v>
      </c>
      <c r="E60" s="8" t="s">
        <v>131</v>
      </c>
      <c r="F60" s="8">
        <v>1250401</v>
      </c>
      <c r="G60" s="10">
        <v>13316</v>
      </c>
      <c r="H60" s="11" t="s">
        <v>4</v>
      </c>
      <c r="I60" s="11">
        <v>5000000</v>
      </c>
    </row>
    <row r="61" spans="1:9" s="9" customFormat="1" thickTop="1" thickBot="1" x14ac:dyDescent="0.3">
      <c r="A61" s="8" t="s">
        <v>125</v>
      </c>
      <c r="B61" s="8" t="s">
        <v>136</v>
      </c>
      <c r="C61" s="8" t="s">
        <v>137</v>
      </c>
      <c r="D61" s="8" t="s">
        <v>547</v>
      </c>
      <c r="E61" s="8" t="s">
        <v>131</v>
      </c>
      <c r="F61" s="8">
        <v>1250401</v>
      </c>
      <c r="G61" s="10">
        <v>13316</v>
      </c>
      <c r="H61" s="11" t="s">
        <v>4</v>
      </c>
      <c r="I61" s="11">
        <v>5000000</v>
      </c>
    </row>
    <row r="62" spans="1:9" s="9" customFormat="1" thickTop="1" thickBot="1" x14ac:dyDescent="0.3">
      <c r="A62" s="8" t="s">
        <v>125</v>
      </c>
      <c r="B62" s="8" t="s">
        <v>138</v>
      </c>
      <c r="C62" s="8" t="s">
        <v>139</v>
      </c>
      <c r="D62" s="8" t="s">
        <v>547</v>
      </c>
      <c r="E62" s="8" t="s">
        <v>131</v>
      </c>
      <c r="F62" s="8">
        <v>1250401</v>
      </c>
      <c r="G62" s="10">
        <v>13316</v>
      </c>
      <c r="H62" s="11" t="s">
        <v>4</v>
      </c>
      <c r="I62" s="11">
        <v>3000000</v>
      </c>
    </row>
    <row r="63" spans="1:9" s="9" customFormat="1" thickTop="1" thickBot="1" x14ac:dyDescent="0.3">
      <c r="A63" s="8" t="s">
        <v>125</v>
      </c>
      <c r="B63" s="8" t="s">
        <v>140</v>
      </c>
      <c r="C63" s="8" t="s">
        <v>130</v>
      </c>
      <c r="D63" s="8" t="s">
        <v>547</v>
      </c>
      <c r="E63" s="8" t="s">
        <v>131</v>
      </c>
      <c r="F63" s="8">
        <v>1250401</v>
      </c>
      <c r="G63" s="10">
        <v>13316</v>
      </c>
      <c r="H63" s="11" t="s">
        <v>4</v>
      </c>
      <c r="I63" s="11">
        <v>3000000</v>
      </c>
    </row>
    <row r="64" spans="1:9" s="9" customFormat="1" thickTop="1" thickBot="1" x14ac:dyDescent="0.3">
      <c r="A64" s="8" t="s">
        <v>125</v>
      </c>
      <c r="B64" s="8" t="s">
        <v>141</v>
      </c>
      <c r="C64" s="8" t="s">
        <v>142</v>
      </c>
      <c r="D64" s="8" t="s">
        <v>547</v>
      </c>
      <c r="E64" s="8" t="s">
        <v>143</v>
      </c>
      <c r="F64" s="8">
        <v>1250401</v>
      </c>
      <c r="G64" s="10">
        <v>13316</v>
      </c>
      <c r="H64" s="11" t="s">
        <v>144</v>
      </c>
      <c r="I64" s="11">
        <v>5000000</v>
      </c>
    </row>
    <row r="65" spans="1:9" s="9" customFormat="1" thickTop="1" thickBot="1" x14ac:dyDescent="0.3">
      <c r="A65" s="8" t="s">
        <v>125</v>
      </c>
      <c r="B65" s="8" t="s">
        <v>145</v>
      </c>
      <c r="C65" s="8" t="s">
        <v>146</v>
      </c>
      <c r="D65" s="8" t="s">
        <v>547</v>
      </c>
      <c r="E65" s="8" t="s">
        <v>143</v>
      </c>
      <c r="F65" s="8">
        <v>1250401</v>
      </c>
      <c r="G65" s="10">
        <v>13316</v>
      </c>
      <c r="H65" s="11" t="s">
        <v>144</v>
      </c>
      <c r="I65" s="11">
        <v>6250000</v>
      </c>
    </row>
    <row r="66" spans="1:9" s="9" customFormat="1" thickTop="1" thickBot="1" x14ac:dyDescent="0.3">
      <c r="A66" s="8" t="s">
        <v>125</v>
      </c>
      <c r="B66" s="8" t="s">
        <v>147</v>
      </c>
      <c r="C66" s="8" t="s">
        <v>148</v>
      </c>
      <c r="D66" s="8" t="s">
        <v>547</v>
      </c>
      <c r="E66" s="8" t="s">
        <v>143</v>
      </c>
      <c r="F66" s="8">
        <v>1250401</v>
      </c>
      <c r="G66" s="10">
        <v>13316</v>
      </c>
      <c r="H66" s="11" t="s">
        <v>144</v>
      </c>
      <c r="I66" s="11">
        <v>3750000</v>
      </c>
    </row>
    <row r="67" spans="1:9" s="9" customFormat="1" thickTop="1" thickBot="1" x14ac:dyDescent="0.3">
      <c r="A67" s="8" t="s">
        <v>125</v>
      </c>
      <c r="B67" s="8" t="s">
        <v>149</v>
      </c>
      <c r="C67" s="8" t="s">
        <v>150</v>
      </c>
      <c r="D67" s="8" t="s">
        <v>547</v>
      </c>
      <c r="E67" s="8" t="s">
        <v>143</v>
      </c>
      <c r="F67" s="8">
        <v>1250401</v>
      </c>
      <c r="G67" s="10">
        <v>13316</v>
      </c>
      <c r="H67" s="11" t="s">
        <v>144</v>
      </c>
      <c r="I67" s="11">
        <v>3750000</v>
      </c>
    </row>
    <row r="68" spans="1:9" s="9" customFormat="1" thickTop="1" thickBot="1" x14ac:dyDescent="0.3">
      <c r="A68" s="8" t="s">
        <v>125</v>
      </c>
      <c r="B68" s="8" t="s">
        <v>151</v>
      </c>
      <c r="C68" s="8" t="s">
        <v>152</v>
      </c>
      <c r="D68" s="8" t="s">
        <v>547</v>
      </c>
      <c r="E68" s="8" t="s">
        <v>143</v>
      </c>
      <c r="F68" s="8">
        <v>1250401</v>
      </c>
      <c r="G68" s="10">
        <v>13316</v>
      </c>
      <c r="H68" s="11" t="s">
        <v>144</v>
      </c>
      <c r="I68" s="11">
        <v>6250000</v>
      </c>
    </row>
    <row r="69" spans="1:9" s="9" customFormat="1" thickTop="1" thickBot="1" x14ac:dyDescent="0.3">
      <c r="A69" s="8" t="s">
        <v>153</v>
      </c>
      <c r="B69" s="8" t="s">
        <v>154</v>
      </c>
      <c r="C69" s="8" t="s">
        <v>155</v>
      </c>
      <c r="D69" s="8" t="s">
        <v>548</v>
      </c>
      <c r="E69" s="8" t="s">
        <v>156</v>
      </c>
      <c r="F69" s="8">
        <v>1250402</v>
      </c>
      <c r="G69" s="10">
        <v>13316</v>
      </c>
      <c r="H69" s="11" t="s">
        <v>27</v>
      </c>
      <c r="I69" s="11">
        <v>3200000</v>
      </c>
    </row>
    <row r="70" spans="1:9" s="9" customFormat="1" thickTop="1" thickBot="1" x14ac:dyDescent="0.3">
      <c r="A70" s="8" t="s">
        <v>153</v>
      </c>
      <c r="B70" s="8" t="s">
        <v>157</v>
      </c>
      <c r="C70" s="8" t="s">
        <v>155</v>
      </c>
      <c r="D70" s="8" t="s">
        <v>548</v>
      </c>
      <c r="E70" s="8" t="s">
        <v>158</v>
      </c>
      <c r="F70" s="8" t="s">
        <v>535</v>
      </c>
      <c r="G70" s="10">
        <v>13316</v>
      </c>
      <c r="H70" s="11" t="s">
        <v>30</v>
      </c>
      <c r="I70" s="11">
        <v>100000</v>
      </c>
    </row>
    <row r="71" spans="1:9" s="9" customFormat="1" thickTop="1" thickBot="1" x14ac:dyDescent="0.3">
      <c r="A71" s="8" t="s">
        <v>153</v>
      </c>
      <c r="B71" s="8" t="s">
        <v>159</v>
      </c>
      <c r="C71" s="8" t="s">
        <v>155</v>
      </c>
      <c r="D71" s="8" t="s">
        <v>548</v>
      </c>
      <c r="E71" s="8" t="s">
        <v>160</v>
      </c>
      <c r="F71" s="8" t="s">
        <v>535</v>
      </c>
      <c r="G71" s="10">
        <v>13316</v>
      </c>
      <c r="H71" s="11" t="s">
        <v>30</v>
      </c>
      <c r="I71" s="11">
        <v>100000</v>
      </c>
    </row>
    <row r="72" spans="1:9" s="9" customFormat="1" thickTop="1" thickBot="1" x14ac:dyDescent="0.3">
      <c r="A72" s="8" t="s">
        <v>153</v>
      </c>
      <c r="B72" s="8" t="s">
        <v>161</v>
      </c>
      <c r="C72" s="8" t="s">
        <v>155</v>
      </c>
      <c r="D72" s="8" t="s">
        <v>548</v>
      </c>
      <c r="E72" s="8" t="s">
        <v>162</v>
      </c>
      <c r="F72" s="8">
        <v>1250402</v>
      </c>
      <c r="G72" s="10">
        <v>13316</v>
      </c>
      <c r="H72" s="11" t="s">
        <v>163</v>
      </c>
      <c r="I72" s="11">
        <v>200000</v>
      </c>
    </row>
    <row r="73" spans="1:9" s="9" customFormat="1" thickTop="1" thickBot="1" x14ac:dyDescent="0.3">
      <c r="A73" s="8" t="s">
        <v>153</v>
      </c>
      <c r="B73" s="8" t="s">
        <v>164</v>
      </c>
      <c r="C73" s="8" t="s">
        <v>155</v>
      </c>
      <c r="D73" s="8" t="s">
        <v>548</v>
      </c>
      <c r="E73" s="8" t="s">
        <v>165</v>
      </c>
      <c r="F73" s="8">
        <v>1250402</v>
      </c>
      <c r="G73" s="10">
        <v>13316</v>
      </c>
      <c r="H73" s="11" t="s">
        <v>166</v>
      </c>
      <c r="I73" s="11">
        <v>2000000</v>
      </c>
    </row>
    <row r="74" spans="1:9" s="9" customFormat="1" thickTop="1" thickBot="1" x14ac:dyDescent="0.3">
      <c r="A74" s="8" t="s">
        <v>153</v>
      </c>
      <c r="B74" s="8" t="s">
        <v>167</v>
      </c>
      <c r="C74" s="8" t="s">
        <v>155</v>
      </c>
      <c r="D74" s="8" t="s">
        <v>548</v>
      </c>
      <c r="E74" s="8" t="s">
        <v>168</v>
      </c>
      <c r="F74" s="8">
        <v>1250402</v>
      </c>
      <c r="G74" s="10">
        <v>13316</v>
      </c>
      <c r="H74" s="11" t="s">
        <v>88</v>
      </c>
      <c r="I74" s="11">
        <v>2000000</v>
      </c>
    </row>
    <row r="75" spans="1:9" s="9" customFormat="1" thickTop="1" thickBot="1" x14ac:dyDescent="0.3">
      <c r="A75" s="8" t="s">
        <v>153</v>
      </c>
      <c r="B75" s="8" t="s">
        <v>169</v>
      </c>
      <c r="C75" s="8" t="s">
        <v>155</v>
      </c>
      <c r="D75" s="8" t="s">
        <v>548</v>
      </c>
      <c r="E75" s="8" t="s">
        <v>170</v>
      </c>
      <c r="F75" s="8">
        <v>1250402</v>
      </c>
      <c r="G75" s="10">
        <v>13316</v>
      </c>
      <c r="H75" s="11" t="s">
        <v>171</v>
      </c>
      <c r="I75" s="11">
        <v>400000</v>
      </c>
    </row>
    <row r="76" spans="1:9" s="9" customFormat="1" thickTop="1" thickBot="1" x14ac:dyDescent="0.3">
      <c r="A76" s="8" t="s">
        <v>153</v>
      </c>
      <c r="B76" s="8" t="s">
        <v>172</v>
      </c>
      <c r="C76" s="8" t="s">
        <v>155</v>
      </c>
      <c r="D76" s="8" t="s">
        <v>548</v>
      </c>
      <c r="E76" s="8" t="s">
        <v>173</v>
      </c>
      <c r="F76" s="8">
        <v>1250402</v>
      </c>
      <c r="G76" s="10">
        <v>13316</v>
      </c>
      <c r="H76" s="11" t="s">
        <v>46</v>
      </c>
      <c r="I76" s="11">
        <v>1600000</v>
      </c>
    </row>
    <row r="77" spans="1:9" s="9" customFormat="1" thickTop="1" thickBot="1" x14ac:dyDescent="0.3">
      <c r="A77" s="8" t="s">
        <v>153</v>
      </c>
      <c r="B77" s="8" t="s">
        <v>174</v>
      </c>
      <c r="C77" s="8" t="s">
        <v>155</v>
      </c>
      <c r="D77" s="8" t="s">
        <v>548</v>
      </c>
      <c r="E77" s="8" t="s">
        <v>175</v>
      </c>
      <c r="F77" s="8">
        <v>1250402</v>
      </c>
      <c r="G77" s="10">
        <v>13316</v>
      </c>
      <c r="H77" s="11" t="s">
        <v>176</v>
      </c>
      <c r="I77" s="11">
        <v>200000</v>
      </c>
    </row>
    <row r="78" spans="1:9" s="9" customFormat="1" thickTop="1" thickBot="1" x14ac:dyDescent="0.3">
      <c r="A78" s="8" t="s">
        <v>153</v>
      </c>
      <c r="B78" s="8" t="s">
        <v>177</v>
      </c>
      <c r="C78" s="8" t="s">
        <v>155</v>
      </c>
      <c r="D78" s="8" t="s">
        <v>548</v>
      </c>
      <c r="E78" s="8" t="s">
        <v>178</v>
      </c>
      <c r="F78" s="8">
        <v>1250402</v>
      </c>
      <c r="G78" s="10">
        <v>13316</v>
      </c>
      <c r="H78" s="11" t="s">
        <v>179</v>
      </c>
      <c r="I78" s="11">
        <v>500000</v>
      </c>
    </row>
    <row r="79" spans="1:9" s="9" customFormat="1" thickTop="1" thickBot="1" x14ac:dyDescent="0.3">
      <c r="A79" s="8" t="s">
        <v>153</v>
      </c>
      <c r="B79" s="8" t="s">
        <v>180</v>
      </c>
      <c r="C79" s="8" t="s">
        <v>155</v>
      </c>
      <c r="D79" s="8" t="s">
        <v>548</v>
      </c>
      <c r="E79" s="8" t="s">
        <v>181</v>
      </c>
      <c r="F79" s="8">
        <v>1250402</v>
      </c>
      <c r="G79" s="10">
        <v>13316</v>
      </c>
      <c r="H79" s="11" t="s">
        <v>54</v>
      </c>
      <c r="I79" s="11">
        <v>6400000</v>
      </c>
    </row>
    <row r="80" spans="1:9" s="9" customFormat="1" thickTop="1" thickBot="1" x14ac:dyDescent="0.3">
      <c r="A80" s="8" t="s">
        <v>153</v>
      </c>
      <c r="B80" s="8" t="s">
        <v>182</v>
      </c>
      <c r="C80" s="8" t="s">
        <v>155</v>
      </c>
      <c r="D80" s="8" t="s">
        <v>548</v>
      </c>
      <c r="E80" s="8" t="s">
        <v>183</v>
      </c>
      <c r="F80" s="8">
        <v>1250402</v>
      </c>
      <c r="G80" s="10">
        <v>13316</v>
      </c>
      <c r="H80" s="11" t="s">
        <v>184</v>
      </c>
      <c r="I80" s="11">
        <v>8000000</v>
      </c>
    </row>
    <row r="81" spans="1:9" s="9" customFormat="1" thickTop="1" thickBot="1" x14ac:dyDescent="0.3">
      <c r="A81" s="8" t="s">
        <v>153</v>
      </c>
      <c r="B81" s="8" t="s">
        <v>185</v>
      </c>
      <c r="C81" s="8" t="s">
        <v>155</v>
      </c>
      <c r="D81" s="8" t="s">
        <v>548</v>
      </c>
      <c r="E81" s="8" t="s">
        <v>186</v>
      </c>
      <c r="F81" s="8">
        <v>1250402</v>
      </c>
      <c r="G81" s="10">
        <v>13316</v>
      </c>
      <c r="H81" s="11" t="s">
        <v>58</v>
      </c>
      <c r="I81" s="11">
        <v>4000000</v>
      </c>
    </row>
    <row r="82" spans="1:9" s="9" customFormat="1" thickTop="1" thickBot="1" x14ac:dyDescent="0.3">
      <c r="A82" s="8" t="s">
        <v>153</v>
      </c>
      <c r="B82" s="8" t="s">
        <v>187</v>
      </c>
      <c r="C82" s="8" t="s">
        <v>155</v>
      </c>
      <c r="D82" s="8" t="s">
        <v>548</v>
      </c>
      <c r="E82" s="8" t="s">
        <v>188</v>
      </c>
      <c r="F82" s="8">
        <v>1250402</v>
      </c>
      <c r="G82" s="10">
        <v>13316</v>
      </c>
      <c r="H82" s="11" t="s">
        <v>189</v>
      </c>
      <c r="I82" s="11">
        <v>1500000</v>
      </c>
    </row>
    <row r="83" spans="1:9" s="9" customFormat="1" thickTop="1" thickBot="1" x14ac:dyDescent="0.3">
      <c r="A83" s="8" t="s">
        <v>153</v>
      </c>
      <c r="B83" s="8" t="s">
        <v>190</v>
      </c>
      <c r="C83" s="8" t="s">
        <v>191</v>
      </c>
      <c r="D83" s="8" t="s">
        <v>548</v>
      </c>
      <c r="E83" s="8" t="s">
        <v>192</v>
      </c>
      <c r="F83" s="8">
        <v>1250402</v>
      </c>
      <c r="G83" s="10">
        <v>13316</v>
      </c>
      <c r="H83" s="11" t="s">
        <v>193</v>
      </c>
      <c r="I83" s="11">
        <v>4000000</v>
      </c>
    </row>
    <row r="84" spans="1:9" s="9" customFormat="1" thickTop="1" thickBot="1" x14ac:dyDescent="0.3">
      <c r="A84" s="8" t="s">
        <v>153</v>
      </c>
      <c r="B84" s="8" t="s">
        <v>194</v>
      </c>
      <c r="C84" s="8" t="s">
        <v>155</v>
      </c>
      <c r="D84" s="8" t="s">
        <v>548</v>
      </c>
      <c r="E84" s="8" t="s">
        <v>195</v>
      </c>
      <c r="F84" s="8">
        <v>1250402</v>
      </c>
      <c r="G84" s="10">
        <v>13316</v>
      </c>
      <c r="H84" s="11" t="s">
        <v>4</v>
      </c>
      <c r="I84" s="11">
        <v>8000000</v>
      </c>
    </row>
    <row r="85" spans="1:9" s="9" customFormat="1" thickTop="1" thickBot="1" x14ac:dyDescent="0.3">
      <c r="A85" s="8" t="s">
        <v>153</v>
      </c>
      <c r="B85" s="8" t="s">
        <v>196</v>
      </c>
      <c r="C85" s="8" t="s">
        <v>155</v>
      </c>
      <c r="D85" s="8" t="s">
        <v>548</v>
      </c>
      <c r="E85" s="8" t="s">
        <v>197</v>
      </c>
      <c r="F85" s="8">
        <v>1250402</v>
      </c>
      <c r="G85" s="10">
        <v>13316</v>
      </c>
      <c r="H85" s="11" t="s">
        <v>198</v>
      </c>
      <c r="I85" s="11">
        <v>1600000</v>
      </c>
    </row>
    <row r="86" spans="1:9" s="9" customFormat="1" thickTop="1" thickBot="1" x14ac:dyDescent="0.3">
      <c r="A86" s="8" t="s">
        <v>153</v>
      </c>
      <c r="B86" s="8" t="s">
        <v>199</v>
      </c>
      <c r="C86" s="8" t="s">
        <v>155</v>
      </c>
      <c r="D86" s="8" t="s">
        <v>548</v>
      </c>
      <c r="E86" s="8" t="s">
        <v>200</v>
      </c>
      <c r="F86" s="8">
        <v>1250402</v>
      </c>
      <c r="G86" s="10">
        <v>13316</v>
      </c>
      <c r="H86" s="11" t="s">
        <v>78</v>
      </c>
      <c r="I86" s="11">
        <v>400000</v>
      </c>
    </row>
    <row r="87" spans="1:9" s="9" customFormat="1" thickTop="1" thickBot="1" x14ac:dyDescent="0.3">
      <c r="A87" s="8" t="s">
        <v>153</v>
      </c>
      <c r="B87" s="8" t="s">
        <v>201</v>
      </c>
      <c r="C87" s="8" t="s">
        <v>155</v>
      </c>
      <c r="D87" s="8" t="s">
        <v>548</v>
      </c>
      <c r="E87" s="8" t="s">
        <v>202</v>
      </c>
      <c r="F87" s="8">
        <v>1250402</v>
      </c>
      <c r="G87" s="10">
        <v>13316</v>
      </c>
      <c r="H87" s="11" t="s">
        <v>203</v>
      </c>
      <c r="I87" s="11">
        <v>1000000</v>
      </c>
    </row>
    <row r="88" spans="1:9" s="9" customFormat="1" thickTop="1" thickBot="1" x14ac:dyDescent="0.3">
      <c r="A88" s="8" t="s">
        <v>153</v>
      </c>
      <c r="B88" s="8" t="s">
        <v>204</v>
      </c>
      <c r="C88" s="8" t="s">
        <v>155</v>
      </c>
      <c r="D88" s="8" t="s">
        <v>548</v>
      </c>
      <c r="E88" s="8" t="s">
        <v>205</v>
      </c>
      <c r="F88" s="8">
        <v>1250402</v>
      </c>
      <c r="G88" s="10">
        <v>13316</v>
      </c>
      <c r="H88" s="11" t="s">
        <v>206</v>
      </c>
      <c r="I88" s="11">
        <v>2000000</v>
      </c>
    </row>
    <row r="89" spans="1:9" s="9" customFormat="1" thickTop="1" thickBot="1" x14ac:dyDescent="0.3">
      <c r="A89" s="8" t="s">
        <v>153</v>
      </c>
      <c r="B89" s="8" t="s">
        <v>207</v>
      </c>
      <c r="C89" s="8" t="s">
        <v>155</v>
      </c>
      <c r="D89" s="8" t="s">
        <v>548</v>
      </c>
      <c r="E89" s="8" t="s">
        <v>208</v>
      </c>
      <c r="F89" s="8">
        <v>1250402</v>
      </c>
      <c r="G89" s="10">
        <v>13316</v>
      </c>
      <c r="H89" s="11" t="s">
        <v>209</v>
      </c>
      <c r="I89" s="11">
        <v>500000</v>
      </c>
    </row>
    <row r="90" spans="1:9" s="9" customFormat="1" thickTop="1" thickBot="1" x14ac:dyDescent="0.3">
      <c r="A90" s="8" t="s">
        <v>210</v>
      </c>
      <c r="B90" s="8" t="s">
        <v>211</v>
      </c>
      <c r="C90" s="8" t="s">
        <v>212</v>
      </c>
      <c r="D90" s="8" t="s">
        <v>549</v>
      </c>
      <c r="E90" s="8" t="s">
        <v>213</v>
      </c>
      <c r="F90" s="8" t="s">
        <v>535</v>
      </c>
      <c r="G90" s="10">
        <v>13316</v>
      </c>
      <c r="H90" s="11" t="s">
        <v>27</v>
      </c>
      <c r="I90" s="11">
        <v>500000</v>
      </c>
    </row>
    <row r="91" spans="1:9" s="9" customFormat="1" thickTop="1" thickBot="1" x14ac:dyDescent="0.3">
      <c r="A91" s="8" t="s">
        <v>210</v>
      </c>
      <c r="B91" s="8" t="s">
        <v>214</v>
      </c>
      <c r="C91" s="8" t="s">
        <v>215</v>
      </c>
      <c r="D91" s="8" t="s">
        <v>549</v>
      </c>
      <c r="E91" s="8" t="s">
        <v>216</v>
      </c>
      <c r="F91" s="8" t="s">
        <v>535</v>
      </c>
      <c r="G91" s="10">
        <v>13316</v>
      </c>
      <c r="H91" s="11" t="s">
        <v>217</v>
      </c>
      <c r="I91" s="11">
        <v>500000</v>
      </c>
    </row>
    <row r="92" spans="1:9" s="9" customFormat="1" thickTop="1" thickBot="1" x14ac:dyDescent="0.3">
      <c r="A92" s="8" t="s">
        <v>210</v>
      </c>
      <c r="B92" s="8" t="s">
        <v>218</v>
      </c>
      <c r="C92" s="8" t="s">
        <v>219</v>
      </c>
      <c r="D92" s="8" t="s">
        <v>549</v>
      </c>
      <c r="E92" s="8" t="s">
        <v>220</v>
      </c>
      <c r="F92" s="8" t="s">
        <v>535</v>
      </c>
      <c r="G92" s="10">
        <v>13316</v>
      </c>
      <c r="H92" s="11" t="s">
        <v>221</v>
      </c>
      <c r="I92" s="11">
        <v>2000000</v>
      </c>
    </row>
    <row r="93" spans="1:9" s="9" customFormat="1" thickTop="1" thickBot="1" x14ac:dyDescent="0.3">
      <c r="A93" s="8" t="s">
        <v>210</v>
      </c>
      <c r="B93" s="8" t="s">
        <v>222</v>
      </c>
      <c r="C93" s="8" t="s">
        <v>223</v>
      </c>
      <c r="D93" s="8" t="s">
        <v>549</v>
      </c>
      <c r="E93" s="8" t="s">
        <v>224</v>
      </c>
      <c r="F93" s="8">
        <v>1250401</v>
      </c>
      <c r="G93" s="10">
        <v>13316</v>
      </c>
      <c r="H93" s="11" t="s">
        <v>225</v>
      </c>
      <c r="I93" s="11">
        <v>100000</v>
      </c>
    </row>
    <row r="94" spans="1:9" s="9" customFormat="1" thickTop="1" thickBot="1" x14ac:dyDescent="0.3">
      <c r="A94" s="8" t="s">
        <v>210</v>
      </c>
      <c r="B94" s="8" t="s">
        <v>226</v>
      </c>
      <c r="C94" s="8" t="s">
        <v>227</v>
      </c>
      <c r="D94" s="8" t="s">
        <v>549</v>
      </c>
      <c r="E94" s="8" t="s">
        <v>228</v>
      </c>
      <c r="F94" s="8" t="s">
        <v>535</v>
      </c>
      <c r="G94" s="10">
        <v>13316</v>
      </c>
      <c r="H94" s="11" t="s">
        <v>229</v>
      </c>
      <c r="I94" s="11">
        <v>2000000</v>
      </c>
    </row>
    <row r="95" spans="1:9" s="9" customFormat="1" thickTop="1" thickBot="1" x14ac:dyDescent="0.3">
      <c r="A95" s="8" t="s">
        <v>210</v>
      </c>
      <c r="B95" s="8" t="s">
        <v>230</v>
      </c>
      <c r="C95" s="8" t="s">
        <v>231</v>
      </c>
      <c r="D95" s="8" t="s">
        <v>549</v>
      </c>
      <c r="E95" s="8" t="s">
        <v>232</v>
      </c>
      <c r="F95" s="8">
        <v>1250401</v>
      </c>
      <c r="G95" s="10">
        <v>13316</v>
      </c>
      <c r="H95" s="11" t="s">
        <v>233</v>
      </c>
      <c r="I95" s="11">
        <v>1000000</v>
      </c>
    </row>
    <row r="96" spans="1:9" s="9" customFormat="1" thickTop="1" thickBot="1" x14ac:dyDescent="0.3">
      <c r="A96" s="8" t="s">
        <v>210</v>
      </c>
      <c r="B96" s="8" t="s">
        <v>234</v>
      </c>
      <c r="C96" s="8" t="s">
        <v>235</v>
      </c>
      <c r="D96" s="8" t="s">
        <v>549</v>
      </c>
      <c r="E96" s="8" t="s">
        <v>236</v>
      </c>
      <c r="F96" s="8" t="s">
        <v>535</v>
      </c>
      <c r="G96" s="10">
        <v>13316</v>
      </c>
      <c r="H96" s="11" t="s">
        <v>237</v>
      </c>
      <c r="I96" s="11">
        <v>250000</v>
      </c>
    </row>
    <row r="97" spans="1:9" s="9" customFormat="1" thickTop="1" thickBot="1" x14ac:dyDescent="0.3">
      <c r="A97" s="8" t="s">
        <v>210</v>
      </c>
      <c r="B97" s="8" t="s">
        <v>238</v>
      </c>
      <c r="C97" s="8" t="s">
        <v>239</v>
      </c>
      <c r="D97" s="8" t="s">
        <v>549</v>
      </c>
      <c r="E97" s="8" t="s">
        <v>240</v>
      </c>
      <c r="F97" s="8">
        <v>1250401</v>
      </c>
      <c r="G97" s="10">
        <v>13316</v>
      </c>
      <c r="H97" s="11" t="s">
        <v>241</v>
      </c>
      <c r="I97" s="11">
        <v>1000000</v>
      </c>
    </row>
    <row r="98" spans="1:9" s="9" customFormat="1" thickTop="1" thickBot="1" x14ac:dyDescent="0.3">
      <c r="A98" s="8" t="s">
        <v>242</v>
      </c>
      <c r="B98" s="8" t="s">
        <v>243</v>
      </c>
      <c r="C98" s="8" t="s">
        <v>244</v>
      </c>
      <c r="D98" s="8" t="s">
        <v>550</v>
      </c>
      <c r="E98" s="8" t="s">
        <v>245</v>
      </c>
      <c r="F98" s="8" t="s">
        <v>535</v>
      </c>
      <c r="G98" s="10">
        <v>13316</v>
      </c>
      <c r="H98" s="11" t="s">
        <v>62</v>
      </c>
      <c r="I98" s="11">
        <v>5000000</v>
      </c>
    </row>
    <row r="99" spans="1:9" s="9" customFormat="1" thickTop="1" thickBot="1" x14ac:dyDescent="0.3">
      <c r="A99" s="8" t="s">
        <v>242</v>
      </c>
      <c r="B99" s="8" t="s">
        <v>246</v>
      </c>
      <c r="C99" s="8" t="s">
        <v>247</v>
      </c>
      <c r="D99" s="8" t="s">
        <v>550</v>
      </c>
      <c r="E99" s="8" t="s">
        <v>248</v>
      </c>
      <c r="F99" s="8">
        <v>1250401</v>
      </c>
      <c r="G99" s="10">
        <v>13316</v>
      </c>
      <c r="H99" s="11" t="s">
        <v>4</v>
      </c>
      <c r="I99" s="11">
        <v>7450000</v>
      </c>
    </row>
    <row r="100" spans="1:9" s="9" customFormat="1" thickTop="1" thickBot="1" x14ac:dyDescent="0.3">
      <c r="A100" s="8" t="s">
        <v>242</v>
      </c>
      <c r="B100" s="8" t="s">
        <v>249</v>
      </c>
      <c r="C100" s="8" t="s">
        <v>4</v>
      </c>
      <c r="D100" s="8" t="s">
        <v>550</v>
      </c>
      <c r="E100" s="8" t="s">
        <v>248</v>
      </c>
      <c r="F100" s="8">
        <v>1250401</v>
      </c>
      <c r="G100" s="10">
        <v>13316</v>
      </c>
      <c r="H100" s="11" t="s">
        <v>4</v>
      </c>
      <c r="I100" s="11">
        <v>2000000</v>
      </c>
    </row>
    <row r="101" spans="1:9" s="9" customFormat="1" thickTop="1" thickBot="1" x14ac:dyDescent="0.3">
      <c r="A101" s="8" t="s">
        <v>242</v>
      </c>
      <c r="B101" s="8" t="s">
        <v>250</v>
      </c>
      <c r="C101" s="8" t="s">
        <v>251</v>
      </c>
      <c r="D101" s="8" t="s">
        <v>550</v>
      </c>
      <c r="E101" s="8" t="s">
        <v>252</v>
      </c>
      <c r="F101" s="8">
        <v>1250401</v>
      </c>
      <c r="G101" s="10">
        <v>13316</v>
      </c>
      <c r="H101" s="11" t="s">
        <v>251</v>
      </c>
      <c r="I101" s="11">
        <v>12000000</v>
      </c>
    </row>
    <row r="102" spans="1:9" s="9" customFormat="1" thickTop="1" thickBot="1" x14ac:dyDescent="0.3">
      <c r="A102" s="8" t="s">
        <v>253</v>
      </c>
      <c r="B102" s="8" t="s">
        <v>254</v>
      </c>
      <c r="C102" s="8" t="s">
        <v>69</v>
      </c>
      <c r="D102" s="8" t="s">
        <v>551</v>
      </c>
      <c r="E102" s="8" t="s">
        <v>255</v>
      </c>
      <c r="F102" s="8">
        <v>1250401</v>
      </c>
      <c r="G102" s="10">
        <v>13316</v>
      </c>
      <c r="H102" s="11" t="s">
        <v>105</v>
      </c>
      <c r="I102" s="11">
        <v>2500000</v>
      </c>
    </row>
    <row r="103" spans="1:9" s="9" customFormat="1" thickTop="1" thickBot="1" x14ac:dyDescent="0.3">
      <c r="A103" s="8" t="s">
        <v>253</v>
      </c>
      <c r="B103" s="8" t="s">
        <v>256</v>
      </c>
      <c r="C103" s="8" t="s">
        <v>4</v>
      </c>
      <c r="D103" s="8" t="s">
        <v>551</v>
      </c>
      <c r="E103" s="8" t="s">
        <v>257</v>
      </c>
      <c r="F103" s="8">
        <v>1250401</v>
      </c>
      <c r="G103" s="10">
        <v>13316</v>
      </c>
      <c r="H103" s="11" t="s">
        <v>4</v>
      </c>
      <c r="I103" s="11">
        <v>1000000</v>
      </c>
    </row>
    <row r="104" spans="1:9" thickTop="1" thickBot="1" x14ac:dyDescent="0.3">
      <c r="A104" s="8" t="s">
        <v>258</v>
      </c>
      <c r="B104" s="8" t="s">
        <v>259</v>
      </c>
      <c r="C104" s="8" t="s">
        <v>260</v>
      </c>
      <c r="D104" s="8" t="s">
        <v>552</v>
      </c>
      <c r="E104" s="8" t="s">
        <v>261</v>
      </c>
      <c r="F104" s="8">
        <v>1250401</v>
      </c>
      <c r="G104" s="10">
        <v>13316</v>
      </c>
      <c r="H104" s="11" t="s">
        <v>4</v>
      </c>
      <c r="I104" s="11">
        <v>24000000</v>
      </c>
    </row>
    <row r="105" spans="1:9" thickTop="1" thickBot="1" x14ac:dyDescent="0.3">
      <c r="A105" s="8" t="s">
        <v>258</v>
      </c>
      <c r="B105" s="8" t="s">
        <v>262</v>
      </c>
      <c r="C105" s="8" t="s">
        <v>263</v>
      </c>
      <c r="D105" s="8" t="s">
        <v>552</v>
      </c>
      <c r="E105" s="8" t="s">
        <v>264</v>
      </c>
      <c r="F105" s="8">
        <v>1250401</v>
      </c>
      <c r="G105" s="10">
        <v>13316</v>
      </c>
      <c r="H105" s="11" t="s">
        <v>265</v>
      </c>
      <c r="I105" s="11">
        <v>6000000</v>
      </c>
    </row>
    <row r="106" spans="1:9" s="9" customFormat="1" thickTop="1" thickBot="1" x14ac:dyDescent="0.3">
      <c r="A106" s="8" t="s">
        <v>266</v>
      </c>
      <c r="B106" s="8" t="s">
        <v>267</v>
      </c>
      <c r="C106" s="8" t="s">
        <v>268</v>
      </c>
      <c r="D106" s="8" t="s">
        <v>553</v>
      </c>
      <c r="E106" s="8" t="s">
        <v>269</v>
      </c>
      <c r="F106" s="8">
        <v>1250401</v>
      </c>
      <c r="G106" s="10">
        <v>13316</v>
      </c>
      <c r="H106" s="11" t="s">
        <v>229</v>
      </c>
      <c r="I106" s="11">
        <v>6000000</v>
      </c>
    </row>
    <row r="107" spans="1:9" s="9" customFormat="1" thickTop="1" thickBot="1" x14ac:dyDescent="0.3">
      <c r="A107" s="8" t="s">
        <v>266</v>
      </c>
      <c r="B107" s="8" t="s">
        <v>270</v>
      </c>
      <c r="C107" s="8" t="s">
        <v>271</v>
      </c>
      <c r="D107" s="8" t="s">
        <v>553</v>
      </c>
      <c r="E107" s="8" t="s">
        <v>272</v>
      </c>
      <c r="F107" s="8">
        <v>1250401</v>
      </c>
      <c r="G107" s="10">
        <v>13316</v>
      </c>
      <c r="H107" s="11" t="s">
        <v>233</v>
      </c>
      <c r="I107" s="11">
        <v>20000000</v>
      </c>
    </row>
    <row r="108" spans="1:9" s="9" customFormat="1" thickTop="1" thickBot="1" x14ac:dyDescent="0.3">
      <c r="A108" s="8" t="s">
        <v>266</v>
      </c>
      <c r="B108" s="8" t="s">
        <v>273</v>
      </c>
      <c r="C108" s="8" t="s">
        <v>274</v>
      </c>
      <c r="D108" s="8" t="s">
        <v>553</v>
      </c>
      <c r="E108" s="8" t="s">
        <v>275</v>
      </c>
      <c r="F108" s="8">
        <v>1250401</v>
      </c>
      <c r="G108" s="10">
        <v>13316</v>
      </c>
      <c r="H108" s="11" t="s">
        <v>241</v>
      </c>
      <c r="I108" s="11">
        <v>5000000</v>
      </c>
    </row>
    <row r="109" spans="1:9" s="9" customFormat="1" thickTop="1" thickBot="1" x14ac:dyDescent="0.3">
      <c r="A109" s="8" t="s">
        <v>276</v>
      </c>
      <c r="B109" s="8" t="s">
        <v>277</v>
      </c>
      <c r="C109" s="8" t="s">
        <v>278</v>
      </c>
      <c r="D109" s="8" t="s">
        <v>554</v>
      </c>
      <c r="E109" s="8" t="s">
        <v>279</v>
      </c>
      <c r="F109" s="8">
        <v>1250402</v>
      </c>
      <c r="G109" s="10">
        <v>13316</v>
      </c>
      <c r="H109" s="11" t="s">
        <v>54</v>
      </c>
      <c r="I109" s="11">
        <v>3200000</v>
      </c>
    </row>
    <row r="110" spans="1:9" s="9" customFormat="1" thickTop="1" thickBot="1" x14ac:dyDescent="0.3">
      <c r="A110" s="8" t="s">
        <v>276</v>
      </c>
      <c r="B110" s="8" t="s">
        <v>280</v>
      </c>
      <c r="C110" s="8" t="s">
        <v>278</v>
      </c>
      <c r="D110" s="8" t="s">
        <v>554</v>
      </c>
      <c r="E110" s="8" t="s">
        <v>281</v>
      </c>
      <c r="F110" s="8">
        <v>1250402</v>
      </c>
      <c r="G110" s="10">
        <v>13316</v>
      </c>
      <c r="H110" s="11" t="s">
        <v>62</v>
      </c>
      <c r="I110" s="11">
        <v>3400000</v>
      </c>
    </row>
    <row r="111" spans="1:9" s="9" customFormat="1" thickTop="1" thickBot="1" x14ac:dyDescent="0.3">
      <c r="A111" s="8" t="s">
        <v>276</v>
      </c>
      <c r="B111" s="8" t="s">
        <v>282</v>
      </c>
      <c r="C111" s="8" t="s">
        <v>278</v>
      </c>
      <c r="D111" s="8" t="s">
        <v>554</v>
      </c>
      <c r="E111" s="8" t="s">
        <v>283</v>
      </c>
      <c r="F111" s="8">
        <v>1250402</v>
      </c>
      <c r="G111" s="10">
        <v>13316</v>
      </c>
      <c r="H111" s="11" t="s">
        <v>69</v>
      </c>
      <c r="I111" s="11">
        <v>2400000</v>
      </c>
    </row>
    <row r="112" spans="1:9" s="9" customFormat="1" thickTop="1" thickBot="1" x14ac:dyDescent="0.3">
      <c r="A112" s="8" t="s">
        <v>284</v>
      </c>
      <c r="B112" s="8" t="s">
        <v>285</v>
      </c>
      <c r="C112" s="8" t="s">
        <v>27</v>
      </c>
      <c r="D112" s="8" t="s">
        <v>555</v>
      </c>
      <c r="E112" s="8" t="s">
        <v>286</v>
      </c>
      <c r="F112" s="8">
        <v>1250402</v>
      </c>
      <c r="G112" s="10">
        <v>13316</v>
      </c>
      <c r="H112" s="11" t="s">
        <v>27</v>
      </c>
      <c r="I112" s="11">
        <v>1200000</v>
      </c>
    </row>
    <row r="113" spans="1:9" s="9" customFormat="1" thickTop="1" thickBot="1" x14ac:dyDescent="0.3">
      <c r="A113" s="8" t="s">
        <v>284</v>
      </c>
      <c r="B113" s="8" t="s">
        <v>287</v>
      </c>
      <c r="C113" s="8" t="s">
        <v>105</v>
      </c>
      <c r="D113" s="8" t="s">
        <v>555</v>
      </c>
      <c r="E113" s="8" t="s">
        <v>288</v>
      </c>
      <c r="F113" s="8">
        <v>1250402</v>
      </c>
      <c r="G113" s="10">
        <v>13316</v>
      </c>
      <c r="H113" s="11" t="s">
        <v>105</v>
      </c>
      <c r="I113" s="11">
        <v>3600000</v>
      </c>
    </row>
    <row r="114" spans="1:9" s="9" customFormat="1" thickTop="1" thickBot="1" x14ac:dyDescent="0.3">
      <c r="A114" s="8" t="s">
        <v>284</v>
      </c>
      <c r="B114" s="8" t="s">
        <v>289</v>
      </c>
      <c r="C114" s="8" t="s">
        <v>58</v>
      </c>
      <c r="D114" s="8" t="s">
        <v>555</v>
      </c>
      <c r="E114" s="8" t="s">
        <v>290</v>
      </c>
      <c r="F114" s="8">
        <v>1250402</v>
      </c>
      <c r="G114" s="10">
        <v>13316</v>
      </c>
      <c r="H114" s="11" t="s">
        <v>58</v>
      </c>
      <c r="I114" s="11">
        <v>700000</v>
      </c>
    </row>
    <row r="115" spans="1:9" s="9" customFormat="1" thickTop="1" thickBot="1" x14ac:dyDescent="0.3">
      <c r="A115" s="8" t="s">
        <v>284</v>
      </c>
      <c r="B115" s="8" t="s">
        <v>291</v>
      </c>
      <c r="C115" s="8" t="s">
        <v>62</v>
      </c>
      <c r="D115" s="8" t="s">
        <v>555</v>
      </c>
      <c r="E115" s="8" t="s">
        <v>292</v>
      </c>
      <c r="F115" s="8">
        <v>1250402</v>
      </c>
      <c r="G115" s="10">
        <v>13316</v>
      </c>
      <c r="H115" s="11" t="s">
        <v>62</v>
      </c>
      <c r="I115" s="11">
        <v>2400000</v>
      </c>
    </row>
    <row r="116" spans="1:9" s="9" customFormat="1" thickTop="1" thickBot="1" x14ac:dyDescent="0.3">
      <c r="A116" s="8" t="s">
        <v>284</v>
      </c>
      <c r="B116" s="8" t="s">
        <v>293</v>
      </c>
      <c r="C116" s="8" t="s">
        <v>4</v>
      </c>
      <c r="D116" s="8" t="s">
        <v>555</v>
      </c>
      <c r="E116" s="8" t="s">
        <v>294</v>
      </c>
      <c r="F116" s="8">
        <v>1250402</v>
      </c>
      <c r="G116" s="10">
        <v>13316</v>
      </c>
      <c r="H116" s="11" t="s">
        <v>4</v>
      </c>
      <c r="I116" s="11">
        <v>7000000</v>
      </c>
    </row>
    <row r="117" spans="1:9" s="9" customFormat="1" thickTop="1" thickBot="1" x14ac:dyDescent="0.3">
      <c r="A117" s="8" t="s">
        <v>284</v>
      </c>
      <c r="B117" s="8" t="s">
        <v>295</v>
      </c>
      <c r="C117" s="8" t="s">
        <v>69</v>
      </c>
      <c r="D117" s="8" t="s">
        <v>555</v>
      </c>
      <c r="E117" s="8" t="s">
        <v>296</v>
      </c>
      <c r="F117" s="8">
        <v>1250402</v>
      </c>
      <c r="G117" s="10">
        <v>13316</v>
      </c>
      <c r="H117" s="11" t="s">
        <v>297</v>
      </c>
      <c r="I117" s="11">
        <v>10000000</v>
      </c>
    </row>
    <row r="118" spans="1:9" s="9" customFormat="1" thickTop="1" thickBot="1" x14ac:dyDescent="0.3">
      <c r="A118" s="8" t="s">
        <v>284</v>
      </c>
      <c r="B118" s="8" t="s">
        <v>298</v>
      </c>
      <c r="C118" s="8" t="s">
        <v>78</v>
      </c>
      <c r="D118" s="8" t="s">
        <v>555</v>
      </c>
      <c r="E118" s="8" t="s">
        <v>299</v>
      </c>
      <c r="F118" s="8" t="s">
        <v>535</v>
      </c>
      <c r="G118" s="10">
        <v>13316</v>
      </c>
      <c r="H118" s="11" t="s">
        <v>78</v>
      </c>
      <c r="I118" s="11">
        <v>1200000</v>
      </c>
    </row>
    <row r="119" spans="1:9" s="9" customFormat="1" ht="31.5" thickTop="1" thickBot="1" x14ac:dyDescent="0.3">
      <c r="A119" s="8" t="s">
        <v>300</v>
      </c>
      <c r="B119" s="8" t="s">
        <v>301</v>
      </c>
      <c r="C119" s="31" t="s">
        <v>541</v>
      </c>
      <c r="D119" s="8" t="s">
        <v>556</v>
      </c>
      <c r="E119" s="8" t="s">
        <v>302</v>
      </c>
      <c r="F119" s="8">
        <v>1250402</v>
      </c>
      <c r="G119" s="10">
        <v>13316</v>
      </c>
      <c r="H119" s="11" t="s">
        <v>33</v>
      </c>
      <c r="I119" s="11">
        <v>316000</v>
      </c>
    </row>
    <row r="120" spans="1:9" s="9" customFormat="1" ht="46.5" thickTop="1" thickBot="1" x14ac:dyDescent="0.3">
      <c r="A120" s="8" t="s">
        <v>300</v>
      </c>
      <c r="B120" s="8" t="s">
        <v>303</v>
      </c>
      <c r="C120" s="31" t="s">
        <v>542</v>
      </c>
      <c r="D120" s="8" t="s">
        <v>556</v>
      </c>
      <c r="E120" s="8" t="s">
        <v>304</v>
      </c>
      <c r="F120" s="8">
        <v>1250402</v>
      </c>
      <c r="G120" s="10">
        <v>13316</v>
      </c>
      <c r="H120" s="11" t="s">
        <v>305</v>
      </c>
      <c r="I120" s="11">
        <v>323220</v>
      </c>
    </row>
    <row r="121" spans="1:9" s="9" customFormat="1" ht="46.5" thickTop="1" thickBot="1" x14ac:dyDescent="0.3">
      <c r="A121" s="8" t="s">
        <v>300</v>
      </c>
      <c r="B121" s="8" t="s">
        <v>306</v>
      </c>
      <c r="C121" s="31" t="s">
        <v>542</v>
      </c>
      <c r="D121" s="8" t="s">
        <v>556</v>
      </c>
      <c r="E121" s="8" t="s">
        <v>307</v>
      </c>
      <c r="F121" s="8">
        <v>1250402</v>
      </c>
      <c r="G121" s="10">
        <v>13316</v>
      </c>
      <c r="H121" s="11" t="s">
        <v>46</v>
      </c>
      <c r="I121" s="11">
        <v>1600000</v>
      </c>
    </row>
    <row r="122" spans="1:9" s="9" customFormat="1" ht="46.5" thickTop="1" thickBot="1" x14ac:dyDescent="0.3">
      <c r="A122" s="8" t="s">
        <v>300</v>
      </c>
      <c r="B122" s="8" t="s">
        <v>308</v>
      </c>
      <c r="C122" s="31" t="s">
        <v>542</v>
      </c>
      <c r="D122" s="8" t="s">
        <v>556</v>
      </c>
      <c r="E122" s="8" t="s">
        <v>309</v>
      </c>
      <c r="F122" s="8">
        <v>1250402</v>
      </c>
      <c r="G122" s="10">
        <v>13316</v>
      </c>
      <c r="H122" s="11" t="s">
        <v>310</v>
      </c>
      <c r="I122" s="11">
        <v>2000000</v>
      </c>
    </row>
    <row r="123" spans="1:9" s="9" customFormat="1" ht="46.5" thickTop="1" thickBot="1" x14ac:dyDescent="0.3">
      <c r="A123" s="8" t="s">
        <v>300</v>
      </c>
      <c r="B123" s="8" t="s">
        <v>311</v>
      </c>
      <c r="C123" s="31" t="s">
        <v>542</v>
      </c>
      <c r="D123" s="8" t="s">
        <v>556</v>
      </c>
      <c r="E123" s="8" t="s">
        <v>312</v>
      </c>
      <c r="F123" s="8">
        <v>1250402</v>
      </c>
      <c r="G123" s="10">
        <v>13316</v>
      </c>
      <c r="H123" s="11" t="s">
        <v>62</v>
      </c>
      <c r="I123" s="11">
        <v>1000000</v>
      </c>
    </row>
    <row r="124" spans="1:9" s="9" customFormat="1" ht="46.5" thickTop="1" thickBot="1" x14ac:dyDescent="0.3">
      <c r="A124" s="8" t="s">
        <v>300</v>
      </c>
      <c r="B124" s="8" t="s">
        <v>313</v>
      </c>
      <c r="C124" s="31" t="s">
        <v>542</v>
      </c>
      <c r="D124" s="8" t="s">
        <v>556</v>
      </c>
      <c r="E124" s="8" t="s">
        <v>314</v>
      </c>
      <c r="F124" s="8">
        <v>1250402</v>
      </c>
      <c r="G124" s="10">
        <v>13316</v>
      </c>
      <c r="H124" s="11" t="s">
        <v>4</v>
      </c>
      <c r="I124" s="11">
        <v>11400000</v>
      </c>
    </row>
    <row r="125" spans="1:9" s="9" customFormat="1" ht="46.5" thickTop="1" thickBot="1" x14ac:dyDescent="0.3">
      <c r="A125" s="8" t="s">
        <v>300</v>
      </c>
      <c r="B125" s="8" t="s">
        <v>315</v>
      </c>
      <c r="C125" s="31" t="s">
        <v>542</v>
      </c>
      <c r="D125" s="8" t="s">
        <v>556</v>
      </c>
      <c r="E125" s="8" t="s">
        <v>314</v>
      </c>
      <c r="F125" s="8">
        <v>1250402</v>
      </c>
      <c r="G125" s="10">
        <v>13316</v>
      </c>
      <c r="H125" s="11" t="s">
        <v>4</v>
      </c>
      <c r="I125" s="11">
        <v>5100000</v>
      </c>
    </row>
    <row r="126" spans="1:9" s="9" customFormat="1" ht="46.5" thickTop="1" thickBot="1" x14ac:dyDescent="0.3">
      <c r="A126" s="8" t="s">
        <v>300</v>
      </c>
      <c r="B126" s="8" t="s">
        <v>316</v>
      </c>
      <c r="C126" s="31" t="s">
        <v>542</v>
      </c>
      <c r="D126" s="8" t="s">
        <v>556</v>
      </c>
      <c r="E126" s="8" t="s">
        <v>317</v>
      </c>
      <c r="F126" s="8">
        <v>1250402</v>
      </c>
      <c r="G126" s="10">
        <v>13316</v>
      </c>
      <c r="H126" s="11" t="s">
        <v>69</v>
      </c>
      <c r="I126" s="11">
        <v>4923072</v>
      </c>
    </row>
    <row r="127" spans="1:9" s="9" customFormat="1" ht="46.5" thickTop="1" thickBot="1" x14ac:dyDescent="0.3">
      <c r="A127" s="8" t="s">
        <v>300</v>
      </c>
      <c r="B127" s="8" t="s">
        <v>318</v>
      </c>
      <c r="C127" s="31" t="s">
        <v>542</v>
      </c>
      <c r="D127" s="8" t="s">
        <v>556</v>
      </c>
      <c r="E127" s="8" t="s">
        <v>319</v>
      </c>
      <c r="F127" s="8">
        <v>1250402</v>
      </c>
      <c r="G127" s="10">
        <v>13316</v>
      </c>
      <c r="H127" s="11" t="s">
        <v>124</v>
      </c>
      <c r="I127" s="11">
        <v>600000</v>
      </c>
    </row>
    <row r="128" spans="1:9" s="9" customFormat="1" thickTop="1" thickBot="1" x14ac:dyDescent="0.3">
      <c r="A128" s="8" t="s">
        <v>320</v>
      </c>
      <c r="B128" s="8" t="s">
        <v>321</v>
      </c>
      <c r="C128" s="8" t="s">
        <v>155</v>
      </c>
      <c r="D128" s="8" t="s">
        <v>557</v>
      </c>
      <c r="E128" s="8" t="s">
        <v>322</v>
      </c>
      <c r="F128" s="8">
        <v>1250402</v>
      </c>
      <c r="G128" s="10">
        <v>13316</v>
      </c>
      <c r="H128" s="11" t="s">
        <v>323</v>
      </c>
      <c r="I128" s="11">
        <v>2000000</v>
      </c>
    </row>
    <row r="129" spans="1:9" s="9" customFormat="1" thickTop="1" thickBot="1" x14ac:dyDescent="0.3">
      <c r="A129" s="8" t="s">
        <v>320</v>
      </c>
      <c r="B129" s="8" t="s">
        <v>324</v>
      </c>
      <c r="C129" s="8" t="s">
        <v>155</v>
      </c>
      <c r="D129" s="8" t="s">
        <v>557</v>
      </c>
      <c r="E129" s="8" t="s">
        <v>325</v>
      </c>
      <c r="F129" s="8">
        <v>1250402</v>
      </c>
      <c r="G129" s="10">
        <v>13316</v>
      </c>
      <c r="H129" s="11" t="s">
        <v>54</v>
      </c>
      <c r="I129" s="11">
        <v>10800000</v>
      </c>
    </row>
    <row r="130" spans="1:9" s="9" customFormat="1" thickTop="1" thickBot="1" x14ac:dyDescent="0.3">
      <c r="A130" s="8" t="s">
        <v>320</v>
      </c>
      <c r="B130" s="8" t="s">
        <v>326</v>
      </c>
      <c r="C130" s="8" t="s">
        <v>155</v>
      </c>
      <c r="D130" s="8" t="s">
        <v>557</v>
      </c>
      <c r="E130" s="8" t="s">
        <v>327</v>
      </c>
      <c r="F130" s="8">
        <v>1250402</v>
      </c>
      <c r="G130" s="10">
        <v>13316</v>
      </c>
      <c r="H130" s="11" t="s">
        <v>328</v>
      </c>
      <c r="I130" s="11">
        <v>7000000</v>
      </c>
    </row>
    <row r="131" spans="1:9" s="9" customFormat="1" thickTop="1" thickBot="1" x14ac:dyDescent="0.3">
      <c r="A131" s="8" t="s">
        <v>320</v>
      </c>
      <c r="B131" s="8" t="s">
        <v>329</v>
      </c>
      <c r="C131" s="8" t="s">
        <v>155</v>
      </c>
      <c r="D131" s="8" t="s">
        <v>557</v>
      </c>
      <c r="E131" s="8" t="s">
        <v>330</v>
      </c>
      <c r="F131" s="8">
        <v>1250402</v>
      </c>
      <c r="G131" s="10">
        <v>13316</v>
      </c>
      <c r="H131" s="11" t="s">
        <v>193</v>
      </c>
      <c r="I131" s="11">
        <v>3000000</v>
      </c>
    </row>
    <row r="132" spans="1:9" s="9" customFormat="1" thickTop="1" thickBot="1" x14ac:dyDescent="0.3">
      <c r="A132" s="8" t="s">
        <v>320</v>
      </c>
      <c r="B132" s="8" t="s">
        <v>331</v>
      </c>
      <c r="C132" s="8" t="s">
        <v>155</v>
      </c>
      <c r="D132" s="8" t="s">
        <v>557</v>
      </c>
      <c r="E132" s="8" t="s">
        <v>332</v>
      </c>
      <c r="F132" s="8">
        <v>1250402</v>
      </c>
      <c r="G132" s="10">
        <v>13316</v>
      </c>
      <c r="H132" s="11" t="s">
        <v>333</v>
      </c>
      <c r="I132" s="11">
        <v>7000000</v>
      </c>
    </row>
    <row r="133" spans="1:9" s="9" customFormat="1" thickTop="1" thickBot="1" x14ac:dyDescent="0.3">
      <c r="A133" s="8" t="s">
        <v>320</v>
      </c>
      <c r="B133" s="8" t="s">
        <v>334</v>
      </c>
      <c r="C133" s="8" t="s">
        <v>155</v>
      </c>
      <c r="D133" s="8" t="s">
        <v>557</v>
      </c>
      <c r="E133" s="8" t="s">
        <v>335</v>
      </c>
      <c r="F133" s="8">
        <v>1250402</v>
      </c>
      <c r="G133" s="10">
        <v>13316</v>
      </c>
      <c r="H133" s="11" t="s">
        <v>336</v>
      </c>
      <c r="I133" s="11">
        <v>7000000</v>
      </c>
    </row>
    <row r="134" spans="1:9" s="9" customFormat="1" thickTop="1" thickBot="1" x14ac:dyDescent="0.3">
      <c r="A134" s="8" t="s">
        <v>337</v>
      </c>
      <c r="B134" s="8" t="s">
        <v>338</v>
      </c>
      <c r="C134" s="8" t="s">
        <v>339</v>
      </c>
      <c r="D134" s="8" t="s">
        <v>558</v>
      </c>
      <c r="E134" s="8" t="s">
        <v>340</v>
      </c>
      <c r="F134" s="8">
        <v>1250402</v>
      </c>
      <c r="G134" s="10">
        <v>13316</v>
      </c>
      <c r="H134" s="11" t="s">
        <v>27</v>
      </c>
      <c r="I134" s="11">
        <v>2240000</v>
      </c>
    </row>
    <row r="135" spans="1:9" s="9" customFormat="1" thickTop="1" thickBot="1" x14ac:dyDescent="0.3">
      <c r="A135" s="8" t="s">
        <v>337</v>
      </c>
      <c r="B135" s="8" t="s">
        <v>341</v>
      </c>
      <c r="C135" s="8" t="s">
        <v>342</v>
      </c>
      <c r="D135" s="8" t="s">
        <v>558</v>
      </c>
      <c r="E135" s="8" t="s">
        <v>343</v>
      </c>
      <c r="F135" s="8">
        <v>1250402</v>
      </c>
      <c r="G135" s="10">
        <v>13316</v>
      </c>
      <c r="H135" s="11" t="s">
        <v>30</v>
      </c>
      <c r="I135" s="11">
        <v>275000</v>
      </c>
    </row>
    <row r="136" spans="1:9" s="9" customFormat="1" thickTop="1" thickBot="1" x14ac:dyDescent="0.3">
      <c r="A136" s="8" t="s">
        <v>337</v>
      </c>
      <c r="B136" s="8" t="s">
        <v>344</v>
      </c>
      <c r="C136" s="8" t="s">
        <v>345</v>
      </c>
      <c r="D136" s="8" t="s">
        <v>558</v>
      </c>
      <c r="E136" s="8" t="s">
        <v>346</v>
      </c>
      <c r="F136" s="8">
        <v>1250402</v>
      </c>
      <c r="G136" s="10">
        <v>13316</v>
      </c>
      <c r="H136" s="11" t="s">
        <v>347</v>
      </c>
      <c r="I136" s="11">
        <v>275000</v>
      </c>
    </row>
    <row r="137" spans="1:9" s="9" customFormat="1" thickTop="1" thickBot="1" x14ac:dyDescent="0.3">
      <c r="A137" s="8" t="s">
        <v>337</v>
      </c>
      <c r="B137" s="8" t="s">
        <v>348</v>
      </c>
      <c r="C137" s="8" t="s">
        <v>349</v>
      </c>
      <c r="D137" s="8" t="s">
        <v>558</v>
      </c>
      <c r="E137" s="8" t="s">
        <v>350</v>
      </c>
      <c r="F137" s="8">
        <v>1250402</v>
      </c>
      <c r="G137" s="10">
        <v>13316</v>
      </c>
      <c r="H137" s="11" t="s">
        <v>351</v>
      </c>
      <c r="I137" s="11">
        <v>1000000</v>
      </c>
    </row>
    <row r="138" spans="1:9" s="9" customFormat="1" thickTop="1" thickBot="1" x14ac:dyDescent="0.3">
      <c r="A138" s="8" t="s">
        <v>337</v>
      </c>
      <c r="B138" s="8" t="s">
        <v>352</v>
      </c>
      <c r="C138" s="8" t="s">
        <v>353</v>
      </c>
      <c r="D138" s="8" t="s">
        <v>558</v>
      </c>
      <c r="E138" s="8" t="s">
        <v>354</v>
      </c>
      <c r="F138" s="8">
        <v>1250402</v>
      </c>
      <c r="G138" s="10">
        <v>13316</v>
      </c>
      <c r="H138" s="11" t="s">
        <v>355</v>
      </c>
      <c r="I138" s="11">
        <v>100000</v>
      </c>
    </row>
    <row r="139" spans="1:9" s="9" customFormat="1" thickTop="1" thickBot="1" x14ac:dyDescent="0.3">
      <c r="A139" s="8" t="s">
        <v>337</v>
      </c>
      <c r="B139" s="8" t="s">
        <v>356</v>
      </c>
      <c r="C139" s="8" t="s">
        <v>357</v>
      </c>
      <c r="D139" s="8" t="s">
        <v>558</v>
      </c>
      <c r="E139" s="8" t="s">
        <v>358</v>
      </c>
      <c r="F139" s="8">
        <v>1250402</v>
      </c>
      <c r="G139" s="10">
        <v>13316</v>
      </c>
      <c r="H139" s="11" t="s">
        <v>359</v>
      </c>
      <c r="I139" s="11">
        <v>9800000</v>
      </c>
    </row>
    <row r="140" spans="1:9" s="9" customFormat="1" thickTop="1" thickBot="1" x14ac:dyDescent="0.3">
      <c r="A140" s="8" t="s">
        <v>337</v>
      </c>
      <c r="B140" s="8" t="s">
        <v>360</v>
      </c>
      <c r="C140" s="8" t="s">
        <v>361</v>
      </c>
      <c r="D140" s="8" t="s">
        <v>558</v>
      </c>
      <c r="E140" s="8" t="s">
        <v>362</v>
      </c>
      <c r="F140" s="8">
        <v>1250402</v>
      </c>
      <c r="G140" s="10">
        <v>13316</v>
      </c>
      <c r="H140" s="11" t="s">
        <v>217</v>
      </c>
      <c r="I140" s="11">
        <v>5600000</v>
      </c>
    </row>
    <row r="141" spans="1:9" s="9" customFormat="1" thickTop="1" thickBot="1" x14ac:dyDescent="0.3">
      <c r="A141" s="8" t="s">
        <v>337</v>
      </c>
      <c r="B141" s="8" t="s">
        <v>363</v>
      </c>
      <c r="C141" s="8" t="s">
        <v>364</v>
      </c>
      <c r="D141" s="8" t="s">
        <v>558</v>
      </c>
      <c r="E141" s="8" t="s">
        <v>365</v>
      </c>
      <c r="F141" s="8">
        <v>1250402</v>
      </c>
      <c r="G141" s="10">
        <v>13316</v>
      </c>
      <c r="H141" s="11" t="s">
        <v>366</v>
      </c>
      <c r="I141" s="11">
        <v>100000</v>
      </c>
    </row>
    <row r="142" spans="1:9" s="9" customFormat="1" thickTop="1" thickBot="1" x14ac:dyDescent="0.3">
      <c r="A142" s="8" t="s">
        <v>337</v>
      </c>
      <c r="B142" s="8" t="s">
        <v>367</v>
      </c>
      <c r="C142" s="8" t="s">
        <v>368</v>
      </c>
      <c r="D142" s="8" t="s">
        <v>558</v>
      </c>
      <c r="E142" s="8" t="s">
        <v>369</v>
      </c>
      <c r="F142" s="8">
        <v>1250402</v>
      </c>
      <c r="G142" s="10">
        <v>13316</v>
      </c>
      <c r="H142" s="11" t="s">
        <v>370</v>
      </c>
      <c r="I142" s="11">
        <v>9100000</v>
      </c>
    </row>
    <row r="143" spans="1:9" s="9" customFormat="1" thickTop="1" thickBot="1" x14ac:dyDescent="0.3">
      <c r="A143" s="8" t="s">
        <v>337</v>
      </c>
      <c r="B143" s="8" t="s">
        <v>371</v>
      </c>
      <c r="C143" s="8" t="s">
        <v>372</v>
      </c>
      <c r="D143" s="8" t="s">
        <v>558</v>
      </c>
      <c r="E143" s="8" t="s">
        <v>373</v>
      </c>
      <c r="F143" s="8">
        <v>1250402</v>
      </c>
      <c r="G143" s="10">
        <v>13316</v>
      </c>
      <c r="H143" s="11" t="s">
        <v>374</v>
      </c>
      <c r="I143" s="11">
        <v>10400000</v>
      </c>
    </row>
    <row r="144" spans="1:9" s="9" customFormat="1" thickTop="1" thickBot="1" x14ac:dyDescent="0.3">
      <c r="A144" s="8" t="s">
        <v>337</v>
      </c>
      <c r="B144" s="8" t="s">
        <v>375</v>
      </c>
      <c r="C144" s="8" t="s">
        <v>376</v>
      </c>
      <c r="D144" s="8" t="s">
        <v>558</v>
      </c>
      <c r="E144" s="8" t="s">
        <v>377</v>
      </c>
      <c r="F144" s="8">
        <v>1250402</v>
      </c>
      <c r="G144" s="10">
        <v>13316</v>
      </c>
      <c r="H144" s="11" t="s">
        <v>378</v>
      </c>
      <c r="I144" s="11">
        <v>1000000</v>
      </c>
    </row>
    <row r="145" spans="1:9" s="9" customFormat="1" thickTop="1" thickBot="1" x14ac:dyDescent="0.3">
      <c r="A145" s="8" t="s">
        <v>337</v>
      </c>
      <c r="B145" s="8" t="s">
        <v>379</v>
      </c>
      <c r="C145" s="8" t="s">
        <v>380</v>
      </c>
      <c r="D145" s="8" t="s">
        <v>558</v>
      </c>
      <c r="E145" s="8" t="s">
        <v>381</v>
      </c>
      <c r="F145" s="8">
        <v>1250402</v>
      </c>
      <c r="G145" s="10">
        <v>13316</v>
      </c>
      <c r="H145" s="11" t="s">
        <v>382</v>
      </c>
      <c r="I145" s="11">
        <v>4500000</v>
      </c>
    </row>
    <row r="146" spans="1:9" s="9" customFormat="1" thickTop="1" thickBot="1" x14ac:dyDescent="0.3">
      <c r="A146" s="8" t="s">
        <v>337</v>
      </c>
      <c r="B146" s="8" t="s">
        <v>383</v>
      </c>
      <c r="C146" s="8" t="s">
        <v>384</v>
      </c>
      <c r="D146" s="8" t="s">
        <v>558</v>
      </c>
      <c r="E146" s="8" t="s">
        <v>385</v>
      </c>
      <c r="F146" s="8">
        <v>1250402</v>
      </c>
      <c r="G146" s="10">
        <v>13316</v>
      </c>
      <c r="H146" s="11" t="s">
        <v>229</v>
      </c>
      <c r="I146" s="11">
        <v>2750000</v>
      </c>
    </row>
    <row r="147" spans="1:9" s="9" customFormat="1" thickTop="1" thickBot="1" x14ac:dyDescent="0.3">
      <c r="A147" s="8" t="s">
        <v>337</v>
      </c>
      <c r="B147" s="8" t="s">
        <v>386</v>
      </c>
      <c r="C147" s="8" t="s">
        <v>387</v>
      </c>
      <c r="D147" s="8" t="s">
        <v>558</v>
      </c>
      <c r="E147" s="8" t="s">
        <v>388</v>
      </c>
      <c r="F147" s="8">
        <v>1250402</v>
      </c>
      <c r="G147" s="10">
        <v>13316</v>
      </c>
      <c r="H147" s="11" t="s">
        <v>233</v>
      </c>
      <c r="I147" s="11">
        <v>7000000</v>
      </c>
    </row>
    <row r="148" spans="1:9" s="9" customFormat="1" thickTop="1" thickBot="1" x14ac:dyDescent="0.3">
      <c r="A148" s="8" t="s">
        <v>337</v>
      </c>
      <c r="B148" s="8" t="s">
        <v>389</v>
      </c>
      <c r="C148" s="8" t="s">
        <v>390</v>
      </c>
      <c r="D148" s="8" t="s">
        <v>558</v>
      </c>
      <c r="E148" s="8" t="s">
        <v>391</v>
      </c>
      <c r="F148" s="8">
        <v>1250402</v>
      </c>
      <c r="G148" s="10">
        <v>13316</v>
      </c>
      <c r="H148" s="11" t="s">
        <v>392</v>
      </c>
      <c r="I148" s="11">
        <v>11200000</v>
      </c>
    </row>
    <row r="149" spans="1:9" s="9" customFormat="1" thickTop="1" thickBot="1" x14ac:dyDescent="0.3">
      <c r="A149" s="8" t="s">
        <v>337</v>
      </c>
      <c r="B149" s="8" t="s">
        <v>393</v>
      </c>
      <c r="C149" s="8" t="s">
        <v>394</v>
      </c>
      <c r="D149" s="8" t="s">
        <v>558</v>
      </c>
      <c r="E149" s="8" t="s">
        <v>395</v>
      </c>
      <c r="F149" s="8">
        <v>1250402</v>
      </c>
      <c r="G149" s="10">
        <v>13316</v>
      </c>
      <c r="H149" s="11" t="s">
        <v>396</v>
      </c>
      <c r="I149" s="11">
        <v>2000000</v>
      </c>
    </row>
    <row r="150" spans="1:9" s="9" customFormat="1" thickTop="1" thickBot="1" x14ac:dyDescent="0.3">
      <c r="A150" s="8" t="s">
        <v>337</v>
      </c>
      <c r="B150" s="8" t="s">
        <v>397</v>
      </c>
      <c r="C150" s="8" t="s">
        <v>398</v>
      </c>
      <c r="D150" s="8" t="s">
        <v>558</v>
      </c>
      <c r="E150" s="8" t="s">
        <v>399</v>
      </c>
      <c r="F150" s="8">
        <v>1250402</v>
      </c>
      <c r="G150" s="10">
        <v>13316</v>
      </c>
      <c r="H150" s="11" t="s">
        <v>237</v>
      </c>
      <c r="I150" s="11">
        <v>275000</v>
      </c>
    </row>
    <row r="151" spans="1:9" s="9" customFormat="1" thickTop="1" thickBot="1" x14ac:dyDescent="0.3">
      <c r="A151" s="8" t="s">
        <v>337</v>
      </c>
      <c r="B151" s="8" t="s">
        <v>400</v>
      </c>
      <c r="C151" s="8" t="s">
        <v>401</v>
      </c>
      <c r="D151" s="8" t="s">
        <v>558</v>
      </c>
      <c r="E151" s="8" t="s">
        <v>402</v>
      </c>
      <c r="F151" s="8">
        <v>1250402</v>
      </c>
      <c r="G151" s="10">
        <v>13316</v>
      </c>
      <c r="H151" s="11" t="s">
        <v>403</v>
      </c>
      <c r="I151" s="11">
        <v>1500000</v>
      </c>
    </row>
    <row r="152" spans="1:9" s="9" customFormat="1" thickTop="1" thickBot="1" x14ac:dyDescent="0.3">
      <c r="A152" s="8" t="s">
        <v>404</v>
      </c>
      <c r="B152" s="8" t="s">
        <v>405</v>
      </c>
      <c r="C152" s="8" t="s">
        <v>155</v>
      </c>
      <c r="D152" s="8" t="s">
        <v>559</v>
      </c>
      <c r="E152" s="8" t="s">
        <v>406</v>
      </c>
      <c r="F152" s="8">
        <v>1250402</v>
      </c>
      <c r="G152" s="10">
        <v>13316</v>
      </c>
      <c r="H152" s="11" t="s">
        <v>27</v>
      </c>
      <c r="I152" s="11">
        <v>1500000</v>
      </c>
    </row>
    <row r="153" spans="1:9" s="9" customFormat="1" thickTop="1" thickBot="1" x14ac:dyDescent="0.3">
      <c r="A153" s="8" t="s">
        <v>404</v>
      </c>
      <c r="B153" s="8" t="s">
        <v>407</v>
      </c>
      <c r="C153" s="8" t="s">
        <v>155</v>
      </c>
      <c r="D153" s="8" t="s">
        <v>559</v>
      </c>
      <c r="E153" s="8" t="s">
        <v>408</v>
      </c>
      <c r="F153" s="8" t="s">
        <v>535</v>
      </c>
      <c r="G153" s="10">
        <v>13316</v>
      </c>
      <c r="H153" s="11" t="s">
        <v>30</v>
      </c>
      <c r="I153" s="11">
        <v>160000</v>
      </c>
    </row>
    <row r="154" spans="1:9" s="9" customFormat="1" thickTop="1" thickBot="1" x14ac:dyDescent="0.3">
      <c r="A154" s="8" t="s">
        <v>404</v>
      </c>
      <c r="B154" s="8" t="s">
        <v>409</v>
      </c>
      <c r="C154" s="8" t="s">
        <v>155</v>
      </c>
      <c r="D154" s="8" t="s">
        <v>559</v>
      </c>
      <c r="E154" s="8" t="s">
        <v>410</v>
      </c>
      <c r="F154" s="8">
        <v>1250402</v>
      </c>
      <c r="G154" s="10">
        <v>13316</v>
      </c>
      <c r="H154" s="11" t="s">
        <v>33</v>
      </c>
      <c r="I154" s="11">
        <v>100000</v>
      </c>
    </row>
    <row r="155" spans="1:9" s="9" customFormat="1" thickTop="1" thickBot="1" x14ac:dyDescent="0.3">
      <c r="A155" s="8" t="s">
        <v>404</v>
      </c>
      <c r="B155" s="8" t="s">
        <v>411</v>
      </c>
      <c r="C155" s="8" t="s">
        <v>155</v>
      </c>
      <c r="D155" s="8" t="s">
        <v>559</v>
      </c>
      <c r="E155" s="8" t="s">
        <v>412</v>
      </c>
      <c r="F155" s="8">
        <v>1250402</v>
      </c>
      <c r="G155" s="10">
        <v>13316</v>
      </c>
      <c r="H155" s="11" t="s">
        <v>413</v>
      </c>
      <c r="I155" s="11">
        <v>1000000</v>
      </c>
    </row>
    <row r="156" spans="1:9" s="9" customFormat="1" thickTop="1" thickBot="1" x14ac:dyDescent="0.3">
      <c r="A156" s="8" t="s">
        <v>404</v>
      </c>
      <c r="B156" s="8" t="s">
        <v>414</v>
      </c>
      <c r="C156" s="8" t="s">
        <v>155</v>
      </c>
      <c r="D156" s="8" t="s">
        <v>559</v>
      </c>
      <c r="E156" s="8" t="s">
        <v>415</v>
      </c>
      <c r="F156" s="8">
        <v>1250402</v>
      </c>
      <c r="G156" s="10">
        <v>13316</v>
      </c>
      <c r="H156" s="11" t="s">
        <v>46</v>
      </c>
      <c r="I156" s="11">
        <v>2000000</v>
      </c>
    </row>
    <row r="157" spans="1:9" s="9" customFormat="1" thickTop="1" thickBot="1" x14ac:dyDescent="0.3">
      <c r="A157" s="8" t="s">
        <v>404</v>
      </c>
      <c r="B157" s="8" t="s">
        <v>416</v>
      </c>
      <c r="C157" s="8" t="s">
        <v>155</v>
      </c>
      <c r="D157" s="8" t="s">
        <v>559</v>
      </c>
      <c r="E157" s="8" t="s">
        <v>417</v>
      </c>
      <c r="F157" s="8">
        <v>1250402</v>
      </c>
      <c r="G157" s="10">
        <v>13316</v>
      </c>
      <c r="H157" s="11" t="s">
        <v>418</v>
      </c>
      <c r="I157" s="11">
        <v>100000</v>
      </c>
    </row>
    <row r="158" spans="1:9" s="9" customFormat="1" thickTop="1" thickBot="1" x14ac:dyDescent="0.3">
      <c r="A158" s="8" t="s">
        <v>404</v>
      </c>
      <c r="B158" s="8" t="s">
        <v>419</v>
      </c>
      <c r="C158" s="8" t="s">
        <v>155</v>
      </c>
      <c r="D158" s="8" t="s">
        <v>559</v>
      </c>
      <c r="E158" s="8" t="s">
        <v>420</v>
      </c>
      <c r="F158" s="8">
        <v>1250402</v>
      </c>
      <c r="G158" s="10">
        <v>13316</v>
      </c>
      <c r="H158" s="11" t="s">
        <v>54</v>
      </c>
      <c r="I158" s="11">
        <v>3000000</v>
      </c>
    </row>
    <row r="159" spans="1:9" s="9" customFormat="1" thickTop="1" thickBot="1" x14ac:dyDescent="0.3">
      <c r="A159" s="8" t="s">
        <v>404</v>
      </c>
      <c r="B159" s="8" t="s">
        <v>421</v>
      </c>
      <c r="C159" s="8" t="s">
        <v>155</v>
      </c>
      <c r="D159" s="8" t="s">
        <v>559</v>
      </c>
      <c r="E159" s="8" t="s">
        <v>422</v>
      </c>
      <c r="F159" s="8">
        <v>1250402</v>
      </c>
      <c r="G159" s="10">
        <v>13316</v>
      </c>
      <c r="H159" s="11" t="s">
        <v>423</v>
      </c>
      <c r="I159" s="11">
        <v>4000000</v>
      </c>
    </row>
    <row r="160" spans="1:9" s="9" customFormat="1" thickTop="1" thickBot="1" x14ac:dyDescent="0.3">
      <c r="A160" s="8" t="s">
        <v>404</v>
      </c>
      <c r="B160" s="8" t="s">
        <v>424</v>
      </c>
      <c r="C160" s="8" t="s">
        <v>155</v>
      </c>
      <c r="D160" s="8" t="s">
        <v>559</v>
      </c>
      <c r="E160" s="8" t="s">
        <v>425</v>
      </c>
      <c r="F160" s="8">
        <v>1250402</v>
      </c>
      <c r="G160" s="10">
        <v>13316</v>
      </c>
      <c r="H160" s="11" t="s">
        <v>426</v>
      </c>
      <c r="I160" s="11">
        <v>1500000</v>
      </c>
    </row>
    <row r="161" spans="1:9" s="9" customFormat="1" thickTop="1" thickBot="1" x14ac:dyDescent="0.3">
      <c r="A161" s="8" t="s">
        <v>404</v>
      </c>
      <c r="B161" s="8" t="s">
        <v>427</v>
      </c>
      <c r="C161" s="8" t="s">
        <v>155</v>
      </c>
      <c r="D161" s="8" t="s">
        <v>559</v>
      </c>
      <c r="E161" s="8" t="s">
        <v>428</v>
      </c>
      <c r="F161" s="8">
        <v>1250402</v>
      </c>
      <c r="G161" s="10">
        <v>13316</v>
      </c>
      <c r="H161" s="11" t="s">
        <v>429</v>
      </c>
      <c r="I161" s="11">
        <v>100000</v>
      </c>
    </row>
    <row r="162" spans="1:9" s="9" customFormat="1" thickTop="1" thickBot="1" x14ac:dyDescent="0.3">
      <c r="A162" s="8" t="s">
        <v>404</v>
      </c>
      <c r="B162" s="8" t="s">
        <v>430</v>
      </c>
      <c r="C162" s="8" t="s">
        <v>155</v>
      </c>
      <c r="D162" s="8" t="s">
        <v>559</v>
      </c>
      <c r="E162" s="8" t="s">
        <v>431</v>
      </c>
      <c r="F162" s="8">
        <v>1250402</v>
      </c>
      <c r="G162" s="10">
        <v>13316</v>
      </c>
      <c r="H162" s="11" t="s">
        <v>69</v>
      </c>
      <c r="I162" s="11">
        <v>11200000</v>
      </c>
    </row>
    <row r="163" spans="1:9" s="9" customFormat="1" thickTop="1" thickBot="1" x14ac:dyDescent="0.3">
      <c r="A163" s="8" t="s">
        <v>404</v>
      </c>
      <c r="B163" s="8" t="s">
        <v>432</v>
      </c>
      <c r="C163" s="8" t="s">
        <v>155</v>
      </c>
      <c r="D163" s="8" t="s">
        <v>559</v>
      </c>
      <c r="E163" s="8" t="s">
        <v>433</v>
      </c>
      <c r="F163" s="8">
        <v>1250402</v>
      </c>
      <c r="G163" s="10">
        <v>13316</v>
      </c>
      <c r="H163" s="11" t="s">
        <v>198</v>
      </c>
      <c r="I163" s="11">
        <v>1500000</v>
      </c>
    </row>
    <row r="164" spans="1:9" s="9" customFormat="1" thickTop="1" thickBot="1" x14ac:dyDescent="0.3">
      <c r="A164" s="8" t="s">
        <v>404</v>
      </c>
      <c r="B164" s="8" t="s">
        <v>434</v>
      </c>
      <c r="C164" s="8" t="s">
        <v>155</v>
      </c>
      <c r="D164" s="8" t="s">
        <v>559</v>
      </c>
      <c r="E164" s="8" t="s">
        <v>435</v>
      </c>
      <c r="F164" s="8">
        <v>1250402</v>
      </c>
      <c r="G164" s="10">
        <v>13316</v>
      </c>
      <c r="H164" s="11" t="s">
        <v>78</v>
      </c>
      <c r="I164" s="11">
        <v>600000</v>
      </c>
    </row>
    <row r="165" spans="1:9" s="9" customFormat="1" thickTop="1" thickBot="1" x14ac:dyDescent="0.3">
      <c r="A165" s="8" t="s">
        <v>436</v>
      </c>
      <c r="B165" s="8" t="s">
        <v>437</v>
      </c>
      <c r="C165" s="8" t="s">
        <v>438</v>
      </c>
      <c r="D165" s="8" t="s">
        <v>560</v>
      </c>
      <c r="E165" s="8" t="s">
        <v>439</v>
      </c>
      <c r="F165" s="8">
        <v>1250401</v>
      </c>
      <c r="G165" s="10">
        <v>13316</v>
      </c>
      <c r="H165" s="11" t="s">
        <v>440</v>
      </c>
      <c r="I165" s="11">
        <v>36000000</v>
      </c>
    </row>
    <row r="166" spans="1:9" s="9" customFormat="1" thickTop="1" thickBot="1" x14ac:dyDescent="0.3">
      <c r="A166" s="8" t="s">
        <v>436</v>
      </c>
      <c r="B166" s="8" t="s">
        <v>441</v>
      </c>
      <c r="C166" s="8" t="s">
        <v>442</v>
      </c>
      <c r="D166" s="8" t="s">
        <v>560</v>
      </c>
      <c r="E166" s="8" t="s">
        <v>443</v>
      </c>
      <c r="F166" s="8">
        <v>1250401</v>
      </c>
      <c r="G166" s="10">
        <v>13316</v>
      </c>
      <c r="H166" s="11" t="s">
        <v>444</v>
      </c>
      <c r="I166" s="11">
        <v>60000000</v>
      </c>
    </row>
    <row r="167" spans="1:9" s="9" customFormat="1" thickTop="1" thickBot="1" x14ac:dyDescent="0.3">
      <c r="A167" s="8" t="s">
        <v>436</v>
      </c>
      <c r="B167" s="8" t="s">
        <v>445</v>
      </c>
      <c r="C167" s="8" t="s">
        <v>446</v>
      </c>
      <c r="D167" s="8" t="s">
        <v>560</v>
      </c>
      <c r="E167" s="8" t="s">
        <v>447</v>
      </c>
      <c r="F167" s="8">
        <v>1250401</v>
      </c>
      <c r="G167" s="10">
        <v>13316</v>
      </c>
      <c r="H167" s="11" t="s">
        <v>448</v>
      </c>
      <c r="I167" s="11">
        <v>84000000</v>
      </c>
    </row>
    <row r="168" spans="1:9" s="9" customFormat="1" thickTop="1" thickBot="1" x14ac:dyDescent="0.3">
      <c r="A168" s="8" t="s">
        <v>436</v>
      </c>
      <c r="B168" s="8" t="s">
        <v>449</v>
      </c>
      <c r="C168" s="8" t="s">
        <v>450</v>
      </c>
      <c r="D168" s="8" t="s">
        <v>560</v>
      </c>
      <c r="E168" s="8" t="s">
        <v>451</v>
      </c>
      <c r="F168" s="8">
        <v>1250401</v>
      </c>
      <c r="G168" s="10">
        <v>13316</v>
      </c>
      <c r="H168" s="11" t="s">
        <v>233</v>
      </c>
      <c r="I168" s="11">
        <v>12000000</v>
      </c>
    </row>
    <row r="169" spans="1:9" s="9" customFormat="1" thickTop="1" thickBot="1" x14ac:dyDescent="0.3">
      <c r="A169" s="8" t="s">
        <v>436</v>
      </c>
      <c r="B169" s="8" t="s">
        <v>452</v>
      </c>
      <c r="C169" s="8" t="s">
        <v>453</v>
      </c>
      <c r="D169" s="8" t="s">
        <v>560</v>
      </c>
      <c r="E169" s="8" t="s">
        <v>454</v>
      </c>
      <c r="F169" s="8">
        <v>1250401</v>
      </c>
      <c r="G169" s="10">
        <v>13316</v>
      </c>
      <c r="H169" s="11" t="s">
        <v>241</v>
      </c>
      <c r="I169" s="11">
        <v>6000000</v>
      </c>
    </row>
    <row r="170" spans="1:9" s="9" customFormat="1" thickTop="1" thickBot="1" x14ac:dyDescent="0.3">
      <c r="A170" s="8" t="s">
        <v>455</v>
      </c>
      <c r="B170" s="8" t="s">
        <v>456</v>
      </c>
      <c r="C170" s="8" t="s">
        <v>457</v>
      </c>
      <c r="D170" s="8" t="s">
        <v>561</v>
      </c>
      <c r="E170" s="8" t="s">
        <v>458</v>
      </c>
      <c r="F170" s="8">
        <v>1250402</v>
      </c>
      <c r="G170" s="10">
        <v>13316</v>
      </c>
      <c r="H170" s="11" t="s">
        <v>27</v>
      </c>
      <c r="I170" s="11">
        <v>4200000</v>
      </c>
    </row>
    <row r="171" spans="1:9" s="9" customFormat="1" thickTop="1" thickBot="1" x14ac:dyDescent="0.3">
      <c r="A171" s="8" t="s">
        <v>455</v>
      </c>
      <c r="B171" s="8" t="s">
        <v>459</v>
      </c>
      <c r="C171" s="8" t="s">
        <v>457</v>
      </c>
      <c r="D171" s="8" t="s">
        <v>561</v>
      </c>
      <c r="E171" s="8" t="s">
        <v>460</v>
      </c>
      <c r="F171" s="8" t="s">
        <v>535</v>
      </c>
      <c r="G171" s="10">
        <v>13316</v>
      </c>
      <c r="H171" s="11" t="s">
        <v>30</v>
      </c>
      <c r="I171" s="11">
        <v>1200000</v>
      </c>
    </row>
    <row r="172" spans="1:9" s="9" customFormat="1" thickTop="1" thickBot="1" x14ac:dyDescent="0.3">
      <c r="A172" s="8" t="s">
        <v>455</v>
      </c>
      <c r="B172" s="8" t="s">
        <v>461</v>
      </c>
      <c r="C172" s="8" t="s">
        <v>155</v>
      </c>
      <c r="D172" s="8" t="s">
        <v>561</v>
      </c>
      <c r="E172" s="8" t="s">
        <v>462</v>
      </c>
      <c r="F172" s="8">
        <v>1250402</v>
      </c>
      <c r="G172" s="10">
        <v>13316</v>
      </c>
      <c r="H172" s="11" t="s">
        <v>33</v>
      </c>
      <c r="I172" s="11">
        <v>2400000</v>
      </c>
    </row>
    <row r="173" spans="1:9" s="9" customFormat="1" thickTop="1" thickBot="1" x14ac:dyDescent="0.3">
      <c r="A173" s="8" t="s">
        <v>455</v>
      </c>
      <c r="B173" s="8" t="s">
        <v>463</v>
      </c>
      <c r="C173" s="8" t="s">
        <v>457</v>
      </c>
      <c r="D173" s="8" t="s">
        <v>561</v>
      </c>
      <c r="E173" s="8" t="s">
        <v>464</v>
      </c>
      <c r="F173" s="8">
        <v>1250402</v>
      </c>
      <c r="G173" s="10">
        <v>13316</v>
      </c>
      <c r="H173" s="11" t="s">
        <v>166</v>
      </c>
      <c r="I173" s="11">
        <v>1200000</v>
      </c>
    </row>
    <row r="174" spans="1:9" s="9" customFormat="1" thickTop="1" thickBot="1" x14ac:dyDescent="0.3">
      <c r="A174" s="8" t="s">
        <v>455</v>
      </c>
      <c r="B174" s="8" t="s">
        <v>465</v>
      </c>
      <c r="C174" s="8" t="s">
        <v>457</v>
      </c>
      <c r="D174" s="8" t="s">
        <v>561</v>
      </c>
      <c r="E174" s="8" t="s">
        <v>466</v>
      </c>
      <c r="F174" s="8">
        <v>1250402</v>
      </c>
      <c r="G174" s="10">
        <v>13316</v>
      </c>
      <c r="H174" s="11" t="s">
        <v>467</v>
      </c>
      <c r="I174" s="11">
        <v>6000000</v>
      </c>
    </row>
    <row r="175" spans="1:9" s="9" customFormat="1" thickTop="1" thickBot="1" x14ac:dyDescent="0.3">
      <c r="A175" s="8" t="s">
        <v>455</v>
      </c>
      <c r="B175" s="8" t="s">
        <v>468</v>
      </c>
      <c r="C175" s="8" t="s">
        <v>155</v>
      </c>
      <c r="D175" s="8" t="s">
        <v>561</v>
      </c>
      <c r="E175" s="8" t="s">
        <v>469</v>
      </c>
      <c r="F175" s="8">
        <v>1250402</v>
      </c>
      <c r="G175" s="10">
        <v>13316</v>
      </c>
      <c r="H175" s="11" t="s">
        <v>97</v>
      </c>
      <c r="I175" s="11">
        <v>600000</v>
      </c>
    </row>
    <row r="176" spans="1:9" s="9" customFormat="1" thickTop="1" thickBot="1" x14ac:dyDescent="0.3">
      <c r="A176" s="8" t="s">
        <v>455</v>
      </c>
      <c r="B176" s="8" t="s">
        <v>470</v>
      </c>
      <c r="C176" s="8" t="s">
        <v>457</v>
      </c>
      <c r="D176" s="8" t="s">
        <v>561</v>
      </c>
      <c r="E176" s="8" t="s">
        <v>471</v>
      </c>
      <c r="F176" s="8">
        <v>1250402</v>
      </c>
      <c r="G176" s="10">
        <v>13316</v>
      </c>
      <c r="H176" s="11" t="s">
        <v>46</v>
      </c>
      <c r="I176" s="11">
        <v>600000</v>
      </c>
    </row>
    <row r="177" spans="1:9" s="9" customFormat="1" thickTop="1" thickBot="1" x14ac:dyDescent="0.3">
      <c r="A177" s="8" t="s">
        <v>455</v>
      </c>
      <c r="B177" s="8" t="s">
        <v>472</v>
      </c>
      <c r="C177" s="8" t="s">
        <v>457</v>
      </c>
      <c r="D177" s="8" t="s">
        <v>561</v>
      </c>
      <c r="E177" s="8" t="s">
        <v>471</v>
      </c>
      <c r="F177" s="8">
        <v>1250402</v>
      </c>
      <c r="G177" s="10">
        <v>13316</v>
      </c>
      <c r="H177" s="11" t="s">
        <v>46</v>
      </c>
      <c r="I177" s="11">
        <v>4200000</v>
      </c>
    </row>
    <row r="178" spans="1:9" s="9" customFormat="1" thickTop="1" thickBot="1" x14ac:dyDescent="0.3">
      <c r="A178" s="8" t="s">
        <v>455</v>
      </c>
      <c r="B178" s="8" t="s">
        <v>473</v>
      </c>
      <c r="C178" s="8" t="s">
        <v>457</v>
      </c>
      <c r="D178" s="8" t="s">
        <v>561</v>
      </c>
      <c r="E178" s="8" t="s">
        <v>474</v>
      </c>
      <c r="F178" s="8">
        <v>1250402</v>
      </c>
      <c r="G178" s="10">
        <v>13316</v>
      </c>
      <c r="H178" s="9" t="s">
        <v>475</v>
      </c>
      <c r="I178" s="9">
        <v>0</v>
      </c>
    </row>
    <row r="179" spans="1:9" s="9" customFormat="1" thickTop="1" thickBot="1" x14ac:dyDescent="0.3">
      <c r="A179" s="8" t="s">
        <v>455</v>
      </c>
      <c r="B179" s="8" t="s">
        <v>476</v>
      </c>
      <c r="C179" s="8" t="s">
        <v>457</v>
      </c>
      <c r="D179" s="8" t="s">
        <v>561</v>
      </c>
      <c r="E179" s="8" t="s">
        <v>474</v>
      </c>
      <c r="F179" s="8">
        <v>1250402</v>
      </c>
      <c r="G179" s="10">
        <v>13316</v>
      </c>
      <c r="H179" s="11" t="s">
        <v>475</v>
      </c>
      <c r="I179" s="11">
        <v>27660000</v>
      </c>
    </row>
    <row r="180" spans="1:9" s="9" customFormat="1" thickTop="1" thickBot="1" x14ac:dyDescent="0.3">
      <c r="A180" s="8" t="s">
        <v>455</v>
      </c>
      <c r="B180" s="8" t="s">
        <v>477</v>
      </c>
      <c r="C180" s="8" t="s">
        <v>155</v>
      </c>
      <c r="D180" s="8" t="s">
        <v>561</v>
      </c>
      <c r="E180" s="8" t="s">
        <v>478</v>
      </c>
      <c r="F180" s="8">
        <v>1250402</v>
      </c>
      <c r="G180" s="10">
        <v>13316</v>
      </c>
      <c r="H180" s="11" t="s">
        <v>102</v>
      </c>
      <c r="I180" s="11">
        <v>300000</v>
      </c>
    </row>
    <row r="181" spans="1:9" s="9" customFormat="1" thickTop="1" thickBot="1" x14ac:dyDescent="0.3">
      <c r="A181" s="8" t="s">
        <v>455</v>
      </c>
      <c r="B181" s="8" t="s">
        <v>479</v>
      </c>
      <c r="C181" s="8" t="s">
        <v>457</v>
      </c>
      <c r="D181" s="8" t="s">
        <v>561</v>
      </c>
      <c r="E181" s="8" t="s">
        <v>480</v>
      </c>
      <c r="F181" s="8">
        <v>1250402</v>
      </c>
      <c r="G181" s="10">
        <v>13316</v>
      </c>
      <c r="H181" s="11" t="s">
        <v>54</v>
      </c>
      <c r="I181" s="11">
        <v>14020000</v>
      </c>
    </row>
    <row r="182" spans="1:9" s="9" customFormat="1" thickTop="1" thickBot="1" x14ac:dyDescent="0.3">
      <c r="A182" s="8" t="s">
        <v>455</v>
      </c>
      <c r="B182" s="8" t="s">
        <v>481</v>
      </c>
      <c r="C182" s="8" t="s">
        <v>457</v>
      </c>
      <c r="D182" s="8" t="s">
        <v>561</v>
      </c>
      <c r="E182" s="8" t="s">
        <v>482</v>
      </c>
      <c r="F182" s="8">
        <v>1250402</v>
      </c>
      <c r="G182" s="10">
        <v>13316</v>
      </c>
      <c r="H182" s="11" t="s">
        <v>423</v>
      </c>
      <c r="I182" s="11">
        <v>7200000</v>
      </c>
    </row>
    <row r="183" spans="1:9" s="9" customFormat="1" thickTop="1" thickBot="1" x14ac:dyDescent="0.3">
      <c r="A183" s="8" t="s">
        <v>455</v>
      </c>
      <c r="B183" s="8" t="s">
        <v>483</v>
      </c>
      <c r="C183" s="8" t="s">
        <v>457</v>
      </c>
      <c r="D183" s="8" t="s">
        <v>561</v>
      </c>
      <c r="E183" s="8" t="s">
        <v>484</v>
      </c>
      <c r="F183" s="8">
        <v>1250402</v>
      </c>
      <c r="G183" s="10">
        <v>13316</v>
      </c>
      <c r="H183" s="11" t="s">
        <v>426</v>
      </c>
      <c r="I183" s="11">
        <v>10200000</v>
      </c>
    </row>
    <row r="184" spans="1:9" s="9" customFormat="1" thickTop="1" thickBot="1" x14ac:dyDescent="0.3">
      <c r="A184" s="8" t="s">
        <v>455</v>
      </c>
      <c r="B184" s="8" t="s">
        <v>485</v>
      </c>
      <c r="C184" s="8" t="s">
        <v>457</v>
      </c>
      <c r="D184" s="8" t="s">
        <v>561</v>
      </c>
      <c r="E184" s="8" t="s">
        <v>486</v>
      </c>
      <c r="F184" s="8">
        <v>1250402</v>
      </c>
      <c r="G184" s="10">
        <v>13316</v>
      </c>
      <c r="H184" s="11" t="s">
        <v>189</v>
      </c>
      <c r="I184" s="11">
        <v>6000000</v>
      </c>
    </row>
    <row r="185" spans="1:9" s="9" customFormat="1" thickTop="1" thickBot="1" x14ac:dyDescent="0.3">
      <c r="A185" s="8" t="s">
        <v>455</v>
      </c>
      <c r="B185" s="8" t="s">
        <v>487</v>
      </c>
      <c r="C185" s="8" t="s">
        <v>457</v>
      </c>
      <c r="D185" s="8" t="s">
        <v>561</v>
      </c>
      <c r="E185" s="8" t="s">
        <v>488</v>
      </c>
      <c r="F185" s="8">
        <v>1250402</v>
      </c>
      <c r="G185" s="10">
        <v>13316</v>
      </c>
      <c r="H185" s="11" t="s">
        <v>62</v>
      </c>
      <c r="I185" s="11">
        <v>8100000</v>
      </c>
    </row>
    <row r="186" spans="1:9" s="9" customFormat="1" thickTop="1" thickBot="1" x14ac:dyDescent="0.3">
      <c r="A186" s="8" t="s">
        <v>455</v>
      </c>
      <c r="B186" s="8" t="s">
        <v>489</v>
      </c>
      <c r="C186" s="8" t="s">
        <v>457</v>
      </c>
      <c r="D186" s="8" t="s">
        <v>561</v>
      </c>
      <c r="E186" s="8" t="s">
        <v>490</v>
      </c>
      <c r="F186" s="8">
        <v>1250402</v>
      </c>
      <c r="G186" s="10">
        <v>13316</v>
      </c>
      <c r="H186" s="11" t="s">
        <v>491</v>
      </c>
      <c r="I186" s="11">
        <v>6000000</v>
      </c>
    </row>
    <row r="187" spans="1:9" s="9" customFormat="1" thickTop="1" thickBot="1" x14ac:dyDescent="0.3">
      <c r="A187" s="8" t="s">
        <v>455</v>
      </c>
      <c r="B187" s="8" t="s">
        <v>492</v>
      </c>
      <c r="C187" s="8" t="s">
        <v>457</v>
      </c>
      <c r="D187" s="8" t="s">
        <v>561</v>
      </c>
      <c r="E187" s="8" t="s">
        <v>493</v>
      </c>
      <c r="F187" s="8">
        <v>1250402</v>
      </c>
      <c r="G187" s="10">
        <v>13316</v>
      </c>
      <c r="H187" s="11" t="s">
        <v>4</v>
      </c>
      <c r="I187" s="11">
        <v>10200000</v>
      </c>
    </row>
    <row r="188" spans="1:9" s="9" customFormat="1" thickTop="1" thickBot="1" x14ac:dyDescent="0.3">
      <c r="A188" s="8" t="s">
        <v>455</v>
      </c>
      <c r="B188" s="8" t="s">
        <v>494</v>
      </c>
      <c r="C188" s="8" t="s">
        <v>457</v>
      </c>
      <c r="D188" s="8" t="s">
        <v>561</v>
      </c>
      <c r="E188" s="8" t="s">
        <v>495</v>
      </c>
      <c r="F188" s="8">
        <v>1250402</v>
      </c>
      <c r="G188" s="10">
        <v>13316</v>
      </c>
      <c r="H188" s="11" t="s">
        <v>69</v>
      </c>
      <c r="I188" s="11">
        <v>10800000</v>
      </c>
    </row>
    <row r="189" spans="1:9" s="9" customFormat="1" thickTop="1" thickBot="1" x14ac:dyDescent="0.3">
      <c r="A189" s="8" t="s">
        <v>455</v>
      </c>
      <c r="B189" s="8" t="s">
        <v>496</v>
      </c>
      <c r="C189" s="8" t="s">
        <v>457</v>
      </c>
      <c r="D189" s="8" t="s">
        <v>561</v>
      </c>
      <c r="E189" s="8" t="s">
        <v>497</v>
      </c>
      <c r="F189" s="8">
        <v>1250402</v>
      </c>
      <c r="G189" s="10">
        <v>13316</v>
      </c>
      <c r="H189" s="11" t="s">
        <v>198</v>
      </c>
      <c r="I189" s="11">
        <v>2000000</v>
      </c>
    </row>
    <row r="190" spans="1:9" s="9" customFormat="1" thickTop="1" thickBot="1" x14ac:dyDescent="0.3">
      <c r="A190" s="8" t="s">
        <v>455</v>
      </c>
      <c r="B190" s="8" t="s">
        <v>498</v>
      </c>
      <c r="C190" s="8" t="s">
        <v>457</v>
      </c>
      <c r="D190" s="8" t="s">
        <v>561</v>
      </c>
      <c r="E190" s="8" t="s">
        <v>499</v>
      </c>
      <c r="F190" s="8">
        <v>1250402</v>
      </c>
      <c r="G190" s="10">
        <v>13316</v>
      </c>
      <c r="H190" s="11" t="s">
        <v>78</v>
      </c>
      <c r="I190" s="11">
        <v>4200000</v>
      </c>
    </row>
    <row r="191" spans="1:9" s="9" customFormat="1" thickTop="1" thickBot="1" x14ac:dyDescent="0.3">
      <c r="A191" s="8" t="s">
        <v>455</v>
      </c>
      <c r="B191" s="8" t="s">
        <v>500</v>
      </c>
      <c r="C191" s="8" t="s">
        <v>457</v>
      </c>
      <c r="D191" s="8" t="s">
        <v>561</v>
      </c>
      <c r="E191" s="8" t="s">
        <v>501</v>
      </c>
      <c r="F191" s="8">
        <v>1250402</v>
      </c>
      <c r="G191" s="10">
        <v>13316</v>
      </c>
      <c r="H191" s="11" t="s">
        <v>209</v>
      </c>
      <c r="I191" s="11">
        <v>2000000</v>
      </c>
    </row>
    <row r="192" spans="1:9" s="9" customFormat="1" thickTop="1" thickBot="1" x14ac:dyDescent="0.3">
      <c r="A192" s="8" t="s">
        <v>502</v>
      </c>
      <c r="B192" s="8" t="s">
        <v>503</v>
      </c>
      <c r="C192" s="8" t="s">
        <v>27</v>
      </c>
      <c r="D192" s="8" t="s">
        <v>562</v>
      </c>
      <c r="E192" s="8" t="s">
        <v>504</v>
      </c>
      <c r="F192" s="8" t="s">
        <v>535</v>
      </c>
      <c r="G192" s="10">
        <v>13316</v>
      </c>
      <c r="H192" s="11" t="s">
        <v>27</v>
      </c>
      <c r="I192" s="11">
        <v>2400000</v>
      </c>
    </row>
    <row r="193" spans="1:9" s="9" customFormat="1" thickTop="1" thickBot="1" x14ac:dyDescent="0.3">
      <c r="A193" s="8" t="s">
        <v>502</v>
      </c>
      <c r="B193" s="8" t="s">
        <v>505</v>
      </c>
      <c r="C193" s="8" t="s">
        <v>30</v>
      </c>
      <c r="D193" s="8" t="s">
        <v>562</v>
      </c>
      <c r="E193" s="8" t="s">
        <v>506</v>
      </c>
      <c r="F193" s="8" t="s">
        <v>535</v>
      </c>
      <c r="G193" s="10">
        <v>13316</v>
      </c>
      <c r="H193" s="11" t="s">
        <v>30</v>
      </c>
      <c r="I193" s="11">
        <v>650000</v>
      </c>
    </row>
    <row r="194" spans="1:9" s="9" customFormat="1" thickTop="1" thickBot="1" x14ac:dyDescent="0.3">
      <c r="A194" s="8" t="s">
        <v>502</v>
      </c>
      <c r="B194" s="8" t="s">
        <v>507</v>
      </c>
      <c r="C194" s="8" t="s">
        <v>33</v>
      </c>
      <c r="D194" s="8" t="s">
        <v>562</v>
      </c>
      <c r="E194" s="8" t="s">
        <v>508</v>
      </c>
      <c r="F194" s="8" t="s">
        <v>535</v>
      </c>
      <c r="G194" s="10">
        <v>13316</v>
      </c>
      <c r="H194" s="11" t="s">
        <v>33</v>
      </c>
      <c r="I194" s="11">
        <v>550000</v>
      </c>
    </row>
    <row r="195" spans="1:9" s="9" customFormat="1" thickTop="1" thickBot="1" x14ac:dyDescent="0.3">
      <c r="A195" s="8" t="s">
        <v>502</v>
      </c>
      <c r="B195" s="8" t="s">
        <v>509</v>
      </c>
      <c r="C195" s="8" t="s">
        <v>46</v>
      </c>
      <c r="D195" s="8" t="s">
        <v>562</v>
      </c>
      <c r="E195" s="8" t="s">
        <v>510</v>
      </c>
      <c r="F195" s="8">
        <v>1250401</v>
      </c>
      <c r="G195" s="10">
        <v>13316</v>
      </c>
      <c r="H195" s="11" t="s">
        <v>46</v>
      </c>
      <c r="I195" s="11">
        <v>1850000</v>
      </c>
    </row>
    <row r="196" spans="1:9" s="9" customFormat="1" thickTop="1" thickBot="1" x14ac:dyDescent="0.3">
      <c r="A196" s="8" t="s">
        <v>502</v>
      </c>
      <c r="B196" s="8" t="s">
        <v>511</v>
      </c>
      <c r="C196" s="8" t="s">
        <v>512</v>
      </c>
      <c r="D196" s="8" t="s">
        <v>562</v>
      </c>
      <c r="E196" s="8" t="s">
        <v>513</v>
      </c>
      <c r="F196" s="8" t="s">
        <v>535</v>
      </c>
      <c r="G196" s="10">
        <v>13316</v>
      </c>
      <c r="H196" s="11" t="s">
        <v>512</v>
      </c>
      <c r="I196" s="11">
        <v>750000</v>
      </c>
    </row>
    <row r="197" spans="1:9" s="9" customFormat="1" thickTop="1" thickBot="1" x14ac:dyDescent="0.3">
      <c r="A197" s="8" t="s">
        <v>502</v>
      </c>
      <c r="B197" s="8" t="s">
        <v>514</v>
      </c>
      <c r="C197" s="8"/>
      <c r="D197" s="8" t="s">
        <v>562</v>
      </c>
      <c r="E197" s="8" t="s">
        <v>515</v>
      </c>
      <c r="F197" s="8">
        <v>1250401</v>
      </c>
      <c r="G197" s="10">
        <v>13316</v>
      </c>
      <c r="H197" s="11" t="s">
        <v>54</v>
      </c>
      <c r="I197" s="11">
        <v>3500000</v>
      </c>
    </row>
    <row r="198" spans="1:9" s="9" customFormat="1" thickTop="1" thickBot="1" x14ac:dyDescent="0.3">
      <c r="A198" s="8" t="s">
        <v>502</v>
      </c>
      <c r="B198" s="8" t="s">
        <v>516</v>
      </c>
      <c r="C198" s="8" t="s">
        <v>105</v>
      </c>
      <c r="D198" s="8" t="s">
        <v>562</v>
      </c>
      <c r="E198" s="8" t="s">
        <v>517</v>
      </c>
      <c r="F198" s="8" t="s">
        <v>535</v>
      </c>
      <c r="G198" s="10">
        <v>13316</v>
      </c>
      <c r="H198" s="11" t="s">
        <v>518</v>
      </c>
      <c r="I198" s="11">
        <v>5000000</v>
      </c>
    </row>
    <row r="199" spans="1:9" s="9" customFormat="1" thickTop="1" thickBot="1" x14ac:dyDescent="0.3">
      <c r="A199" s="8" t="s">
        <v>502</v>
      </c>
      <c r="B199" s="8" t="s">
        <v>519</v>
      </c>
      <c r="C199" s="8" t="s">
        <v>535</v>
      </c>
      <c r="D199" s="8" t="s">
        <v>562</v>
      </c>
      <c r="E199" s="8" t="s">
        <v>520</v>
      </c>
      <c r="F199" s="8" t="s">
        <v>535</v>
      </c>
      <c r="G199" s="10">
        <v>13316</v>
      </c>
      <c r="H199" s="11" t="s">
        <v>78</v>
      </c>
      <c r="I199" s="11">
        <v>300000</v>
      </c>
    </row>
    <row r="200" spans="1:9" s="9" customFormat="1" thickTop="1" thickBot="1" x14ac:dyDescent="0.3">
      <c r="A200" s="8" t="s">
        <v>521</v>
      </c>
      <c r="B200" s="8" t="s">
        <v>522</v>
      </c>
      <c r="C200" s="8" t="s">
        <v>523</v>
      </c>
      <c r="D200" s="8" t="s">
        <v>550</v>
      </c>
      <c r="E200" s="8" t="s">
        <v>248</v>
      </c>
      <c r="F200" s="8">
        <v>1250401</v>
      </c>
      <c r="G200" s="10">
        <v>13316</v>
      </c>
      <c r="H200" s="11" t="s">
        <v>4</v>
      </c>
      <c r="I200" s="11">
        <v>5000000</v>
      </c>
    </row>
    <row r="201" spans="1:9" s="9" customFormat="1" thickTop="1" thickBot="1" x14ac:dyDescent="0.3">
      <c r="A201" s="67" t="s">
        <v>524</v>
      </c>
      <c r="B201" s="67" t="s">
        <v>525</v>
      </c>
      <c r="C201" s="67" t="s">
        <v>526</v>
      </c>
      <c r="D201" s="67" t="s">
        <v>563</v>
      </c>
      <c r="E201" s="67" t="s">
        <v>527</v>
      </c>
      <c r="F201" s="67">
        <v>1250402</v>
      </c>
      <c r="G201" s="68">
        <v>13316</v>
      </c>
      <c r="H201" s="9" t="s">
        <v>27</v>
      </c>
      <c r="I201" s="11">
        <v>1440000</v>
      </c>
    </row>
    <row r="202" spans="1:9" s="9" customFormat="1" thickTop="1" thickBot="1" x14ac:dyDescent="0.3">
      <c r="A202" s="67" t="s">
        <v>524</v>
      </c>
      <c r="B202" s="67" t="s">
        <v>759</v>
      </c>
      <c r="C202" s="67" t="s">
        <v>526</v>
      </c>
      <c r="D202" s="67" t="s">
        <v>563</v>
      </c>
      <c r="E202" s="67" t="s">
        <v>760</v>
      </c>
      <c r="F202" s="67" t="s">
        <v>535</v>
      </c>
      <c r="G202" s="68">
        <v>13316</v>
      </c>
      <c r="H202" s="9" t="s">
        <v>30</v>
      </c>
      <c r="I202" s="11">
        <v>400000</v>
      </c>
    </row>
    <row r="203" spans="1:9" s="9" customFormat="1" thickTop="1" thickBot="1" x14ac:dyDescent="0.3">
      <c r="A203" s="67" t="s">
        <v>524</v>
      </c>
      <c r="B203" s="67" t="s">
        <v>761</v>
      </c>
      <c r="C203" s="67" t="s">
        <v>526</v>
      </c>
      <c r="D203" s="67" t="s">
        <v>563</v>
      </c>
      <c r="E203" s="67" t="s">
        <v>762</v>
      </c>
      <c r="F203" s="67">
        <v>1250402</v>
      </c>
      <c r="G203" s="68">
        <v>13316</v>
      </c>
      <c r="H203" s="9" t="s">
        <v>33</v>
      </c>
      <c r="I203" s="11">
        <v>400000</v>
      </c>
    </row>
    <row r="204" spans="1:9" s="9" customFormat="1" thickTop="1" thickBot="1" x14ac:dyDescent="0.3">
      <c r="A204" s="67" t="s">
        <v>524</v>
      </c>
      <c r="B204" s="67" t="s">
        <v>763</v>
      </c>
      <c r="C204" s="67" t="s">
        <v>526</v>
      </c>
      <c r="D204" s="67" t="s">
        <v>563</v>
      </c>
      <c r="E204" s="67" t="s">
        <v>764</v>
      </c>
      <c r="F204" s="67">
        <v>1250402</v>
      </c>
      <c r="G204" s="68">
        <v>13316</v>
      </c>
      <c r="H204" s="9" t="s">
        <v>413</v>
      </c>
      <c r="I204" s="11">
        <v>1800000</v>
      </c>
    </row>
    <row r="205" spans="1:9" s="9" customFormat="1" thickTop="1" thickBot="1" x14ac:dyDescent="0.3">
      <c r="A205" s="67" t="s">
        <v>524</v>
      </c>
      <c r="B205" s="67" t="s">
        <v>765</v>
      </c>
      <c r="C205" s="67" t="s">
        <v>526</v>
      </c>
      <c r="D205" s="67" t="s">
        <v>563</v>
      </c>
      <c r="E205" s="67" t="s">
        <v>766</v>
      </c>
      <c r="F205" s="67">
        <v>1250402</v>
      </c>
      <c r="G205" s="68">
        <v>13316</v>
      </c>
      <c r="H205" s="9" t="s">
        <v>467</v>
      </c>
      <c r="I205" s="11">
        <v>2000000</v>
      </c>
    </row>
    <row r="206" spans="1:9" s="9" customFormat="1" thickTop="1" thickBot="1" x14ac:dyDescent="0.3">
      <c r="A206" s="67" t="s">
        <v>524</v>
      </c>
      <c r="B206" s="67" t="s">
        <v>767</v>
      </c>
      <c r="C206" s="67" t="s">
        <v>526</v>
      </c>
      <c r="D206" s="67" t="s">
        <v>563</v>
      </c>
      <c r="E206" s="67" t="s">
        <v>768</v>
      </c>
      <c r="F206" s="67">
        <v>1250402</v>
      </c>
      <c r="G206" s="68">
        <v>13316</v>
      </c>
      <c r="H206" s="9" t="s">
        <v>46</v>
      </c>
      <c r="I206" s="11">
        <v>1600000</v>
      </c>
    </row>
    <row r="207" spans="1:9" s="9" customFormat="1" thickTop="1" thickBot="1" x14ac:dyDescent="0.3">
      <c r="A207" s="67" t="s">
        <v>524</v>
      </c>
      <c r="B207" s="67" t="s">
        <v>769</v>
      </c>
      <c r="C207" s="67" t="s">
        <v>526</v>
      </c>
      <c r="D207" s="67" t="s">
        <v>563</v>
      </c>
      <c r="E207" s="67" t="s">
        <v>770</v>
      </c>
      <c r="F207" s="67">
        <v>1250402</v>
      </c>
      <c r="G207" s="68">
        <v>13316</v>
      </c>
      <c r="H207" s="9" t="s">
        <v>54</v>
      </c>
      <c r="I207" s="11">
        <v>4060000</v>
      </c>
    </row>
    <row r="208" spans="1:9" s="9" customFormat="1" thickTop="1" thickBot="1" x14ac:dyDescent="0.3">
      <c r="A208" s="67" t="s">
        <v>524</v>
      </c>
      <c r="B208" s="67" t="s">
        <v>771</v>
      </c>
      <c r="C208" s="67" t="s">
        <v>526</v>
      </c>
      <c r="D208" s="67" t="s">
        <v>563</v>
      </c>
      <c r="E208" s="67" t="s">
        <v>772</v>
      </c>
      <c r="F208" s="67">
        <v>1250402</v>
      </c>
      <c r="G208" s="68">
        <v>13316</v>
      </c>
      <c r="H208" s="9" t="s">
        <v>105</v>
      </c>
      <c r="I208" s="11">
        <v>2000000</v>
      </c>
    </row>
    <row r="209" spans="1:9" s="9" customFormat="1" thickTop="1" thickBot="1" x14ac:dyDescent="0.3">
      <c r="A209" s="67" t="s">
        <v>524</v>
      </c>
      <c r="B209" s="67" t="s">
        <v>773</v>
      </c>
      <c r="C209" s="67" t="s">
        <v>526</v>
      </c>
      <c r="D209" s="67" t="s">
        <v>563</v>
      </c>
      <c r="E209" s="67" t="s">
        <v>774</v>
      </c>
      <c r="F209" s="67">
        <v>1250402</v>
      </c>
      <c r="G209" s="68">
        <v>13316</v>
      </c>
      <c r="H209" s="9" t="s">
        <v>58</v>
      </c>
      <c r="I209" s="11">
        <v>1200000</v>
      </c>
    </row>
    <row r="210" spans="1:9" s="9" customFormat="1" thickTop="1" thickBot="1" x14ac:dyDescent="0.3">
      <c r="A210" s="67" t="s">
        <v>524</v>
      </c>
      <c r="B210" s="67" t="s">
        <v>775</v>
      </c>
      <c r="C210" s="67" t="s">
        <v>526</v>
      </c>
      <c r="D210" s="67" t="s">
        <v>563</v>
      </c>
      <c r="E210" s="67" t="s">
        <v>776</v>
      </c>
      <c r="F210" s="67">
        <v>1250402</v>
      </c>
      <c r="G210" s="68">
        <v>13316</v>
      </c>
      <c r="H210" s="9" t="s">
        <v>62</v>
      </c>
      <c r="I210" s="11">
        <v>2000000</v>
      </c>
    </row>
    <row r="211" spans="1:9" s="9" customFormat="1" thickTop="1" thickBot="1" x14ac:dyDescent="0.3">
      <c r="A211" s="67" t="s">
        <v>524</v>
      </c>
      <c r="B211" s="67" t="s">
        <v>777</v>
      </c>
      <c r="C211" s="67" t="s">
        <v>526</v>
      </c>
      <c r="D211" s="67" t="s">
        <v>563</v>
      </c>
      <c r="E211" s="67" t="s">
        <v>778</v>
      </c>
      <c r="F211" s="67">
        <v>1250402</v>
      </c>
      <c r="G211" s="68">
        <v>13316</v>
      </c>
      <c r="H211" s="9" t="s">
        <v>491</v>
      </c>
      <c r="I211" s="11">
        <v>1200000</v>
      </c>
    </row>
    <row r="212" spans="1:9" s="9" customFormat="1" thickTop="1" thickBot="1" x14ac:dyDescent="0.3">
      <c r="A212" s="67" t="s">
        <v>524</v>
      </c>
      <c r="B212" s="67" t="s">
        <v>779</v>
      </c>
      <c r="C212" s="67" t="s">
        <v>526</v>
      </c>
      <c r="D212" s="67" t="s">
        <v>563</v>
      </c>
      <c r="E212" s="67" t="s">
        <v>780</v>
      </c>
      <c r="F212" s="67">
        <v>1250402</v>
      </c>
      <c r="G212" s="68">
        <v>13316</v>
      </c>
      <c r="H212" s="9" t="s">
        <v>4</v>
      </c>
      <c r="I212" s="11">
        <v>4800000</v>
      </c>
    </row>
    <row r="213" spans="1:9" s="9" customFormat="1" thickTop="1" thickBot="1" x14ac:dyDescent="0.3">
      <c r="A213" s="67" t="s">
        <v>524</v>
      </c>
      <c r="B213" s="67" t="s">
        <v>781</v>
      </c>
      <c r="C213" s="67" t="s">
        <v>526</v>
      </c>
      <c r="D213" s="67" t="s">
        <v>563</v>
      </c>
      <c r="E213" s="67" t="s">
        <v>782</v>
      </c>
      <c r="F213" s="67">
        <v>1250402</v>
      </c>
      <c r="G213" s="68">
        <v>13316</v>
      </c>
      <c r="H213" s="9" t="s">
        <v>69</v>
      </c>
      <c r="I213" s="11">
        <v>15480000</v>
      </c>
    </row>
    <row r="214" spans="1:9" s="9" customFormat="1" thickTop="1" thickBot="1" x14ac:dyDescent="0.3">
      <c r="A214" s="67" t="s">
        <v>524</v>
      </c>
      <c r="B214" s="67" t="s">
        <v>783</v>
      </c>
      <c r="C214" s="67" t="s">
        <v>526</v>
      </c>
      <c r="D214" s="67" t="s">
        <v>563</v>
      </c>
      <c r="E214" s="67" t="s">
        <v>784</v>
      </c>
      <c r="F214" s="67">
        <v>1250402</v>
      </c>
      <c r="G214" s="68">
        <v>13316</v>
      </c>
      <c r="H214" s="9" t="s">
        <v>124</v>
      </c>
      <c r="I214" s="11">
        <v>500000</v>
      </c>
    </row>
    <row r="215" spans="1:9" s="9" customFormat="1" thickTop="1" thickBot="1" x14ac:dyDescent="0.3">
      <c r="A215" s="67" t="s">
        <v>524</v>
      </c>
      <c r="B215" s="67" t="s">
        <v>785</v>
      </c>
      <c r="C215" s="67" t="s">
        <v>526</v>
      </c>
      <c r="D215" s="67" t="s">
        <v>563</v>
      </c>
      <c r="E215" s="67" t="s">
        <v>786</v>
      </c>
      <c r="F215" s="67">
        <v>1250402</v>
      </c>
      <c r="G215" s="68">
        <v>13316</v>
      </c>
      <c r="H215" s="9" t="s">
        <v>78</v>
      </c>
      <c r="I215" s="11">
        <v>1296000</v>
      </c>
    </row>
    <row r="216" spans="1:9" s="9" customFormat="1" thickTop="1" thickBot="1" x14ac:dyDescent="0.3">
      <c r="A216" s="67" t="s">
        <v>524</v>
      </c>
      <c r="B216" s="67" t="s">
        <v>787</v>
      </c>
      <c r="C216" s="67" t="s">
        <v>526</v>
      </c>
      <c r="D216" s="67" t="s">
        <v>563</v>
      </c>
      <c r="E216" s="67" t="s">
        <v>788</v>
      </c>
      <c r="F216" s="67">
        <v>1250402</v>
      </c>
      <c r="G216" s="68">
        <v>13316</v>
      </c>
      <c r="H216" s="9" t="s">
        <v>754</v>
      </c>
      <c r="I216" s="11">
        <v>1280000</v>
      </c>
    </row>
    <row r="217" spans="1:9" thickTop="1" thickBot="1" x14ac:dyDescent="0.3">
      <c r="A217" s="2" t="s">
        <v>789</v>
      </c>
      <c r="B217" s="2" t="s">
        <v>790</v>
      </c>
      <c r="C217" s="2" t="s">
        <v>791</v>
      </c>
      <c r="D217" s="2" t="s">
        <v>792</v>
      </c>
      <c r="E217" s="2" t="s">
        <v>793</v>
      </c>
      <c r="F217" s="2">
        <v>1250402</v>
      </c>
      <c r="G217" s="3">
        <v>13316</v>
      </c>
      <c r="H217" t="s">
        <v>27</v>
      </c>
      <c r="I217" s="1">
        <v>3840000</v>
      </c>
    </row>
    <row r="218" spans="1:9" thickTop="1" thickBot="1" x14ac:dyDescent="0.3">
      <c r="A218" s="2" t="s">
        <v>789</v>
      </c>
      <c r="B218" s="2" t="s">
        <v>794</v>
      </c>
      <c r="C218" s="2" t="s">
        <v>791</v>
      </c>
      <c r="D218" s="2" t="s">
        <v>792</v>
      </c>
      <c r="E218" s="2" t="s">
        <v>795</v>
      </c>
      <c r="F218" s="2">
        <v>1250402</v>
      </c>
      <c r="G218" s="3">
        <v>13316</v>
      </c>
      <c r="H218" t="s">
        <v>796</v>
      </c>
      <c r="I218" s="1">
        <v>1200000</v>
      </c>
    </row>
    <row r="219" spans="1:9" thickTop="1" thickBot="1" x14ac:dyDescent="0.3">
      <c r="A219" s="2" t="s">
        <v>789</v>
      </c>
      <c r="B219" s="2" t="s">
        <v>797</v>
      </c>
      <c r="C219" s="2" t="s">
        <v>791</v>
      </c>
      <c r="D219" s="2" t="s">
        <v>792</v>
      </c>
      <c r="E219" s="2" t="s">
        <v>798</v>
      </c>
      <c r="F219" s="2">
        <v>1250402</v>
      </c>
      <c r="G219" s="3">
        <v>13316</v>
      </c>
      <c r="H219" t="s">
        <v>467</v>
      </c>
      <c r="I219" s="1">
        <v>5500000</v>
      </c>
    </row>
    <row r="220" spans="1:9" thickTop="1" thickBot="1" x14ac:dyDescent="0.3">
      <c r="A220" s="2" t="s">
        <v>789</v>
      </c>
      <c r="B220" s="2" t="s">
        <v>799</v>
      </c>
      <c r="C220" s="2" t="s">
        <v>791</v>
      </c>
      <c r="D220" s="2" t="s">
        <v>792</v>
      </c>
      <c r="E220" s="2" t="s">
        <v>800</v>
      </c>
      <c r="F220" s="2">
        <v>1250402</v>
      </c>
      <c r="G220" s="3">
        <v>13316</v>
      </c>
      <c r="H220" t="s">
        <v>801</v>
      </c>
      <c r="I220" s="1">
        <v>4000000</v>
      </c>
    </row>
    <row r="221" spans="1:9" thickTop="1" thickBot="1" x14ac:dyDescent="0.3">
      <c r="A221" s="2" t="s">
        <v>789</v>
      </c>
      <c r="B221" s="2" t="s">
        <v>802</v>
      </c>
      <c r="C221" s="2" t="s">
        <v>791</v>
      </c>
      <c r="D221" s="2" t="s">
        <v>792</v>
      </c>
      <c r="E221" s="2" t="s">
        <v>803</v>
      </c>
      <c r="F221" s="2">
        <v>1250402</v>
      </c>
      <c r="G221" s="3">
        <v>13316</v>
      </c>
      <c r="H221" t="s">
        <v>46</v>
      </c>
      <c r="I221" s="1">
        <v>3600000</v>
      </c>
    </row>
    <row r="222" spans="1:9" thickTop="1" thickBot="1" x14ac:dyDescent="0.3">
      <c r="A222" s="2" t="s">
        <v>789</v>
      </c>
      <c r="B222" s="2" t="s">
        <v>804</v>
      </c>
      <c r="C222" s="2" t="s">
        <v>791</v>
      </c>
      <c r="D222" s="2" t="s">
        <v>792</v>
      </c>
      <c r="E222" s="2" t="s">
        <v>805</v>
      </c>
      <c r="F222" s="2">
        <v>1250402</v>
      </c>
      <c r="G222" s="3">
        <v>13316</v>
      </c>
      <c r="H222" t="s">
        <v>54</v>
      </c>
      <c r="I222" s="1">
        <v>40000000</v>
      </c>
    </row>
    <row r="223" spans="1:9" thickTop="1" thickBot="1" x14ac:dyDescent="0.3">
      <c r="A223" s="2" t="s">
        <v>789</v>
      </c>
      <c r="B223" s="2" t="s">
        <v>806</v>
      </c>
      <c r="C223" s="2" t="s">
        <v>791</v>
      </c>
      <c r="D223" s="2" t="s">
        <v>792</v>
      </c>
      <c r="E223" s="2" t="s">
        <v>805</v>
      </c>
      <c r="F223" s="2">
        <v>1250402</v>
      </c>
      <c r="G223" s="3">
        <v>13316</v>
      </c>
      <c r="H223" t="s">
        <v>54</v>
      </c>
      <c r="I223" s="1">
        <v>5000000</v>
      </c>
    </row>
    <row r="224" spans="1:9" thickTop="1" thickBot="1" x14ac:dyDescent="0.3">
      <c r="A224" s="2" t="s">
        <v>789</v>
      </c>
      <c r="B224" s="2" t="s">
        <v>807</v>
      </c>
      <c r="C224" s="2" t="s">
        <v>791</v>
      </c>
      <c r="D224" s="2" t="s">
        <v>792</v>
      </c>
      <c r="E224" s="2" t="s">
        <v>808</v>
      </c>
      <c r="F224" s="2">
        <v>1250402</v>
      </c>
      <c r="G224" s="3">
        <v>13316</v>
      </c>
      <c r="H224" t="s">
        <v>58</v>
      </c>
      <c r="I224" s="1">
        <v>3600000</v>
      </c>
    </row>
    <row r="225" spans="1:9" thickTop="1" thickBot="1" x14ac:dyDescent="0.3">
      <c r="A225" s="2" t="s">
        <v>789</v>
      </c>
      <c r="B225" s="2" t="s">
        <v>809</v>
      </c>
      <c r="C225" s="2" t="s">
        <v>791</v>
      </c>
      <c r="D225" s="2" t="s">
        <v>792</v>
      </c>
      <c r="E225" s="2" t="s">
        <v>810</v>
      </c>
      <c r="F225" s="2">
        <v>1250402</v>
      </c>
      <c r="G225" s="3">
        <v>13316</v>
      </c>
      <c r="H225" t="s">
        <v>811</v>
      </c>
      <c r="I225" s="1">
        <v>15000000</v>
      </c>
    </row>
    <row r="226" spans="1:9" thickTop="1" thickBot="1" x14ac:dyDescent="0.3">
      <c r="A226" s="2" t="s">
        <v>789</v>
      </c>
      <c r="B226" s="2" t="s">
        <v>812</v>
      </c>
      <c r="C226" s="2" t="s">
        <v>791</v>
      </c>
      <c r="D226" s="2" t="s">
        <v>792</v>
      </c>
      <c r="E226" s="2" t="s">
        <v>813</v>
      </c>
      <c r="F226" s="2">
        <v>1250402</v>
      </c>
      <c r="G226" s="3">
        <v>13316</v>
      </c>
      <c r="H226" t="s">
        <v>491</v>
      </c>
      <c r="I226" s="1">
        <v>5500000</v>
      </c>
    </row>
    <row r="227" spans="1:9" thickTop="1" thickBot="1" x14ac:dyDescent="0.3">
      <c r="A227" s="2" t="s">
        <v>789</v>
      </c>
      <c r="B227" s="2" t="s">
        <v>814</v>
      </c>
      <c r="C227" s="2" t="s">
        <v>791</v>
      </c>
      <c r="D227" s="2" t="s">
        <v>792</v>
      </c>
      <c r="E227" s="2" t="s">
        <v>815</v>
      </c>
      <c r="F227" s="2">
        <v>1250402</v>
      </c>
      <c r="G227" s="3">
        <v>13316</v>
      </c>
      <c r="H227" t="s">
        <v>4</v>
      </c>
      <c r="I227" s="1">
        <v>23920000</v>
      </c>
    </row>
    <row r="228" spans="1:9" thickTop="1" thickBot="1" x14ac:dyDescent="0.3">
      <c r="A228" s="2" t="s">
        <v>789</v>
      </c>
      <c r="B228" s="2" t="s">
        <v>816</v>
      </c>
      <c r="C228" s="2" t="s">
        <v>791</v>
      </c>
      <c r="D228" s="2" t="s">
        <v>792</v>
      </c>
      <c r="E228" s="2" t="s">
        <v>817</v>
      </c>
      <c r="F228" s="2">
        <v>1250402</v>
      </c>
      <c r="G228" s="3">
        <v>13316</v>
      </c>
      <c r="H228" t="s">
        <v>818</v>
      </c>
      <c r="I228" s="1">
        <v>3840000</v>
      </c>
    </row>
    <row r="229" spans="1:9" thickTop="1" thickBot="1" x14ac:dyDescent="0.3">
      <c r="A229" s="2" t="s">
        <v>789</v>
      </c>
      <c r="B229" s="2" t="s">
        <v>819</v>
      </c>
      <c r="C229" s="2" t="s">
        <v>791</v>
      </c>
      <c r="D229" s="2" t="s">
        <v>792</v>
      </c>
      <c r="E229" s="2" t="s">
        <v>820</v>
      </c>
      <c r="F229" s="2">
        <v>1250402</v>
      </c>
      <c r="G229" s="3">
        <v>13316</v>
      </c>
      <c r="H229" t="s">
        <v>821</v>
      </c>
      <c r="I229" s="1">
        <v>23500000</v>
      </c>
    </row>
    <row r="230" spans="1:9" thickTop="1" thickBot="1" x14ac:dyDescent="0.3">
      <c r="A230" s="2" t="s">
        <v>789</v>
      </c>
      <c r="B230" s="2" t="s">
        <v>822</v>
      </c>
      <c r="C230" s="2" t="s">
        <v>791</v>
      </c>
      <c r="D230" s="2" t="s">
        <v>792</v>
      </c>
      <c r="E230" s="2" t="s">
        <v>823</v>
      </c>
      <c r="F230" s="2">
        <v>1250402</v>
      </c>
      <c r="G230" s="3">
        <v>13316</v>
      </c>
      <c r="H230" t="s">
        <v>824</v>
      </c>
      <c r="I230" s="1">
        <v>23500000</v>
      </c>
    </row>
    <row r="231" spans="1:9" thickTop="1" thickBot="1" x14ac:dyDescent="0.3">
      <c r="A231" s="2" t="s">
        <v>789</v>
      </c>
      <c r="B231" s="2" t="s">
        <v>825</v>
      </c>
      <c r="C231" s="2" t="s">
        <v>791</v>
      </c>
      <c r="D231" s="2" t="s">
        <v>792</v>
      </c>
      <c r="E231" s="2" t="s">
        <v>826</v>
      </c>
      <c r="F231" s="2">
        <v>1250402</v>
      </c>
      <c r="G231" s="3">
        <v>13316</v>
      </c>
      <c r="H231" t="s">
        <v>124</v>
      </c>
      <c r="I231" s="1">
        <v>500000</v>
      </c>
    </row>
    <row r="232" spans="1:9" thickTop="1" thickBot="1" x14ac:dyDescent="0.3">
      <c r="A232" s="2" t="s">
        <v>789</v>
      </c>
      <c r="B232" s="2" t="s">
        <v>827</v>
      </c>
      <c r="C232" s="2" t="s">
        <v>791</v>
      </c>
      <c r="D232" s="2" t="s">
        <v>792</v>
      </c>
      <c r="E232" s="2" t="s">
        <v>828</v>
      </c>
      <c r="F232" s="2">
        <v>1250402</v>
      </c>
      <c r="G232" s="3">
        <v>13316</v>
      </c>
      <c r="H232" t="s">
        <v>78</v>
      </c>
      <c r="I232" s="1">
        <v>1200000</v>
      </c>
    </row>
    <row r="233" spans="1:9" thickTop="1" thickBot="1" x14ac:dyDescent="0.3">
      <c r="A233" s="2" t="s">
        <v>789</v>
      </c>
      <c r="B233" s="2" t="s">
        <v>829</v>
      </c>
      <c r="C233" s="2" t="s">
        <v>791</v>
      </c>
      <c r="D233" s="2" t="s">
        <v>792</v>
      </c>
      <c r="E233" s="2" t="s">
        <v>830</v>
      </c>
      <c r="F233" s="2">
        <v>1250402</v>
      </c>
      <c r="G233" s="3">
        <v>13316</v>
      </c>
      <c r="H233" t="s">
        <v>209</v>
      </c>
      <c r="I233" s="1">
        <v>1800000</v>
      </c>
    </row>
    <row r="234" spans="1:9" thickTop="1" thickBot="1" x14ac:dyDescent="0.3">
      <c r="A234" s="2" t="s">
        <v>831</v>
      </c>
      <c r="B234" s="2" t="s">
        <v>832</v>
      </c>
      <c r="C234" s="2" t="s">
        <v>839</v>
      </c>
      <c r="D234" s="2" t="s">
        <v>833</v>
      </c>
      <c r="E234" s="2" t="s">
        <v>834</v>
      </c>
      <c r="F234" s="2">
        <v>1250402</v>
      </c>
      <c r="G234" s="3">
        <v>13316</v>
      </c>
      <c r="H234" t="s">
        <v>27</v>
      </c>
      <c r="I234" s="1">
        <v>800000</v>
      </c>
    </row>
    <row r="235" spans="1:9" thickTop="1" thickBot="1" x14ac:dyDescent="0.3">
      <c r="A235" s="2" t="s">
        <v>831</v>
      </c>
      <c r="B235" s="2" t="s">
        <v>835</v>
      </c>
      <c r="C235" s="2" t="s">
        <v>839</v>
      </c>
      <c r="D235" s="2" t="s">
        <v>833</v>
      </c>
      <c r="E235" s="2" t="s">
        <v>836</v>
      </c>
      <c r="F235" s="2">
        <v>1250402</v>
      </c>
      <c r="G235" s="3">
        <v>13316</v>
      </c>
      <c r="H235" t="s">
        <v>54</v>
      </c>
      <c r="I235" s="1">
        <v>4000000</v>
      </c>
    </row>
    <row r="236" spans="1:9" thickTop="1" thickBot="1" x14ac:dyDescent="0.3">
      <c r="A236" s="2" t="s">
        <v>831</v>
      </c>
      <c r="B236" s="2" t="s">
        <v>837</v>
      </c>
      <c r="C236" s="2" t="s">
        <v>839</v>
      </c>
      <c r="D236" s="2" t="s">
        <v>833</v>
      </c>
      <c r="E236" s="2" t="s">
        <v>838</v>
      </c>
      <c r="F236" s="2">
        <v>1250402</v>
      </c>
      <c r="G236" s="3">
        <v>13316</v>
      </c>
      <c r="H236" t="s">
        <v>78</v>
      </c>
      <c r="I236" s="1">
        <v>200000</v>
      </c>
    </row>
    <row r="237" spans="1:9" ht="15" x14ac:dyDescent="0.25"/>
  </sheetData>
  <customSheetViews>
    <customSheetView guid="{9E5933D8-B207-42B1-B7F2-B6A4AD4CCDF1}" topLeftCell="A212">
      <selection activeCell="C221" sqref="C221"/>
      <pageMargins left="0.7" right="0.7" top="0.75" bottom="0.75" header="0.3" footer="0.3"/>
    </customSheetView>
    <customSheetView guid="{ECF72AE7-C5A2-4B64-8F4D-6758CB07E305}" state="hidden" topLeftCell="A189">
      <selection activeCell="D211" sqref="D211"/>
      <pageMargins left="0.7" right="0.7" top="0.75" bottom="0.75" header="0.3" footer="0.3"/>
    </customSheetView>
    <customSheetView guid="{113F5A9E-2D68-4C33-8BCE-86FDF83113D7}" state="hidden" topLeftCell="A189">
      <selection activeCell="D211" sqref="D211"/>
      <pageMargins left="0.7" right="0.7" top="0.75" bottom="0.75" header="0.3" footer="0.3"/>
    </customSheetView>
    <customSheetView guid="{ED46E13A-94FA-4E4C-857D-89FB75DD4E5B}" state="hidden" topLeftCell="A189">
      <selection activeCell="D211" sqref="D211"/>
      <pageMargins left="0.7" right="0.7" top="0.75" bottom="0.75" header="0.3" footer="0.3"/>
    </customSheetView>
    <customSheetView guid="{6880B336-4DDE-4525-A35F-B03F186E70C2}" topLeftCell="C220">
      <selection activeCell="A234" sqref="A234:I236"/>
      <pageMargins left="0.7" right="0.7" top="0.75" bottom="0.75" header="0.3" footer="0.3"/>
    </customSheetView>
    <customSheetView guid="{C9F1297D-C101-46AC-A90F-3FEF25CC5F27}" state="hidden" topLeftCell="A189">
      <selection activeCell="D211" sqref="D211"/>
      <pageMargins left="0.7" right="0.7" top="0.75" bottom="0.75" header="0.3" footer="0.3"/>
    </customSheetView>
    <customSheetView guid="{A01D44F9-3608-429C-BE76-956311B3E4C7}" topLeftCell="A212">
      <selection activeCell="C221" sqref="C221"/>
      <pageMargins left="0.7" right="0.7" top="0.75" bottom="0.75" header="0.3" footer="0.3"/>
    </customSheetView>
    <customSheetView guid="{83082431-81FF-409D-850B-67C3547D8BF7}" state="hidden" topLeftCell="A189">
      <selection activeCell="D211" sqref="D2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R10"/>
  <sheetViews>
    <sheetView workbookViewId="0">
      <selection activeCell="F1" sqref="F1:F1048576"/>
    </sheetView>
  </sheetViews>
  <sheetFormatPr defaultRowHeight="15" x14ac:dyDescent="0.25"/>
  <cols>
    <col min="1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4.28515625" style="6" bestFit="1" customWidth="1"/>
    <col min="10" max="15" width="10.85546875" style="6" customWidth="1"/>
    <col min="16" max="16" width="14.7109375" style="6" bestFit="1" customWidth="1"/>
    <col min="17" max="17" width="10.85546875" style="6" customWidth="1"/>
    <col min="18" max="18" width="13.28515625" style="6" bestFit="1" customWidth="1"/>
    <col min="19" max="16384" width="9.140625" style="6"/>
  </cols>
  <sheetData>
    <row r="5" spans="1:18" x14ac:dyDescent="0.25">
      <c r="A5" s="45" t="s">
        <v>528</v>
      </c>
      <c r="B5" s="45" t="s">
        <v>529</v>
      </c>
      <c r="C5" s="45" t="s">
        <v>530</v>
      </c>
      <c r="D5" s="45" t="s">
        <v>543</v>
      </c>
      <c r="E5" s="45" t="s">
        <v>531</v>
      </c>
      <c r="F5" s="61" t="s">
        <v>532</v>
      </c>
      <c r="G5" s="45" t="s">
        <v>564</v>
      </c>
      <c r="H5" s="46" t="s">
        <v>533</v>
      </c>
      <c r="I5" s="46" t="s">
        <v>534</v>
      </c>
      <c r="J5" s="47" t="s">
        <v>653</v>
      </c>
      <c r="K5" s="47" t="s">
        <v>654</v>
      </c>
      <c r="L5" s="47" t="s">
        <v>655</v>
      </c>
      <c r="M5" s="47" t="s">
        <v>656</v>
      </c>
      <c r="N5" s="47" t="s">
        <v>657</v>
      </c>
      <c r="O5" s="47" t="s">
        <v>658</v>
      </c>
      <c r="P5" s="46" t="s">
        <v>659</v>
      </c>
      <c r="Q5" s="47" t="s">
        <v>593</v>
      </c>
      <c r="R5" s="47" t="s">
        <v>614</v>
      </c>
    </row>
    <row r="6" spans="1:18" x14ac:dyDescent="0.25">
      <c r="A6" s="45" t="s">
        <v>258</v>
      </c>
      <c r="B6" s="45" t="s">
        <v>259</v>
      </c>
      <c r="C6" s="45" t="s">
        <v>260</v>
      </c>
      <c r="D6" s="45" t="s">
        <v>552</v>
      </c>
      <c r="E6" s="45" t="s">
        <v>261</v>
      </c>
      <c r="F6" s="61">
        <v>1250401</v>
      </c>
      <c r="G6" s="45">
        <v>13316</v>
      </c>
      <c r="H6" s="46" t="s">
        <v>4</v>
      </c>
      <c r="I6" s="46">
        <v>24000000</v>
      </c>
      <c r="J6" s="49">
        <v>6000000</v>
      </c>
      <c r="K6" s="49"/>
      <c r="L6" s="49">
        <v>6000000</v>
      </c>
      <c r="M6" s="49"/>
      <c r="N6" s="49">
        <v>6000000</v>
      </c>
      <c r="O6" s="49"/>
      <c r="P6" s="49"/>
      <c r="Q6" s="46">
        <f>SUM(J6:P6)</f>
        <v>18000000</v>
      </c>
      <c r="R6" s="46">
        <f>I6-Q6</f>
        <v>6000000</v>
      </c>
    </row>
    <row r="7" spans="1:18" x14ac:dyDescent="0.25">
      <c r="A7" s="45" t="s">
        <v>258</v>
      </c>
      <c r="B7" s="45" t="s">
        <v>262</v>
      </c>
      <c r="C7" s="45" t="s">
        <v>263</v>
      </c>
      <c r="D7" s="45" t="s">
        <v>552</v>
      </c>
      <c r="E7" s="45" t="s">
        <v>264</v>
      </c>
      <c r="F7" s="61">
        <v>1250401</v>
      </c>
      <c r="G7" s="45">
        <v>13316</v>
      </c>
      <c r="H7" s="46" t="s">
        <v>265</v>
      </c>
      <c r="I7" s="46">
        <v>6000000</v>
      </c>
      <c r="J7" s="49"/>
      <c r="K7" s="49">
        <v>1000000</v>
      </c>
      <c r="L7" s="49"/>
      <c r="M7" s="49">
        <v>1000000</v>
      </c>
      <c r="N7" s="49"/>
      <c r="O7" s="49">
        <v>1000000</v>
      </c>
      <c r="P7" s="49">
        <v>300000</v>
      </c>
      <c r="Q7" s="46">
        <f t="shared" ref="Q7:Q10" si="0">SUM(J7:P7)</f>
        <v>3300000</v>
      </c>
      <c r="R7" s="46">
        <f t="shared" ref="R7:R8" si="1">I7-Q7</f>
        <v>2700000</v>
      </c>
    </row>
    <row r="8" spans="1:18" x14ac:dyDescent="0.25">
      <c r="A8" s="111" t="s">
        <v>589</v>
      </c>
      <c r="B8" s="111"/>
      <c r="C8" s="111"/>
      <c r="D8" s="111"/>
      <c r="E8" s="111"/>
      <c r="F8" s="111"/>
      <c r="G8" s="111"/>
      <c r="H8" s="46"/>
      <c r="I8" s="46">
        <f>SUM(I6:I7)</f>
        <v>30000000</v>
      </c>
      <c r="J8" s="46">
        <f t="shared" ref="J8:P8" si="2">SUM(J6:J7)</f>
        <v>6000000</v>
      </c>
      <c r="K8" s="46">
        <f t="shared" si="2"/>
        <v>1000000</v>
      </c>
      <c r="L8" s="46">
        <f t="shared" si="2"/>
        <v>6000000</v>
      </c>
      <c r="M8" s="46">
        <f t="shared" si="2"/>
        <v>1000000</v>
      </c>
      <c r="N8" s="46">
        <f t="shared" si="2"/>
        <v>6000000</v>
      </c>
      <c r="O8" s="46">
        <f t="shared" si="2"/>
        <v>1000000</v>
      </c>
      <c r="P8" s="46">
        <f t="shared" si="2"/>
        <v>300000</v>
      </c>
      <c r="Q8" s="46">
        <f t="shared" si="0"/>
        <v>21300000</v>
      </c>
      <c r="R8" s="46">
        <f t="shared" si="1"/>
        <v>8700000</v>
      </c>
    </row>
    <row r="9" spans="1:18" x14ac:dyDescent="0.25">
      <c r="A9" s="111" t="s">
        <v>591</v>
      </c>
      <c r="B9" s="111"/>
      <c r="C9" s="111"/>
      <c r="D9" s="111"/>
      <c r="E9" s="111"/>
      <c r="F9" s="111"/>
      <c r="G9" s="111"/>
      <c r="H9" s="46"/>
      <c r="I9" s="46"/>
      <c r="J9" s="50">
        <v>6000000</v>
      </c>
      <c r="K9" s="50">
        <v>1000000</v>
      </c>
      <c r="L9" s="50">
        <v>6000000</v>
      </c>
      <c r="M9" s="50">
        <v>1000000</v>
      </c>
      <c r="N9" s="50">
        <v>6000000</v>
      </c>
      <c r="O9" s="50">
        <v>1000000</v>
      </c>
      <c r="P9" s="50">
        <v>300000</v>
      </c>
      <c r="Q9" s="46">
        <f t="shared" si="0"/>
        <v>21300000</v>
      </c>
      <c r="R9" s="46"/>
    </row>
    <row r="10" spans="1:18" x14ac:dyDescent="0.25">
      <c r="A10" s="111" t="s">
        <v>592</v>
      </c>
      <c r="B10" s="111"/>
      <c r="C10" s="111"/>
      <c r="D10" s="111"/>
      <c r="E10" s="111"/>
      <c r="F10" s="111"/>
      <c r="G10" s="111"/>
      <c r="H10" s="46"/>
      <c r="I10" s="46"/>
      <c r="J10" s="46">
        <f>J9-J8</f>
        <v>0</v>
      </c>
      <c r="K10" s="46">
        <f t="shared" ref="K10:P10" si="3">K9-K8</f>
        <v>0</v>
      </c>
      <c r="L10" s="46">
        <f t="shared" si="3"/>
        <v>0</v>
      </c>
      <c r="M10" s="46">
        <f t="shared" si="3"/>
        <v>0</v>
      </c>
      <c r="N10" s="46">
        <f t="shared" si="3"/>
        <v>0</v>
      </c>
      <c r="O10" s="46">
        <f t="shared" si="3"/>
        <v>0</v>
      </c>
      <c r="P10" s="46">
        <f t="shared" si="3"/>
        <v>0</v>
      </c>
      <c r="Q10" s="46">
        <f t="shared" si="0"/>
        <v>0</v>
      </c>
      <c r="R10" s="46"/>
    </row>
  </sheetData>
  <customSheetViews>
    <customSheetView guid="{9E5933D8-B207-42B1-B7F2-B6A4AD4CCDF1}">
      <selection activeCell="F1" sqref="F1:F1048576"/>
      <pageMargins left="0.7" right="0.7" top="0.75" bottom="0.75" header="0.3" footer="0.3"/>
    </customSheetView>
    <customSheetView guid="{ECF72AE7-C5A2-4B64-8F4D-6758CB07E305}">
      <selection activeCell="Q7" sqref="Q7"/>
      <pageMargins left="0.7" right="0.7" top="0.75" bottom="0.75" header="0.3" footer="0.3"/>
    </customSheetView>
    <customSheetView guid="{113F5A9E-2D68-4C33-8BCE-86FDF83113D7}">
      <selection activeCell="Q5" sqref="Q5:R10"/>
      <pageMargins left="0.7" right="0.7" top="0.75" bottom="0.75" header="0.3" footer="0.3"/>
    </customSheetView>
    <customSheetView guid="{ED46E13A-94FA-4E4C-857D-89FB75DD4E5B}">
      <selection activeCell="Q5" sqref="Q5:R10"/>
      <pageMargins left="0.7" right="0.7" top="0.75" bottom="0.75" header="0.3" footer="0.3"/>
    </customSheetView>
    <customSheetView guid="{6880B336-4DDE-4525-A35F-B03F186E70C2}">
      <selection activeCell="Q5" sqref="Q5:R10"/>
      <pageMargins left="0.7" right="0.7" top="0.75" bottom="0.75" header="0.3" footer="0.3"/>
    </customSheetView>
    <customSheetView guid="{C9F1297D-C101-46AC-A90F-3FEF25CC5F27}">
      <selection activeCell="Q5" sqref="Q5:R10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  <customSheetView guid="{83082431-81FF-409D-850B-67C3547D8BF7}">
      <selection activeCell="Q7" sqref="Q7"/>
      <pageMargins left="0.7" right="0.7" top="0.75" bottom="0.75" header="0.3" footer="0.3"/>
    </customSheetView>
  </customSheetViews>
  <mergeCells count="3">
    <mergeCell ref="A8:G8"/>
    <mergeCell ref="A9:G9"/>
    <mergeCell ref="A10:G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AC9"/>
  <sheetViews>
    <sheetView workbookViewId="0">
      <pane xSplit="9" ySplit="3" topLeftCell="W4" activePane="bottomRight" state="frozen"/>
      <selection pane="topRight" activeCell="J1" sqref="J1"/>
      <selection pane="bottomLeft" activeCell="A4" sqref="A4"/>
      <selection pane="bottomRight" activeCell="F1" sqref="F1:F1048576"/>
    </sheetView>
  </sheetViews>
  <sheetFormatPr defaultRowHeight="15" x14ac:dyDescent="0.25"/>
  <cols>
    <col min="1" max="1" width="16.28515625" style="6" customWidth="1"/>
    <col min="2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4.28515625" style="6" bestFit="1" customWidth="1"/>
    <col min="10" max="29" width="14.140625" style="6" customWidth="1"/>
    <col min="30" max="16384" width="9.140625" style="6"/>
  </cols>
  <sheetData>
    <row r="3" spans="1:29" x14ac:dyDescent="0.25">
      <c r="A3" s="45" t="s">
        <v>528</v>
      </c>
      <c r="B3" s="45" t="s">
        <v>529</v>
      </c>
      <c r="C3" s="45" t="s">
        <v>530</v>
      </c>
      <c r="D3" s="45" t="s">
        <v>543</v>
      </c>
      <c r="E3" s="45" t="s">
        <v>531</v>
      </c>
      <c r="F3" s="61" t="s">
        <v>532</v>
      </c>
      <c r="G3" s="45" t="s">
        <v>564</v>
      </c>
      <c r="H3" s="46" t="s">
        <v>533</v>
      </c>
      <c r="I3" s="46" t="s">
        <v>534</v>
      </c>
      <c r="J3" s="47" t="s">
        <v>660</v>
      </c>
      <c r="K3" s="47" t="s">
        <v>661</v>
      </c>
      <c r="L3" s="47" t="s">
        <v>662</v>
      </c>
      <c r="M3" s="47" t="s">
        <v>663</v>
      </c>
      <c r="N3" s="47" t="s">
        <v>664</v>
      </c>
      <c r="O3" s="47" t="s">
        <v>665</v>
      </c>
      <c r="P3" s="48" t="s">
        <v>666</v>
      </c>
      <c r="Q3" s="48" t="s">
        <v>667</v>
      </c>
      <c r="R3" s="47" t="s">
        <v>668</v>
      </c>
      <c r="S3" s="47" t="s">
        <v>669</v>
      </c>
      <c r="T3" s="47" t="s">
        <v>670</v>
      </c>
      <c r="U3" s="47" t="s">
        <v>671</v>
      </c>
      <c r="V3" s="47" t="s">
        <v>672</v>
      </c>
      <c r="W3" s="47" t="s">
        <v>673</v>
      </c>
      <c r="X3" s="47" t="s">
        <v>674</v>
      </c>
      <c r="Y3" s="59" t="s">
        <v>675</v>
      </c>
      <c r="Z3" s="47" t="s">
        <v>676</v>
      </c>
      <c r="AA3" s="47" t="s">
        <v>677</v>
      </c>
      <c r="AB3" s="47" t="s">
        <v>593</v>
      </c>
      <c r="AC3" s="47" t="s">
        <v>614</v>
      </c>
    </row>
    <row r="4" spans="1:29" x14ac:dyDescent="0.25">
      <c r="A4" s="45" t="s">
        <v>266</v>
      </c>
      <c r="B4" s="45" t="s">
        <v>267</v>
      </c>
      <c r="C4" s="45" t="s">
        <v>268</v>
      </c>
      <c r="D4" s="45" t="s">
        <v>553</v>
      </c>
      <c r="E4" s="45" t="s">
        <v>269</v>
      </c>
      <c r="F4" s="61">
        <v>1250401</v>
      </c>
      <c r="G4" s="45">
        <v>13316</v>
      </c>
      <c r="H4" s="46" t="s">
        <v>229</v>
      </c>
      <c r="I4" s="46">
        <v>6000000</v>
      </c>
      <c r="J4" s="49"/>
      <c r="K4" s="49"/>
      <c r="L4" s="49"/>
      <c r="M4" s="49"/>
      <c r="N4" s="49"/>
      <c r="O4" s="49"/>
      <c r="P4" s="49">
        <v>6000000</v>
      </c>
      <c r="Q4" s="49"/>
      <c r="R4" s="49"/>
      <c r="S4" s="49">
        <v>2000000</v>
      </c>
      <c r="T4" s="49"/>
      <c r="U4" s="49"/>
      <c r="V4" s="49"/>
      <c r="W4" s="49">
        <v>5000000</v>
      </c>
      <c r="X4" s="49">
        <v>3000000</v>
      </c>
      <c r="Y4" s="49"/>
      <c r="Z4" s="49"/>
      <c r="AA4" s="49"/>
      <c r="AB4" s="46">
        <f>SUM(J4:AA4)</f>
        <v>16000000</v>
      </c>
      <c r="AC4" s="46">
        <f>I4-AB4</f>
        <v>-10000000</v>
      </c>
    </row>
    <row r="5" spans="1:29" x14ac:dyDescent="0.25">
      <c r="A5" s="45" t="s">
        <v>266</v>
      </c>
      <c r="B5" s="45" t="s">
        <v>270</v>
      </c>
      <c r="C5" s="45" t="s">
        <v>271</v>
      </c>
      <c r="D5" s="45" t="s">
        <v>553</v>
      </c>
      <c r="E5" s="45" t="s">
        <v>272</v>
      </c>
      <c r="F5" s="61">
        <v>1250401</v>
      </c>
      <c r="G5" s="45">
        <v>13316</v>
      </c>
      <c r="H5" s="46" t="s">
        <v>233</v>
      </c>
      <c r="I5" s="46">
        <v>20000000</v>
      </c>
      <c r="J5" s="49">
        <v>2300000</v>
      </c>
      <c r="K5" s="49"/>
      <c r="L5" s="49">
        <v>4000000</v>
      </c>
      <c r="M5" s="49"/>
      <c r="N5" s="49">
        <v>700000</v>
      </c>
      <c r="O5" s="49">
        <v>1500000</v>
      </c>
      <c r="P5" s="49"/>
      <c r="Q5" s="49">
        <v>4000000</v>
      </c>
      <c r="R5" s="49"/>
      <c r="S5" s="49"/>
      <c r="T5" s="49"/>
      <c r="U5" s="49"/>
      <c r="V5" s="49">
        <v>4000000</v>
      </c>
      <c r="W5" s="49"/>
      <c r="X5" s="49"/>
      <c r="Y5" s="49"/>
      <c r="Z5" s="49">
        <v>4000000</v>
      </c>
      <c r="AA5" s="49"/>
      <c r="AB5" s="46">
        <f>SUM(J5:AA5)</f>
        <v>20500000</v>
      </c>
      <c r="AC5" s="46">
        <f t="shared" ref="AC5:AC7" si="0">I5-AB5</f>
        <v>-500000</v>
      </c>
    </row>
    <row r="6" spans="1:29" x14ac:dyDescent="0.25">
      <c r="A6" s="45" t="s">
        <v>266</v>
      </c>
      <c r="B6" s="45" t="s">
        <v>273</v>
      </c>
      <c r="C6" s="45" t="s">
        <v>274</v>
      </c>
      <c r="D6" s="45" t="s">
        <v>553</v>
      </c>
      <c r="E6" s="45" t="s">
        <v>275</v>
      </c>
      <c r="F6" s="61">
        <v>1250401</v>
      </c>
      <c r="G6" s="45">
        <v>13316</v>
      </c>
      <c r="H6" s="46" t="s">
        <v>241</v>
      </c>
      <c r="I6" s="46">
        <v>5000000</v>
      </c>
      <c r="J6" s="49"/>
      <c r="K6" s="49">
        <v>1000000</v>
      </c>
      <c r="L6" s="49"/>
      <c r="M6" s="49">
        <v>1000000</v>
      </c>
      <c r="N6" s="49"/>
      <c r="O6" s="49"/>
      <c r="P6" s="49"/>
      <c r="Q6" s="49"/>
      <c r="R6" s="49">
        <v>1000000</v>
      </c>
      <c r="S6" s="49"/>
      <c r="T6" s="49">
        <v>1000000</v>
      </c>
      <c r="U6" s="49">
        <v>500000</v>
      </c>
      <c r="V6" s="49"/>
      <c r="W6" s="49"/>
      <c r="X6" s="49"/>
      <c r="Y6" s="49">
        <v>1500000</v>
      </c>
      <c r="Z6" s="49"/>
      <c r="AA6" s="49">
        <v>1000000</v>
      </c>
      <c r="AB6" s="46">
        <f>SUM(J6:AA6)</f>
        <v>7000000</v>
      </c>
      <c r="AC6" s="46">
        <f t="shared" si="0"/>
        <v>-2000000</v>
      </c>
    </row>
    <row r="7" spans="1:29" x14ac:dyDescent="0.25">
      <c r="A7" s="111" t="s">
        <v>589</v>
      </c>
      <c r="B7" s="111"/>
      <c r="C7" s="111"/>
      <c r="D7" s="111"/>
      <c r="E7" s="111"/>
      <c r="F7" s="111"/>
      <c r="G7" s="111"/>
      <c r="H7" s="46"/>
      <c r="I7" s="46">
        <f>SUM(I4:I6)</f>
        <v>31000000</v>
      </c>
      <c r="J7" s="46">
        <f t="shared" ref="J7:AA7" si="1">SUM(J4:J6)</f>
        <v>2300000</v>
      </c>
      <c r="K7" s="46">
        <f t="shared" si="1"/>
        <v>1000000</v>
      </c>
      <c r="L7" s="46">
        <f t="shared" si="1"/>
        <v>4000000</v>
      </c>
      <c r="M7" s="46">
        <f t="shared" si="1"/>
        <v>1000000</v>
      </c>
      <c r="N7" s="46">
        <f t="shared" si="1"/>
        <v>700000</v>
      </c>
      <c r="O7" s="46">
        <f t="shared" si="1"/>
        <v>1500000</v>
      </c>
      <c r="P7" s="46">
        <f t="shared" si="1"/>
        <v>6000000</v>
      </c>
      <c r="Q7" s="46">
        <f t="shared" si="1"/>
        <v>4000000</v>
      </c>
      <c r="R7" s="46">
        <f t="shared" si="1"/>
        <v>1000000</v>
      </c>
      <c r="S7" s="46">
        <f t="shared" si="1"/>
        <v>2000000</v>
      </c>
      <c r="T7" s="46">
        <f t="shared" si="1"/>
        <v>1000000</v>
      </c>
      <c r="U7" s="46">
        <f t="shared" si="1"/>
        <v>500000</v>
      </c>
      <c r="V7" s="46">
        <f t="shared" si="1"/>
        <v>4000000</v>
      </c>
      <c r="W7" s="46">
        <f t="shared" si="1"/>
        <v>5000000</v>
      </c>
      <c r="X7" s="46">
        <f t="shared" si="1"/>
        <v>3000000</v>
      </c>
      <c r="Y7" s="46">
        <f t="shared" si="1"/>
        <v>1500000</v>
      </c>
      <c r="Z7" s="46">
        <f t="shared" si="1"/>
        <v>4000000</v>
      </c>
      <c r="AA7" s="46">
        <f t="shared" si="1"/>
        <v>1000000</v>
      </c>
      <c r="AB7" s="46">
        <f>SUM(J7:AA7)</f>
        <v>43500000</v>
      </c>
      <c r="AC7" s="46">
        <f t="shared" si="0"/>
        <v>-12500000</v>
      </c>
    </row>
    <row r="8" spans="1:29" x14ac:dyDescent="0.25">
      <c r="A8" s="111" t="s">
        <v>591</v>
      </c>
      <c r="B8" s="111"/>
      <c r="C8" s="111"/>
      <c r="D8" s="111"/>
      <c r="E8" s="111"/>
      <c r="F8" s="111"/>
      <c r="G8" s="111"/>
      <c r="H8" s="46"/>
      <c r="I8" s="46"/>
      <c r="J8" s="50">
        <v>2300000</v>
      </c>
      <c r="K8" s="50">
        <v>1000000</v>
      </c>
      <c r="L8" s="50">
        <v>4000000</v>
      </c>
      <c r="M8" s="50">
        <v>1000000</v>
      </c>
      <c r="N8" s="50">
        <v>700000</v>
      </c>
      <c r="O8" s="50">
        <v>1500000</v>
      </c>
      <c r="P8" s="51">
        <v>6000000</v>
      </c>
      <c r="Q8" s="51">
        <v>4000000</v>
      </c>
      <c r="R8" s="50">
        <v>1000000</v>
      </c>
      <c r="S8" s="51">
        <v>2000000</v>
      </c>
      <c r="T8" s="50">
        <v>1000000</v>
      </c>
      <c r="U8" s="50">
        <v>500000</v>
      </c>
      <c r="V8" s="50">
        <v>4000000</v>
      </c>
      <c r="W8" s="51">
        <v>5000000</v>
      </c>
      <c r="X8" s="51">
        <v>3000000</v>
      </c>
      <c r="Y8" s="50">
        <v>1500000</v>
      </c>
      <c r="Z8" s="50">
        <v>4000000</v>
      </c>
      <c r="AA8" s="50">
        <v>1000000</v>
      </c>
      <c r="AB8" s="46">
        <f>SUM(J8:AA8)</f>
        <v>43500000</v>
      </c>
      <c r="AC8" s="46"/>
    </row>
    <row r="9" spans="1:29" x14ac:dyDescent="0.25">
      <c r="A9" s="111" t="s">
        <v>592</v>
      </c>
      <c r="B9" s="111"/>
      <c r="C9" s="111"/>
      <c r="D9" s="111"/>
      <c r="E9" s="111"/>
      <c r="F9" s="111"/>
      <c r="G9" s="111"/>
      <c r="H9" s="46"/>
      <c r="I9" s="46"/>
      <c r="J9" s="46">
        <f>J8-J7</f>
        <v>0</v>
      </c>
      <c r="K9" s="46">
        <f t="shared" ref="K9:AB9" si="2">K8-K7</f>
        <v>0</v>
      </c>
      <c r="L9" s="46">
        <f t="shared" si="2"/>
        <v>0</v>
      </c>
      <c r="M9" s="46">
        <f t="shared" si="2"/>
        <v>0</v>
      </c>
      <c r="N9" s="46">
        <f t="shared" si="2"/>
        <v>0</v>
      </c>
      <c r="O9" s="46">
        <f t="shared" si="2"/>
        <v>0</v>
      </c>
      <c r="P9" s="46">
        <f t="shared" si="2"/>
        <v>0</v>
      </c>
      <c r="Q9" s="46">
        <f t="shared" si="2"/>
        <v>0</v>
      </c>
      <c r="R9" s="46">
        <f t="shared" si="2"/>
        <v>0</v>
      </c>
      <c r="S9" s="46">
        <f t="shared" si="2"/>
        <v>0</v>
      </c>
      <c r="T9" s="46">
        <f t="shared" si="2"/>
        <v>0</v>
      </c>
      <c r="U9" s="46">
        <f t="shared" si="2"/>
        <v>0</v>
      </c>
      <c r="V9" s="46">
        <f t="shared" si="2"/>
        <v>0</v>
      </c>
      <c r="W9" s="46">
        <f t="shared" si="2"/>
        <v>0</v>
      </c>
      <c r="X9" s="46">
        <f t="shared" si="2"/>
        <v>0</v>
      </c>
      <c r="Y9" s="46">
        <f t="shared" si="2"/>
        <v>0</v>
      </c>
      <c r="Z9" s="46">
        <f t="shared" si="2"/>
        <v>0</v>
      </c>
      <c r="AA9" s="46">
        <f t="shared" si="2"/>
        <v>0</v>
      </c>
      <c r="AB9" s="46">
        <f t="shared" si="2"/>
        <v>0</v>
      </c>
      <c r="AC9" s="46"/>
    </row>
  </sheetData>
  <customSheetViews>
    <customSheetView guid="{9E5933D8-B207-42B1-B7F2-B6A4AD4CCDF1}">
      <pane xSplit="9" ySplit="3" topLeftCell="W4" activePane="bottomRight" state="frozen"/>
      <selection pane="bottomRight" activeCell="F1" sqref="F1:F1048576"/>
      <pageMargins left="0.7" right="0.7" top="0.75" bottom="0.75" header="0.3" footer="0.3"/>
    </customSheetView>
    <customSheetView guid="{ECF72AE7-C5A2-4B64-8F4D-6758CB07E305}">
      <pane xSplit="9" ySplit="3" topLeftCell="V4" activePane="bottomRight" state="frozen"/>
      <selection pane="bottomRight" activeCell="AA6" sqref="AA6"/>
      <pageMargins left="0.7" right="0.7" top="0.75" bottom="0.75" header="0.3" footer="0.3"/>
    </customSheetView>
    <customSheetView guid="{113F5A9E-2D68-4C33-8BCE-86FDF83113D7}" topLeftCell="Q1">
      <selection activeCell="AA9" sqref="AA9:AB9"/>
      <pageMargins left="0.7" right="0.7" top="0.75" bottom="0.75" header="0.3" footer="0.3"/>
    </customSheetView>
    <customSheetView guid="{ED46E13A-94FA-4E4C-857D-89FB75DD4E5B}" topLeftCell="Q1">
      <selection activeCell="AA9" sqref="AA9:AB9"/>
      <pageMargins left="0.7" right="0.7" top="0.75" bottom="0.75" header="0.3" footer="0.3"/>
    </customSheetView>
    <customSheetView guid="{6880B336-4DDE-4525-A35F-B03F186E70C2}" topLeftCell="Q1">
      <selection activeCell="AA9" sqref="AA9:AB9"/>
      <pageMargins left="0.7" right="0.7" top="0.75" bottom="0.75" header="0.3" footer="0.3"/>
    </customSheetView>
    <customSheetView guid="{C9F1297D-C101-46AC-A90F-3FEF25CC5F27}" topLeftCell="Q1">
      <selection activeCell="AA9" sqref="AA9:AB9"/>
      <pageMargins left="0.7" right="0.7" top="0.75" bottom="0.75" header="0.3" footer="0.3"/>
    </customSheetView>
    <customSheetView guid="{A01D44F9-3608-429C-BE76-956311B3E4C7}">
      <pane xSplit="9" ySplit="3" topLeftCell="W4" activePane="bottomRight" state="frozen"/>
      <selection pane="bottomRight" activeCell="F1" sqref="F1:F1048576"/>
      <pageMargins left="0.7" right="0.7" top="0.75" bottom="0.75" header="0.3" footer="0.3"/>
    </customSheetView>
    <customSheetView guid="{83082431-81FF-409D-850B-67C3547D8BF7}">
      <pane xSplit="9" ySplit="3" topLeftCell="V4" activePane="bottomRight" state="frozen"/>
      <selection pane="bottomRight" activeCell="AA6" sqref="AA6"/>
      <pageMargins left="0.7" right="0.7" top="0.75" bottom="0.75" header="0.3" footer="0.3"/>
    </customSheetView>
  </customSheetViews>
  <mergeCells count="3">
    <mergeCell ref="A7:G7"/>
    <mergeCell ref="A8:G8"/>
    <mergeCell ref="A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T14"/>
  <sheetViews>
    <sheetView workbookViewId="0">
      <selection activeCell="D10" sqref="D10"/>
    </sheetView>
  </sheetViews>
  <sheetFormatPr defaultRowHeight="15" x14ac:dyDescent="0.25"/>
  <cols>
    <col min="1" max="1" width="18.5703125" style="6" customWidth="1"/>
    <col min="2" max="5" width="9.140625" style="6"/>
    <col min="6" max="6" width="15.5703125" style="62" customWidth="1"/>
    <col min="7" max="7" width="10.5703125" style="6" bestFit="1" customWidth="1"/>
    <col min="8" max="8" width="9.140625" style="6"/>
    <col min="9" max="9" width="14.28515625" style="6" bestFit="1" customWidth="1"/>
    <col min="10" max="14" width="13.28515625" style="6" bestFit="1" customWidth="1"/>
    <col min="15" max="15" width="11.5703125" style="6" bestFit="1" customWidth="1"/>
    <col min="16" max="17" width="13.28515625" style="6" bestFit="1" customWidth="1"/>
    <col min="18" max="18" width="11.5703125" style="6" bestFit="1" customWidth="1"/>
    <col min="19" max="19" width="14.28515625" style="6" bestFit="1" customWidth="1"/>
    <col min="20" max="20" width="13.28515625" style="6" bestFit="1" customWidth="1"/>
    <col min="21" max="16384" width="9.140625" style="6"/>
  </cols>
  <sheetData>
    <row r="4" spans="1:20" x14ac:dyDescent="0.25">
      <c r="A4" s="45" t="s">
        <v>528</v>
      </c>
      <c r="B4" s="45" t="s">
        <v>529</v>
      </c>
      <c r="C4" s="45" t="s">
        <v>530</v>
      </c>
      <c r="D4" s="45" t="s">
        <v>543</v>
      </c>
      <c r="E4" s="45" t="s">
        <v>531</v>
      </c>
      <c r="F4" s="61" t="s">
        <v>532</v>
      </c>
      <c r="G4" s="45" t="s">
        <v>564</v>
      </c>
      <c r="H4" s="46" t="s">
        <v>533</v>
      </c>
      <c r="I4" s="46" t="s">
        <v>534</v>
      </c>
      <c r="J4" s="47" t="s">
        <v>683</v>
      </c>
      <c r="K4" s="47" t="s">
        <v>684</v>
      </c>
      <c r="L4" s="47" t="s">
        <v>685</v>
      </c>
      <c r="M4" s="47" t="s">
        <v>686</v>
      </c>
      <c r="N4" s="47" t="s">
        <v>687</v>
      </c>
      <c r="O4" s="47" t="s">
        <v>688</v>
      </c>
      <c r="P4" s="48" t="s">
        <v>689</v>
      </c>
      <c r="Q4" s="47" t="s">
        <v>690</v>
      </c>
      <c r="R4" s="47" t="s">
        <v>691</v>
      </c>
      <c r="S4" s="18" t="s">
        <v>593</v>
      </c>
      <c r="T4" s="18" t="s">
        <v>614</v>
      </c>
    </row>
    <row r="5" spans="1:20" x14ac:dyDescent="0.25">
      <c r="A5" s="45" t="s">
        <v>284</v>
      </c>
      <c r="B5" s="45" t="s">
        <v>285</v>
      </c>
      <c r="C5" s="45" t="s">
        <v>27</v>
      </c>
      <c r="D5" s="45" t="s">
        <v>555</v>
      </c>
      <c r="E5" s="45" t="s">
        <v>286</v>
      </c>
      <c r="F5" s="61">
        <v>1250402</v>
      </c>
      <c r="G5" s="45">
        <v>13316</v>
      </c>
      <c r="H5" s="46" t="s">
        <v>27</v>
      </c>
      <c r="I5" s="46">
        <v>1200000</v>
      </c>
      <c r="J5" s="49">
        <f>1200000/3</f>
        <v>400000</v>
      </c>
      <c r="K5" s="49"/>
      <c r="L5" s="49"/>
      <c r="M5" s="49">
        <v>400000</v>
      </c>
      <c r="N5" s="49"/>
      <c r="O5" s="49"/>
      <c r="P5" s="49">
        <v>400000</v>
      </c>
      <c r="Q5" s="49"/>
      <c r="R5" s="49"/>
      <c r="S5" s="16">
        <f>SUM(J5:R5)</f>
        <v>1200000</v>
      </c>
      <c r="T5" s="16">
        <f>I5-S5</f>
        <v>0</v>
      </c>
    </row>
    <row r="6" spans="1:20" x14ac:dyDescent="0.25">
      <c r="A6" s="45" t="s">
        <v>284</v>
      </c>
      <c r="B6" s="45" t="s">
        <v>287</v>
      </c>
      <c r="C6" s="45" t="s">
        <v>105</v>
      </c>
      <c r="D6" s="45" t="s">
        <v>555</v>
      </c>
      <c r="E6" s="45" t="s">
        <v>288</v>
      </c>
      <c r="F6" s="61">
        <v>1250402</v>
      </c>
      <c r="G6" s="45">
        <v>13316</v>
      </c>
      <c r="H6" s="46" t="s">
        <v>105</v>
      </c>
      <c r="I6" s="46">
        <v>3600000</v>
      </c>
      <c r="J6" s="49">
        <f>3600000/3</f>
        <v>1200000</v>
      </c>
      <c r="K6" s="49"/>
      <c r="L6" s="49"/>
      <c r="M6" s="49">
        <v>1200000</v>
      </c>
      <c r="N6" s="49"/>
      <c r="O6" s="49"/>
      <c r="P6" s="49">
        <v>1200000</v>
      </c>
      <c r="Q6" s="49"/>
      <c r="R6" s="49"/>
      <c r="S6" s="16">
        <f t="shared" ref="S6:S13" si="0">SUM(J6:R6)</f>
        <v>3600000</v>
      </c>
      <c r="T6" s="16">
        <f t="shared" ref="T6:T12" si="1">I6-S6</f>
        <v>0</v>
      </c>
    </row>
    <row r="7" spans="1:20" x14ac:dyDescent="0.25">
      <c r="A7" s="45" t="s">
        <v>284</v>
      </c>
      <c r="B7" s="45" t="s">
        <v>289</v>
      </c>
      <c r="C7" s="45" t="s">
        <v>58</v>
      </c>
      <c r="D7" s="45" t="s">
        <v>555</v>
      </c>
      <c r="E7" s="45" t="s">
        <v>290</v>
      </c>
      <c r="F7" s="61">
        <v>1250402</v>
      </c>
      <c r="G7" s="45">
        <v>13316</v>
      </c>
      <c r="H7" s="46" t="s">
        <v>58</v>
      </c>
      <c r="I7" s="46">
        <v>700000</v>
      </c>
      <c r="J7" s="49">
        <f>700000/2</f>
        <v>350000</v>
      </c>
      <c r="K7" s="49"/>
      <c r="L7" s="49"/>
      <c r="M7" s="49">
        <v>350000</v>
      </c>
      <c r="N7" s="49"/>
      <c r="O7" s="49"/>
      <c r="P7" s="49"/>
      <c r="Q7" s="49"/>
      <c r="R7" s="49"/>
      <c r="S7" s="16">
        <f t="shared" si="0"/>
        <v>700000</v>
      </c>
      <c r="T7" s="16">
        <f t="shared" si="1"/>
        <v>0</v>
      </c>
    </row>
    <row r="8" spans="1:20" x14ac:dyDescent="0.25">
      <c r="A8" s="45" t="s">
        <v>284</v>
      </c>
      <c r="B8" s="45" t="s">
        <v>291</v>
      </c>
      <c r="C8" s="45" t="s">
        <v>62</v>
      </c>
      <c r="D8" s="45" t="s">
        <v>555</v>
      </c>
      <c r="E8" s="45" t="s">
        <v>292</v>
      </c>
      <c r="F8" s="61">
        <v>1250402</v>
      </c>
      <c r="G8" s="45">
        <v>13316</v>
      </c>
      <c r="H8" s="46" t="s">
        <v>62</v>
      </c>
      <c r="I8" s="46">
        <v>2400000</v>
      </c>
      <c r="J8" s="49">
        <v>800000</v>
      </c>
      <c r="K8" s="49"/>
      <c r="L8" s="49"/>
      <c r="M8" s="49">
        <v>800000</v>
      </c>
      <c r="N8" s="49"/>
      <c r="O8" s="49"/>
      <c r="P8" s="49"/>
      <c r="Q8" s="49"/>
      <c r="R8" s="49"/>
      <c r="S8" s="16">
        <f t="shared" si="0"/>
        <v>1600000</v>
      </c>
      <c r="T8" s="16">
        <f t="shared" si="1"/>
        <v>800000</v>
      </c>
    </row>
    <row r="9" spans="1:20" x14ac:dyDescent="0.25">
      <c r="A9" s="45" t="s">
        <v>284</v>
      </c>
      <c r="B9" s="45" t="s">
        <v>293</v>
      </c>
      <c r="C9" s="45" t="s">
        <v>4</v>
      </c>
      <c r="D9" s="45" t="s">
        <v>555</v>
      </c>
      <c r="E9" s="45" t="s">
        <v>294</v>
      </c>
      <c r="F9" s="61">
        <v>1250402</v>
      </c>
      <c r="G9" s="45">
        <v>13316</v>
      </c>
      <c r="H9" s="46" t="s">
        <v>4</v>
      </c>
      <c r="I9" s="46">
        <v>7000000</v>
      </c>
      <c r="J9" s="49"/>
      <c r="K9" s="49">
        <v>1500000</v>
      </c>
      <c r="L9" s="49">
        <v>1500000</v>
      </c>
      <c r="M9" s="49"/>
      <c r="N9" s="49">
        <v>1500000</v>
      </c>
      <c r="O9" s="49">
        <v>500000</v>
      </c>
      <c r="P9" s="49"/>
      <c r="Q9" s="49">
        <v>1500000</v>
      </c>
      <c r="R9" s="49">
        <v>250000</v>
      </c>
      <c r="S9" s="16">
        <f t="shared" si="0"/>
        <v>6750000</v>
      </c>
      <c r="T9" s="16">
        <f t="shared" si="1"/>
        <v>250000</v>
      </c>
    </row>
    <row r="10" spans="1:20" x14ac:dyDescent="0.25">
      <c r="A10" s="45" t="s">
        <v>284</v>
      </c>
      <c r="B10" s="45" t="s">
        <v>295</v>
      </c>
      <c r="C10" s="45" t="s">
        <v>69</v>
      </c>
      <c r="D10" s="45" t="s">
        <v>555</v>
      </c>
      <c r="E10" s="45" t="s">
        <v>296</v>
      </c>
      <c r="F10" s="61">
        <v>1250402</v>
      </c>
      <c r="G10" s="45">
        <v>13316</v>
      </c>
      <c r="H10" s="46" t="s">
        <v>297</v>
      </c>
      <c r="I10" s="46">
        <v>10000000</v>
      </c>
      <c r="J10" s="49">
        <v>4000000</v>
      </c>
      <c r="K10" s="49"/>
      <c r="L10" s="49"/>
      <c r="M10" s="49">
        <v>4300000</v>
      </c>
      <c r="N10" s="49"/>
      <c r="O10" s="49"/>
      <c r="P10" s="49">
        <v>400000</v>
      </c>
      <c r="Q10" s="49"/>
      <c r="R10" s="49"/>
      <c r="S10" s="16">
        <f t="shared" si="0"/>
        <v>8700000</v>
      </c>
      <c r="T10" s="16">
        <f t="shared" si="1"/>
        <v>1300000</v>
      </c>
    </row>
    <row r="11" spans="1:20" x14ac:dyDescent="0.25">
      <c r="A11" s="45" t="s">
        <v>284</v>
      </c>
      <c r="B11" s="45" t="s">
        <v>298</v>
      </c>
      <c r="C11" s="45" t="s">
        <v>78</v>
      </c>
      <c r="D11" s="45" t="s">
        <v>555</v>
      </c>
      <c r="E11" s="45" t="s">
        <v>299</v>
      </c>
      <c r="F11" s="61">
        <v>1250402</v>
      </c>
      <c r="G11" s="45">
        <v>13316</v>
      </c>
      <c r="H11" s="46" t="s">
        <v>78</v>
      </c>
      <c r="I11" s="46">
        <v>1200000</v>
      </c>
      <c r="J11" s="49">
        <v>750000</v>
      </c>
      <c r="K11" s="49"/>
      <c r="L11" s="49"/>
      <c r="M11" s="49">
        <v>450000</v>
      </c>
      <c r="N11" s="49"/>
      <c r="O11" s="49"/>
      <c r="P11" s="49"/>
      <c r="Q11" s="49"/>
      <c r="R11" s="49"/>
      <c r="S11" s="16">
        <f t="shared" si="0"/>
        <v>1200000</v>
      </c>
      <c r="T11" s="16">
        <f t="shared" si="1"/>
        <v>0</v>
      </c>
    </row>
    <row r="12" spans="1:20" x14ac:dyDescent="0.25">
      <c r="A12" s="111" t="s">
        <v>589</v>
      </c>
      <c r="B12" s="111"/>
      <c r="C12" s="111"/>
      <c r="D12" s="111"/>
      <c r="E12" s="111"/>
      <c r="F12" s="111"/>
      <c r="G12" s="111"/>
      <c r="H12" s="46"/>
      <c r="I12" s="46">
        <f>SUM(I5:I11)</f>
        <v>26100000</v>
      </c>
      <c r="J12" s="46">
        <f t="shared" ref="J12" si="2">SUM(J5:J11)</f>
        <v>7500000</v>
      </c>
      <c r="K12" s="46">
        <f t="shared" ref="K12" si="3">SUM(K5:K11)</f>
        <v>1500000</v>
      </c>
      <c r="L12" s="46">
        <f t="shared" ref="L12" si="4">SUM(L5:L11)</f>
        <v>1500000</v>
      </c>
      <c r="M12" s="46">
        <f t="shared" ref="M12" si="5">SUM(M5:M11)</f>
        <v>7500000</v>
      </c>
      <c r="N12" s="46">
        <f t="shared" ref="N12" si="6">SUM(N5:N11)</f>
        <v>1500000</v>
      </c>
      <c r="O12" s="46">
        <f t="shared" ref="O12" si="7">SUM(O5:O11)</f>
        <v>500000</v>
      </c>
      <c r="P12" s="46">
        <f t="shared" ref="P12" si="8">SUM(P5:P11)</f>
        <v>2000000</v>
      </c>
      <c r="Q12" s="46">
        <f t="shared" ref="Q12" si="9">SUM(Q5:Q11)</f>
        <v>1500000</v>
      </c>
      <c r="R12" s="46">
        <f t="shared" ref="R12" si="10">SUM(R5:R11)</f>
        <v>250000</v>
      </c>
      <c r="S12" s="16">
        <f t="shared" si="0"/>
        <v>23750000</v>
      </c>
      <c r="T12" s="16">
        <f t="shared" si="1"/>
        <v>2350000</v>
      </c>
    </row>
    <row r="13" spans="1:20" x14ac:dyDescent="0.25">
      <c r="A13" s="111" t="s">
        <v>591</v>
      </c>
      <c r="B13" s="111"/>
      <c r="C13" s="111"/>
      <c r="D13" s="111"/>
      <c r="E13" s="111"/>
      <c r="F13" s="111"/>
      <c r="G13" s="111"/>
      <c r="H13" s="46"/>
      <c r="I13" s="46"/>
      <c r="J13" s="50">
        <v>7500000</v>
      </c>
      <c r="K13" s="50">
        <v>1500000</v>
      </c>
      <c r="L13" s="51">
        <v>1500000</v>
      </c>
      <c r="M13" s="50">
        <v>7500000</v>
      </c>
      <c r="N13" s="50">
        <v>1500000</v>
      </c>
      <c r="O13" s="50">
        <v>500000</v>
      </c>
      <c r="P13" s="51">
        <v>2000000</v>
      </c>
      <c r="Q13" s="50">
        <v>1500000</v>
      </c>
      <c r="R13" s="50">
        <v>250000</v>
      </c>
      <c r="S13" s="16">
        <f t="shared" si="0"/>
        <v>23750000</v>
      </c>
      <c r="T13" s="46"/>
    </row>
    <row r="14" spans="1:20" x14ac:dyDescent="0.25">
      <c r="A14" s="111" t="s">
        <v>592</v>
      </c>
      <c r="B14" s="111"/>
      <c r="C14" s="111"/>
      <c r="D14" s="111"/>
      <c r="E14" s="111"/>
      <c r="F14" s="111"/>
      <c r="G14" s="111"/>
      <c r="H14" s="46"/>
      <c r="I14" s="46"/>
      <c r="J14" s="46">
        <f>J13-J12</f>
        <v>0</v>
      </c>
      <c r="K14" s="46">
        <f t="shared" ref="K14:S14" si="11">K13-K12</f>
        <v>0</v>
      </c>
      <c r="L14" s="46">
        <f t="shared" si="11"/>
        <v>0</v>
      </c>
      <c r="M14" s="46">
        <f t="shared" si="11"/>
        <v>0</v>
      </c>
      <c r="N14" s="46">
        <f t="shared" si="11"/>
        <v>0</v>
      </c>
      <c r="O14" s="46">
        <f t="shared" si="11"/>
        <v>0</v>
      </c>
      <c r="P14" s="46">
        <f t="shared" si="11"/>
        <v>0</v>
      </c>
      <c r="Q14" s="46">
        <f t="shared" si="11"/>
        <v>0</v>
      </c>
      <c r="R14" s="46">
        <f t="shared" si="11"/>
        <v>0</v>
      </c>
      <c r="S14" s="46">
        <f t="shared" si="11"/>
        <v>0</v>
      </c>
      <c r="T14" s="46"/>
    </row>
  </sheetData>
  <customSheetViews>
    <customSheetView guid="{9E5933D8-B207-42B1-B7F2-B6A4AD4CCDF1}">
      <selection activeCell="D10" sqref="D10"/>
      <pageMargins left="0.7" right="0.7" top="0.75" bottom="0.75" header="0.3" footer="0.3"/>
    </customSheetView>
    <customSheetView guid="{ECF72AE7-C5A2-4B64-8F4D-6758CB07E305}">
      <selection activeCell="R14" sqref="R14:S14"/>
      <pageMargins left="0.7" right="0.7" top="0.75" bottom="0.75" header="0.3" footer="0.3"/>
    </customSheetView>
    <customSheetView guid="{113F5A9E-2D68-4C33-8BCE-86FDF83113D7}">
      <selection activeCell="R14" sqref="R14:S14"/>
      <pageMargins left="0.7" right="0.7" top="0.75" bottom="0.75" header="0.3" footer="0.3"/>
    </customSheetView>
    <customSheetView guid="{ED46E13A-94FA-4E4C-857D-89FB75DD4E5B}" topLeftCell="G1">
      <selection activeCell="P10" sqref="P10"/>
      <pageMargins left="0.7" right="0.7" top="0.75" bottom="0.75" header="0.3" footer="0.3"/>
    </customSheetView>
    <customSheetView guid="{6880B336-4DDE-4525-A35F-B03F186E70C2}">
      <selection activeCell="R14" sqref="R14:S14"/>
      <pageMargins left="0.7" right="0.7" top="0.75" bottom="0.75" header="0.3" footer="0.3"/>
    </customSheetView>
    <customSheetView guid="{C9F1297D-C101-46AC-A90F-3FEF25CC5F27}">
      <selection activeCell="R14" sqref="R14:S14"/>
      <pageMargins left="0.7" right="0.7" top="0.75" bottom="0.75" header="0.3" footer="0.3"/>
    </customSheetView>
    <customSheetView guid="{A01D44F9-3608-429C-BE76-956311B3E4C7}">
      <selection activeCell="D10" sqref="D10"/>
      <pageMargins left="0.7" right="0.7" top="0.75" bottom="0.75" header="0.3" footer="0.3"/>
    </customSheetView>
    <customSheetView guid="{83082431-81FF-409D-850B-67C3547D8BF7}">
      <selection activeCell="R14" sqref="R14:S14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Q14"/>
  <sheetViews>
    <sheetView topLeftCell="B1" workbookViewId="0">
      <selection activeCell="L25" sqref="L25"/>
    </sheetView>
  </sheetViews>
  <sheetFormatPr defaultRowHeight="15" x14ac:dyDescent="0.25"/>
  <cols>
    <col min="1" max="1" width="17.85546875" customWidth="1"/>
    <col min="9" max="9" width="10.140625" bestFit="1" customWidth="1"/>
    <col min="10" max="10" width="11.5703125" bestFit="1" customWidth="1"/>
    <col min="11" max="15" width="10.5703125" bestFit="1" customWidth="1"/>
    <col min="16" max="16" width="12.7109375" bestFit="1" customWidth="1"/>
    <col min="17" max="17" width="12.28515625" bestFit="1" customWidth="1"/>
  </cols>
  <sheetData>
    <row r="5" spans="1:17" x14ac:dyDescent="0.25">
      <c r="A5" s="37" t="s">
        <v>528</v>
      </c>
      <c r="B5" s="37" t="s">
        <v>529</v>
      </c>
      <c r="C5" s="37" t="s">
        <v>530</v>
      </c>
      <c r="D5" s="37" t="s">
        <v>543</v>
      </c>
      <c r="E5" s="37" t="s">
        <v>531</v>
      </c>
      <c r="F5" s="37" t="s">
        <v>532</v>
      </c>
      <c r="G5" s="37" t="s">
        <v>564</v>
      </c>
      <c r="H5" s="13" t="s">
        <v>533</v>
      </c>
      <c r="I5" s="13" t="s">
        <v>534</v>
      </c>
      <c r="J5" s="12" t="s">
        <v>695</v>
      </c>
      <c r="K5" s="12" t="s">
        <v>696</v>
      </c>
      <c r="L5" s="12" t="s">
        <v>697</v>
      </c>
      <c r="M5" s="12" t="s">
        <v>698</v>
      </c>
      <c r="N5" s="12" t="s">
        <v>699</v>
      </c>
      <c r="O5" s="12" t="s">
        <v>700</v>
      </c>
      <c r="P5" s="38" t="s">
        <v>593</v>
      </c>
      <c r="Q5" s="38" t="s">
        <v>614</v>
      </c>
    </row>
    <row r="6" spans="1:17" x14ac:dyDescent="0.25">
      <c r="A6" s="32" t="s">
        <v>320</v>
      </c>
      <c r="B6" s="32" t="s">
        <v>321</v>
      </c>
      <c r="C6" s="32" t="s">
        <v>155</v>
      </c>
      <c r="D6" s="32" t="s">
        <v>557</v>
      </c>
      <c r="E6" s="32" t="s">
        <v>322</v>
      </c>
      <c r="F6" s="32">
        <v>1250402</v>
      </c>
      <c r="G6" s="33">
        <v>13316</v>
      </c>
      <c r="H6" s="34" t="s">
        <v>323</v>
      </c>
      <c r="I6" s="34">
        <v>2000000</v>
      </c>
      <c r="J6" s="41">
        <v>500000</v>
      </c>
      <c r="K6" s="41">
        <v>500000</v>
      </c>
      <c r="L6" s="41">
        <v>500000</v>
      </c>
      <c r="M6" s="41">
        <v>0</v>
      </c>
      <c r="N6" s="41"/>
      <c r="O6" s="41"/>
      <c r="P6" s="39">
        <f>SUM(J6:O6)</f>
        <v>1500000</v>
      </c>
      <c r="Q6" s="39">
        <f>I6-P6</f>
        <v>500000</v>
      </c>
    </row>
    <row r="7" spans="1:17" x14ac:dyDescent="0.25">
      <c r="A7" s="32" t="s">
        <v>320</v>
      </c>
      <c r="B7" s="32" t="s">
        <v>324</v>
      </c>
      <c r="C7" s="32" t="s">
        <v>155</v>
      </c>
      <c r="D7" s="32" t="s">
        <v>557</v>
      </c>
      <c r="E7" s="32" t="s">
        <v>325</v>
      </c>
      <c r="F7" s="32">
        <v>1250402</v>
      </c>
      <c r="G7" s="33">
        <v>13316</v>
      </c>
      <c r="H7" s="34" t="s">
        <v>54</v>
      </c>
      <c r="I7" s="34">
        <v>10800000</v>
      </c>
      <c r="J7" s="41">
        <v>1500000</v>
      </c>
      <c r="K7" s="41">
        <v>1500000</v>
      </c>
      <c r="L7" s="41">
        <v>1400000</v>
      </c>
      <c r="M7" s="41">
        <v>1500000</v>
      </c>
      <c r="N7" s="41">
        <v>1500000</v>
      </c>
      <c r="O7" s="41">
        <v>1500000</v>
      </c>
      <c r="P7" s="39">
        <f t="shared" ref="P7:P13" si="0">SUM(J7:O7)</f>
        <v>8900000</v>
      </c>
      <c r="Q7" s="39">
        <f t="shared" ref="Q7:Q12" si="1">I7-P7</f>
        <v>1900000</v>
      </c>
    </row>
    <row r="8" spans="1:17" x14ac:dyDescent="0.25">
      <c r="A8" s="32" t="s">
        <v>320</v>
      </c>
      <c r="B8" s="32" t="s">
        <v>326</v>
      </c>
      <c r="C8" s="32" t="s">
        <v>155</v>
      </c>
      <c r="D8" s="32" t="s">
        <v>557</v>
      </c>
      <c r="E8" s="32" t="s">
        <v>327</v>
      </c>
      <c r="F8" s="32">
        <v>1250402</v>
      </c>
      <c r="G8" s="33">
        <v>13316</v>
      </c>
      <c r="H8" s="34" t="s">
        <v>328</v>
      </c>
      <c r="I8" s="34">
        <v>7000000</v>
      </c>
      <c r="J8" s="41">
        <v>1500000</v>
      </c>
      <c r="K8" s="41">
        <v>0</v>
      </c>
      <c r="L8" s="41">
        <v>100000</v>
      </c>
      <c r="M8" s="41">
        <v>500000</v>
      </c>
      <c r="N8" s="41">
        <v>500000</v>
      </c>
      <c r="O8" s="41">
        <v>500000</v>
      </c>
      <c r="P8" s="39">
        <f t="shared" si="0"/>
        <v>3100000</v>
      </c>
      <c r="Q8" s="39">
        <f t="shared" si="1"/>
        <v>3900000</v>
      </c>
    </row>
    <row r="9" spans="1:17" x14ac:dyDescent="0.25">
      <c r="A9" s="32" t="s">
        <v>320</v>
      </c>
      <c r="B9" s="32" t="s">
        <v>329</v>
      </c>
      <c r="C9" s="32" t="s">
        <v>155</v>
      </c>
      <c r="D9" s="32" t="s">
        <v>557</v>
      </c>
      <c r="E9" s="32" t="s">
        <v>330</v>
      </c>
      <c r="F9" s="32">
        <v>1250402</v>
      </c>
      <c r="G9" s="33">
        <v>13316</v>
      </c>
      <c r="H9" s="34" t="s">
        <v>193</v>
      </c>
      <c r="I9" s="34">
        <v>3000000</v>
      </c>
      <c r="J9" s="41">
        <v>500000</v>
      </c>
      <c r="K9" s="41">
        <v>500000</v>
      </c>
      <c r="L9" s="41">
        <v>500000</v>
      </c>
      <c r="M9" s="41">
        <v>500000</v>
      </c>
      <c r="N9" s="41">
        <v>500000</v>
      </c>
      <c r="O9" s="41">
        <v>500000</v>
      </c>
      <c r="P9" s="39">
        <f t="shared" si="0"/>
        <v>3000000</v>
      </c>
      <c r="Q9" s="39">
        <f t="shared" si="1"/>
        <v>0</v>
      </c>
    </row>
    <row r="10" spans="1:17" x14ac:dyDescent="0.25">
      <c r="A10" s="32" t="s">
        <v>320</v>
      </c>
      <c r="B10" s="32" t="s">
        <v>331</v>
      </c>
      <c r="C10" s="32" t="s">
        <v>155</v>
      </c>
      <c r="D10" s="32" t="s">
        <v>557</v>
      </c>
      <c r="E10" s="32" t="s">
        <v>332</v>
      </c>
      <c r="F10" s="32">
        <v>1250402</v>
      </c>
      <c r="G10" s="33">
        <v>13316</v>
      </c>
      <c r="H10" s="34" t="s">
        <v>333</v>
      </c>
      <c r="I10" s="34">
        <v>7000000</v>
      </c>
      <c r="J10" s="41">
        <v>1000000</v>
      </c>
      <c r="K10" s="41">
        <v>0</v>
      </c>
      <c r="L10" s="41">
        <v>0</v>
      </c>
      <c r="M10" s="41"/>
      <c r="N10" s="41"/>
      <c r="O10" s="41"/>
      <c r="P10" s="39">
        <f t="shared" si="0"/>
        <v>1000000</v>
      </c>
      <c r="Q10" s="39">
        <f t="shared" si="1"/>
        <v>6000000</v>
      </c>
    </row>
    <row r="11" spans="1:17" x14ac:dyDescent="0.25">
      <c r="A11" s="32" t="s">
        <v>320</v>
      </c>
      <c r="B11" s="32" t="s">
        <v>334</v>
      </c>
      <c r="C11" s="32" t="s">
        <v>155</v>
      </c>
      <c r="D11" s="32" t="s">
        <v>557</v>
      </c>
      <c r="E11" s="32" t="s">
        <v>335</v>
      </c>
      <c r="F11" s="32">
        <v>1250402</v>
      </c>
      <c r="G11" s="33">
        <v>13316</v>
      </c>
      <c r="H11" s="34" t="s">
        <v>336</v>
      </c>
      <c r="I11" s="34">
        <v>7000000</v>
      </c>
      <c r="J11" s="41">
        <v>0</v>
      </c>
      <c r="K11" s="41">
        <v>0</v>
      </c>
      <c r="L11" s="41">
        <v>0</v>
      </c>
      <c r="M11" s="41"/>
      <c r="N11" s="41"/>
      <c r="O11" s="41"/>
      <c r="P11" s="39">
        <f t="shared" si="0"/>
        <v>0</v>
      </c>
      <c r="Q11" s="39">
        <f t="shared" si="1"/>
        <v>7000000</v>
      </c>
    </row>
    <row r="12" spans="1:17" x14ac:dyDescent="0.25">
      <c r="A12" s="112" t="s">
        <v>589</v>
      </c>
      <c r="B12" s="112"/>
      <c r="C12" s="112"/>
      <c r="D12" s="112"/>
      <c r="E12" s="112"/>
      <c r="F12" s="112"/>
      <c r="G12" s="112"/>
      <c r="H12" s="13"/>
      <c r="I12" s="34">
        <f>SUM(I6:I11)</f>
        <v>36800000</v>
      </c>
      <c r="J12" s="34">
        <f t="shared" ref="J12:M12" si="2">SUM(J6:J11)</f>
        <v>5000000</v>
      </c>
      <c r="K12" s="34">
        <f t="shared" si="2"/>
        <v>2500000</v>
      </c>
      <c r="L12" s="34">
        <f t="shared" si="2"/>
        <v>2500000</v>
      </c>
      <c r="M12" s="34">
        <f t="shared" si="2"/>
        <v>2500000</v>
      </c>
      <c r="N12" s="34">
        <f t="shared" ref="N12" si="3">SUM(N6:N11)</f>
        <v>2500000</v>
      </c>
      <c r="O12" s="34">
        <f t="shared" ref="O12" si="4">SUM(O6:O11)</f>
        <v>2500000</v>
      </c>
      <c r="P12" s="39">
        <f t="shared" si="0"/>
        <v>17500000</v>
      </c>
      <c r="Q12" s="39">
        <f t="shared" si="1"/>
        <v>19300000</v>
      </c>
    </row>
    <row r="13" spans="1:17" x14ac:dyDescent="0.25">
      <c r="A13" s="112" t="s">
        <v>591</v>
      </c>
      <c r="B13" s="112"/>
      <c r="C13" s="112"/>
      <c r="D13" s="112"/>
      <c r="E13" s="112"/>
      <c r="F13" s="112"/>
      <c r="G13" s="112"/>
      <c r="H13" s="13"/>
      <c r="I13" s="13"/>
      <c r="J13" s="14">
        <v>5000000</v>
      </c>
      <c r="K13" s="14">
        <v>2500000</v>
      </c>
      <c r="L13" s="14">
        <v>2500000</v>
      </c>
      <c r="M13" s="14">
        <v>2500000</v>
      </c>
      <c r="N13" s="14">
        <v>2500000</v>
      </c>
      <c r="O13" s="14">
        <v>2500000</v>
      </c>
      <c r="P13" s="39">
        <f t="shared" si="0"/>
        <v>17500000</v>
      </c>
      <c r="Q13" s="39"/>
    </row>
    <row r="14" spans="1:17" x14ac:dyDescent="0.25">
      <c r="A14" s="112" t="s">
        <v>592</v>
      </c>
      <c r="B14" s="112"/>
      <c r="C14" s="112"/>
      <c r="D14" s="112"/>
      <c r="E14" s="112"/>
      <c r="F14" s="112"/>
      <c r="G14" s="112"/>
      <c r="H14" s="13"/>
      <c r="I14" s="13"/>
      <c r="J14" s="34">
        <f>J13-J12</f>
        <v>0</v>
      </c>
      <c r="K14" s="34">
        <f t="shared" ref="K14:P14" si="5">K13-K12</f>
        <v>0</v>
      </c>
      <c r="L14" s="34">
        <f t="shared" si="5"/>
        <v>0</v>
      </c>
      <c r="M14" s="34">
        <f t="shared" si="5"/>
        <v>0</v>
      </c>
      <c r="N14" s="34">
        <f t="shared" si="5"/>
        <v>0</v>
      </c>
      <c r="O14" s="34">
        <f t="shared" si="5"/>
        <v>0</v>
      </c>
      <c r="P14" s="34">
        <f t="shared" si="5"/>
        <v>0</v>
      </c>
      <c r="Q14" s="13"/>
    </row>
  </sheetData>
  <customSheetViews>
    <customSheetView guid="{9E5933D8-B207-42B1-B7F2-B6A4AD4CCDF1}" topLeftCell="B1">
      <selection activeCell="L25" sqref="L25"/>
      <pageMargins left="0.7" right="0.7" top="0.75" bottom="0.75" header="0.3" footer="0.3"/>
    </customSheetView>
    <customSheetView guid="{ECF72AE7-C5A2-4B64-8F4D-6758CB07E305}" topLeftCell="B1">
      <selection activeCell="L25" sqref="L25"/>
      <pageMargins left="0.7" right="0.7" top="0.75" bottom="0.75" header="0.3" footer="0.3"/>
    </customSheetView>
    <customSheetView guid="{113F5A9E-2D68-4C33-8BCE-86FDF83113D7}" topLeftCell="B1">
      <selection activeCell="L25" sqref="L25"/>
      <pageMargins left="0.7" right="0.7" top="0.75" bottom="0.75" header="0.3" footer="0.3"/>
    </customSheetView>
    <customSheetView guid="{ED46E13A-94FA-4E4C-857D-89FB75DD4E5B}" topLeftCell="B1">
      <selection activeCell="L25" sqref="L25"/>
      <pageMargins left="0.7" right="0.7" top="0.75" bottom="0.75" header="0.3" footer="0.3"/>
    </customSheetView>
    <customSheetView guid="{6880B336-4DDE-4525-A35F-B03F186E70C2}" topLeftCell="B1">
      <selection activeCell="L25" sqref="L25"/>
      <pageMargins left="0.7" right="0.7" top="0.75" bottom="0.75" header="0.3" footer="0.3"/>
    </customSheetView>
    <customSheetView guid="{C9F1297D-C101-46AC-A90F-3FEF25CC5F27}" topLeftCell="B1">
      <selection activeCell="L25" sqref="L25"/>
      <pageMargins left="0.7" right="0.7" top="0.75" bottom="0.75" header="0.3" footer="0.3"/>
    </customSheetView>
    <customSheetView guid="{A01D44F9-3608-429C-BE76-956311B3E4C7}" topLeftCell="B1">
      <selection activeCell="L25" sqref="L25"/>
      <pageMargins left="0.7" right="0.7" top="0.75" bottom="0.75" header="0.3" footer="0.3"/>
    </customSheetView>
    <customSheetView guid="{83082431-81FF-409D-850B-67C3547D8BF7}" topLeftCell="B1">
      <selection activeCell="L25" sqref="L25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23"/>
  <sheetViews>
    <sheetView workbookViewId="0">
      <selection activeCell="F1" sqref="F1:F1048576"/>
    </sheetView>
  </sheetViews>
  <sheetFormatPr defaultRowHeight="15" x14ac:dyDescent="0.25"/>
  <cols>
    <col min="1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10" width="14.28515625" style="6" bestFit="1" customWidth="1"/>
    <col min="11" max="13" width="14.7109375" style="6" bestFit="1" customWidth="1"/>
    <col min="14" max="14" width="13.28515625" style="6" bestFit="1" customWidth="1"/>
    <col min="15" max="15" width="14.28515625" style="6" bestFit="1" customWidth="1"/>
    <col min="16" max="16" width="11.7109375" style="6" bestFit="1" customWidth="1"/>
    <col min="17" max="16384" width="9.140625" style="6"/>
  </cols>
  <sheetData>
    <row r="2" spans="1:16" x14ac:dyDescent="0.25">
      <c r="A2" s="58" t="s">
        <v>528</v>
      </c>
      <c r="B2" s="58" t="s">
        <v>529</v>
      </c>
      <c r="C2" s="58" t="s">
        <v>530</v>
      </c>
      <c r="D2" s="58" t="s">
        <v>543</v>
      </c>
      <c r="E2" s="58" t="s">
        <v>531</v>
      </c>
      <c r="F2" s="64" t="s">
        <v>532</v>
      </c>
      <c r="G2" s="58" t="s">
        <v>564</v>
      </c>
      <c r="H2" s="46" t="s">
        <v>533</v>
      </c>
      <c r="I2" s="46" t="s">
        <v>534</v>
      </c>
      <c r="J2" s="47" t="s">
        <v>701</v>
      </c>
      <c r="K2" s="47" t="s">
        <v>702</v>
      </c>
      <c r="L2" s="48" t="s">
        <v>703</v>
      </c>
      <c r="M2" s="47" t="s">
        <v>704</v>
      </c>
      <c r="N2" s="47" t="s">
        <v>705</v>
      </c>
      <c r="O2" s="38" t="s">
        <v>593</v>
      </c>
      <c r="P2" s="38" t="s">
        <v>614</v>
      </c>
    </row>
    <row r="3" spans="1:16" x14ac:dyDescent="0.25">
      <c r="A3" s="45" t="s">
        <v>337</v>
      </c>
      <c r="B3" s="45" t="s">
        <v>338</v>
      </c>
      <c r="C3" s="45" t="s">
        <v>339</v>
      </c>
      <c r="D3" s="45" t="s">
        <v>558</v>
      </c>
      <c r="E3" s="45" t="s">
        <v>340</v>
      </c>
      <c r="F3" s="61">
        <v>1250402</v>
      </c>
      <c r="G3" s="45">
        <v>13316</v>
      </c>
      <c r="H3" s="46" t="s">
        <v>27</v>
      </c>
      <c r="I3" s="46">
        <v>2240000</v>
      </c>
      <c r="J3" s="49">
        <v>270000</v>
      </c>
      <c r="K3" s="49">
        <v>640000</v>
      </c>
      <c r="L3" s="49">
        <v>640000</v>
      </c>
      <c r="M3" s="49">
        <v>640000</v>
      </c>
      <c r="N3" s="49">
        <v>50000</v>
      </c>
      <c r="O3" s="39">
        <f>SUM(J3:N3)</f>
        <v>2240000</v>
      </c>
      <c r="P3" s="39">
        <f>I3-O3</f>
        <v>0</v>
      </c>
    </row>
    <row r="4" spans="1:16" x14ac:dyDescent="0.25">
      <c r="A4" s="45" t="s">
        <v>337</v>
      </c>
      <c r="B4" s="45" t="s">
        <v>341</v>
      </c>
      <c r="C4" s="45" t="s">
        <v>342</v>
      </c>
      <c r="D4" s="45" t="s">
        <v>558</v>
      </c>
      <c r="E4" s="45" t="s">
        <v>343</v>
      </c>
      <c r="F4" s="61">
        <v>1250402</v>
      </c>
      <c r="G4" s="45">
        <v>13316</v>
      </c>
      <c r="H4" s="46" t="s">
        <v>30</v>
      </c>
      <c r="I4" s="46">
        <v>275000</v>
      </c>
      <c r="J4" s="49">
        <v>25000</v>
      </c>
      <c r="K4" s="49">
        <v>75000</v>
      </c>
      <c r="L4" s="49">
        <v>75000</v>
      </c>
      <c r="M4" s="49">
        <v>75000</v>
      </c>
      <c r="N4" s="49">
        <v>25000</v>
      </c>
      <c r="O4" s="39">
        <f t="shared" ref="O4:O20" si="0">SUM(J4:N4)</f>
        <v>275000</v>
      </c>
      <c r="P4" s="39">
        <f t="shared" ref="P4:P20" si="1">I4-O4</f>
        <v>0</v>
      </c>
    </row>
    <row r="5" spans="1:16" x14ac:dyDescent="0.25">
      <c r="A5" s="45" t="s">
        <v>337</v>
      </c>
      <c r="B5" s="45" t="s">
        <v>344</v>
      </c>
      <c r="C5" s="45" t="s">
        <v>345</v>
      </c>
      <c r="D5" s="45" t="s">
        <v>558</v>
      </c>
      <c r="E5" s="45" t="s">
        <v>346</v>
      </c>
      <c r="F5" s="61">
        <v>1250402</v>
      </c>
      <c r="G5" s="45">
        <v>13316</v>
      </c>
      <c r="H5" s="46" t="s">
        <v>347</v>
      </c>
      <c r="I5" s="46">
        <v>275000</v>
      </c>
      <c r="J5" s="49">
        <v>25000</v>
      </c>
      <c r="K5" s="49">
        <v>75000</v>
      </c>
      <c r="L5" s="49">
        <v>75000</v>
      </c>
      <c r="M5" s="49">
        <v>75000</v>
      </c>
      <c r="N5" s="49">
        <v>25000</v>
      </c>
      <c r="O5" s="39">
        <f t="shared" si="0"/>
        <v>275000</v>
      </c>
      <c r="P5" s="39">
        <f t="shared" si="1"/>
        <v>0</v>
      </c>
    </row>
    <row r="6" spans="1:16" x14ac:dyDescent="0.25">
      <c r="A6" s="45" t="s">
        <v>337</v>
      </c>
      <c r="B6" s="45" t="s">
        <v>348</v>
      </c>
      <c r="C6" s="45" t="s">
        <v>349</v>
      </c>
      <c r="D6" s="45" t="s">
        <v>558</v>
      </c>
      <c r="E6" s="45" t="s">
        <v>350</v>
      </c>
      <c r="F6" s="61">
        <v>1250402</v>
      </c>
      <c r="G6" s="45">
        <v>13316</v>
      </c>
      <c r="H6" s="46" t="s">
        <v>351</v>
      </c>
      <c r="I6" s="46">
        <v>1000000</v>
      </c>
      <c r="J6" s="49">
        <v>345000</v>
      </c>
      <c r="K6" s="49">
        <v>200000</v>
      </c>
      <c r="L6" s="49">
        <v>200000</v>
      </c>
      <c r="M6" s="49">
        <v>200000</v>
      </c>
      <c r="N6" s="49">
        <v>55000</v>
      </c>
      <c r="O6" s="39">
        <f t="shared" si="0"/>
        <v>1000000</v>
      </c>
      <c r="P6" s="39">
        <f t="shared" si="1"/>
        <v>0</v>
      </c>
    </row>
    <row r="7" spans="1:16" x14ac:dyDescent="0.25">
      <c r="A7" s="45" t="s">
        <v>337</v>
      </c>
      <c r="B7" s="45" t="s">
        <v>352</v>
      </c>
      <c r="C7" s="45" t="s">
        <v>353</v>
      </c>
      <c r="D7" s="45" t="s">
        <v>558</v>
      </c>
      <c r="E7" s="45" t="s">
        <v>354</v>
      </c>
      <c r="F7" s="61">
        <v>1250402</v>
      </c>
      <c r="G7" s="45">
        <v>13316</v>
      </c>
      <c r="H7" s="46" t="s">
        <v>355</v>
      </c>
      <c r="I7" s="46">
        <v>100000</v>
      </c>
      <c r="J7" s="49">
        <v>25000</v>
      </c>
      <c r="K7" s="49">
        <v>25000</v>
      </c>
      <c r="L7" s="49">
        <v>25000</v>
      </c>
      <c r="M7" s="49">
        <v>25000</v>
      </c>
      <c r="N7" s="49"/>
      <c r="O7" s="39">
        <f t="shared" si="0"/>
        <v>100000</v>
      </c>
      <c r="P7" s="39">
        <f t="shared" si="1"/>
        <v>0</v>
      </c>
    </row>
    <row r="8" spans="1:16" x14ac:dyDescent="0.25">
      <c r="A8" s="45" t="s">
        <v>337</v>
      </c>
      <c r="B8" s="45" t="s">
        <v>356</v>
      </c>
      <c r="C8" s="45" t="s">
        <v>357</v>
      </c>
      <c r="D8" s="45" t="s">
        <v>558</v>
      </c>
      <c r="E8" s="45" t="s">
        <v>358</v>
      </c>
      <c r="F8" s="61">
        <v>1250402</v>
      </c>
      <c r="G8" s="45">
        <v>13316</v>
      </c>
      <c r="H8" s="46" t="s">
        <v>359</v>
      </c>
      <c r="I8" s="46">
        <v>9800000</v>
      </c>
      <c r="J8" s="49">
        <v>1250000</v>
      </c>
      <c r="K8" s="49">
        <v>2800000</v>
      </c>
      <c r="L8" s="49">
        <v>2800000</v>
      </c>
      <c r="M8" s="49">
        <v>2800000</v>
      </c>
      <c r="N8" s="49">
        <v>150000</v>
      </c>
      <c r="O8" s="39">
        <f t="shared" si="0"/>
        <v>9800000</v>
      </c>
      <c r="P8" s="39">
        <f t="shared" si="1"/>
        <v>0</v>
      </c>
    </row>
    <row r="9" spans="1:16" x14ac:dyDescent="0.25">
      <c r="A9" s="45" t="s">
        <v>337</v>
      </c>
      <c r="B9" s="45" t="s">
        <v>360</v>
      </c>
      <c r="C9" s="45" t="s">
        <v>361</v>
      </c>
      <c r="D9" s="45" t="s">
        <v>558</v>
      </c>
      <c r="E9" s="45" t="s">
        <v>362</v>
      </c>
      <c r="F9" s="61">
        <v>1250402</v>
      </c>
      <c r="G9" s="45">
        <v>13316</v>
      </c>
      <c r="H9" s="46" t="s">
        <v>217</v>
      </c>
      <c r="I9" s="46">
        <v>5600000</v>
      </c>
      <c r="J9" s="49">
        <v>700000</v>
      </c>
      <c r="K9" s="49">
        <v>1600000</v>
      </c>
      <c r="L9" s="49">
        <v>1600000</v>
      </c>
      <c r="M9" s="49">
        <v>1600000</v>
      </c>
      <c r="N9" s="49">
        <v>100000</v>
      </c>
      <c r="O9" s="39">
        <f t="shared" si="0"/>
        <v>5600000</v>
      </c>
      <c r="P9" s="39">
        <f t="shared" si="1"/>
        <v>0</v>
      </c>
    </row>
    <row r="10" spans="1:16" x14ac:dyDescent="0.25">
      <c r="A10" s="45" t="s">
        <v>337</v>
      </c>
      <c r="B10" s="45" t="s">
        <v>363</v>
      </c>
      <c r="C10" s="45" t="s">
        <v>364</v>
      </c>
      <c r="D10" s="45" t="s">
        <v>558</v>
      </c>
      <c r="E10" s="45" t="s">
        <v>365</v>
      </c>
      <c r="F10" s="61">
        <v>1250402</v>
      </c>
      <c r="G10" s="45">
        <v>13316</v>
      </c>
      <c r="H10" s="46" t="s">
        <v>366</v>
      </c>
      <c r="I10" s="46">
        <v>100000</v>
      </c>
      <c r="J10" s="49">
        <v>25000</v>
      </c>
      <c r="K10" s="49">
        <v>25000</v>
      </c>
      <c r="L10" s="49">
        <v>25000</v>
      </c>
      <c r="M10" s="49">
        <v>25000</v>
      </c>
      <c r="N10" s="49"/>
      <c r="O10" s="39">
        <f t="shared" si="0"/>
        <v>100000</v>
      </c>
      <c r="P10" s="39">
        <f t="shared" si="1"/>
        <v>0</v>
      </c>
    </row>
    <row r="11" spans="1:16" x14ac:dyDescent="0.25">
      <c r="A11" s="45" t="s">
        <v>337</v>
      </c>
      <c r="B11" s="45" t="s">
        <v>367</v>
      </c>
      <c r="C11" s="45" t="s">
        <v>368</v>
      </c>
      <c r="D11" s="45" t="s">
        <v>558</v>
      </c>
      <c r="E11" s="45" t="s">
        <v>369</v>
      </c>
      <c r="F11" s="61">
        <v>1250402</v>
      </c>
      <c r="G11" s="45">
        <v>13316</v>
      </c>
      <c r="H11" s="46" t="s">
        <v>370</v>
      </c>
      <c r="I11" s="46">
        <v>9100000</v>
      </c>
      <c r="J11" s="49">
        <v>960000</v>
      </c>
      <c r="K11" s="49">
        <v>2520000</v>
      </c>
      <c r="L11" s="49">
        <v>2520000</v>
      </c>
      <c r="M11" s="49">
        <v>2800000</v>
      </c>
      <c r="N11" s="49">
        <v>300000</v>
      </c>
      <c r="O11" s="39">
        <f t="shared" si="0"/>
        <v>9100000</v>
      </c>
      <c r="P11" s="39">
        <f t="shared" si="1"/>
        <v>0</v>
      </c>
    </row>
    <row r="12" spans="1:16" x14ac:dyDescent="0.25">
      <c r="A12" s="45" t="s">
        <v>337</v>
      </c>
      <c r="B12" s="45" t="s">
        <v>371</v>
      </c>
      <c r="C12" s="45" t="s">
        <v>372</v>
      </c>
      <c r="D12" s="45" t="s">
        <v>558</v>
      </c>
      <c r="E12" s="45" t="s">
        <v>373</v>
      </c>
      <c r="F12" s="61">
        <v>1250402</v>
      </c>
      <c r="G12" s="45">
        <v>13316</v>
      </c>
      <c r="H12" s="46" t="s">
        <v>374</v>
      </c>
      <c r="I12" s="46">
        <v>10400000</v>
      </c>
      <c r="J12" s="49">
        <v>3000000</v>
      </c>
      <c r="K12" s="49">
        <v>2400000</v>
      </c>
      <c r="L12" s="49">
        <v>2400000</v>
      </c>
      <c r="M12" s="49">
        <v>2400000</v>
      </c>
      <c r="N12" s="49">
        <v>200000</v>
      </c>
      <c r="O12" s="39">
        <f t="shared" si="0"/>
        <v>10400000</v>
      </c>
      <c r="P12" s="39">
        <f t="shared" si="1"/>
        <v>0</v>
      </c>
    </row>
    <row r="13" spans="1:16" x14ac:dyDescent="0.25">
      <c r="A13" s="45" t="s">
        <v>337</v>
      </c>
      <c r="B13" s="45" t="s">
        <v>375</v>
      </c>
      <c r="C13" s="45" t="s">
        <v>376</v>
      </c>
      <c r="D13" s="45" t="s">
        <v>558</v>
      </c>
      <c r="E13" s="45" t="s">
        <v>377</v>
      </c>
      <c r="F13" s="61">
        <v>1250402</v>
      </c>
      <c r="G13" s="45">
        <v>13316</v>
      </c>
      <c r="H13" s="46" t="s">
        <v>378</v>
      </c>
      <c r="I13" s="46">
        <v>1000000</v>
      </c>
      <c r="J13" s="49">
        <v>350000</v>
      </c>
      <c r="K13" s="49">
        <v>200000</v>
      </c>
      <c r="L13" s="49">
        <v>200000</v>
      </c>
      <c r="M13" s="49">
        <v>200000</v>
      </c>
      <c r="N13" s="49">
        <v>50000</v>
      </c>
      <c r="O13" s="39">
        <f t="shared" si="0"/>
        <v>1000000</v>
      </c>
      <c r="P13" s="39">
        <f t="shared" si="1"/>
        <v>0</v>
      </c>
    </row>
    <row r="14" spans="1:16" x14ac:dyDescent="0.25">
      <c r="A14" s="45" t="s">
        <v>337</v>
      </c>
      <c r="B14" s="45" t="s">
        <v>379</v>
      </c>
      <c r="C14" s="45" t="s">
        <v>380</v>
      </c>
      <c r="D14" s="45" t="s">
        <v>558</v>
      </c>
      <c r="E14" s="45" t="s">
        <v>381</v>
      </c>
      <c r="F14" s="61">
        <v>1250402</v>
      </c>
      <c r="G14" s="45">
        <v>13316</v>
      </c>
      <c r="H14" s="46" t="s">
        <v>382</v>
      </c>
      <c r="I14" s="46">
        <v>4500000</v>
      </c>
      <c r="J14" s="49"/>
      <c r="K14" s="49">
        <v>1500000</v>
      </c>
      <c r="L14" s="49">
        <v>1500000</v>
      </c>
      <c r="M14" s="49">
        <v>1500000</v>
      </c>
      <c r="N14" s="49"/>
      <c r="O14" s="39">
        <f t="shared" si="0"/>
        <v>4500000</v>
      </c>
      <c r="P14" s="39">
        <f t="shared" si="1"/>
        <v>0</v>
      </c>
    </row>
    <row r="15" spans="1:16" x14ac:dyDescent="0.25">
      <c r="A15" s="45" t="s">
        <v>337</v>
      </c>
      <c r="B15" s="45" t="s">
        <v>383</v>
      </c>
      <c r="C15" s="45" t="s">
        <v>384</v>
      </c>
      <c r="D15" s="45" t="s">
        <v>558</v>
      </c>
      <c r="E15" s="45" t="s">
        <v>385</v>
      </c>
      <c r="F15" s="61">
        <v>1250402</v>
      </c>
      <c r="G15" s="45">
        <v>13316</v>
      </c>
      <c r="H15" s="46" t="s">
        <v>229</v>
      </c>
      <c r="I15" s="46">
        <v>2750000</v>
      </c>
      <c r="J15" s="49">
        <v>300000</v>
      </c>
      <c r="K15" s="49">
        <v>750000</v>
      </c>
      <c r="L15" s="49">
        <v>750000</v>
      </c>
      <c r="M15" s="49">
        <v>750000</v>
      </c>
      <c r="N15" s="49">
        <v>200000</v>
      </c>
      <c r="O15" s="39">
        <f t="shared" si="0"/>
        <v>2750000</v>
      </c>
      <c r="P15" s="39">
        <f t="shared" si="1"/>
        <v>0</v>
      </c>
    </row>
    <row r="16" spans="1:16" x14ac:dyDescent="0.25">
      <c r="A16" s="45" t="s">
        <v>337</v>
      </c>
      <c r="B16" s="45" t="s">
        <v>386</v>
      </c>
      <c r="C16" s="45" t="s">
        <v>387</v>
      </c>
      <c r="D16" s="45" t="s">
        <v>558</v>
      </c>
      <c r="E16" s="45" t="s">
        <v>388</v>
      </c>
      <c r="F16" s="61">
        <v>1250402</v>
      </c>
      <c r="G16" s="45">
        <v>13316</v>
      </c>
      <c r="H16" s="46" t="s">
        <v>233</v>
      </c>
      <c r="I16" s="46">
        <v>7000000</v>
      </c>
      <c r="J16" s="49">
        <v>850000</v>
      </c>
      <c r="K16" s="49">
        <v>2000000</v>
      </c>
      <c r="L16" s="49">
        <v>2000000</v>
      </c>
      <c r="M16" s="49">
        <v>2000000</v>
      </c>
      <c r="N16" s="49">
        <v>150000</v>
      </c>
      <c r="O16" s="39">
        <f t="shared" si="0"/>
        <v>7000000</v>
      </c>
      <c r="P16" s="39">
        <f t="shared" si="1"/>
        <v>0</v>
      </c>
    </row>
    <row r="17" spans="1:16" x14ac:dyDescent="0.25">
      <c r="A17" s="45" t="s">
        <v>337</v>
      </c>
      <c r="B17" s="45" t="s">
        <v>389</v>
      </c>
      <c r="C17" s="45" t="s">
        <v>390</v>
      </c>
      <c r="D17" s="45" t="s">
        <v>558</v>
      </c>
      <c r="E17" s="45" t="s">
        <v>391</v>
      </c>
      <c r="F17" s="61">
        <v>1250402</v>
      </c>
      <c r="G17" s="45">
        <v>13316</v>
      </c>
      <c r="H17" s="46" t="s">
        <v>392</v>
      </c>
      <c r="I17" s="46">
        <v>11200000</v>
      </c>
      <c r="J17" s="49">
        <v>1400000</v>
      </c>
      <c r="K17" s="49">
        <v>3200000</v>
      </c>
      <c r="L17" s="49">
        <v>3200000</v>
      </c>
      <c r="M17" s="49">
        <v>3200000</v>
      </c>
      <c r="N17" s="49">
        <v>200000</v>
      </c>
      <c r="O17" s="39">
        <f t="shared" si="0"/>
        <v>11200000</v>
      </c>
      <c r="P17" s="39">
        <f t="shared" si="1"/>
        <v>0</v>
      </c>
    </row>
    <row r="18" spans="1:16" x14ac:dyDescent="0.25">
      <c r="A18" s="45" t="s">
        <v>337</v>
      </c>
      <c r="B18" s="45" t="s">
        <v>393</v>
      </c>
      <c r="C18" s="45" t="s">
        <v>394</v>
      </c>
      <c r="D18" s="45" t="s">
        <v>558</v>
      </c>
      <c r="E18" s="45" t="s">
        <v>395</v>
      </c>
      <c r="F18" s="61">
        <v>1250402</v>
      </c>
      <c r="G18" s="45">
        <v>13316</v>
      </c>
      <c r="H18" s="46" t="s">
        <v>396</v>
      </c>
      <c r="I18" s="46">
        <v>2000000</v>
      </c>
      <c r="J18" s="49">
        <v>450000</v>
      </c>
      <c r="K18" s="49">
        <v>500000</v>
      </c>
      <c r="L18" s="49">
        <v>500000</v>
      </c>
      <c r="M18" s="49">
        <v>500000</v>
      </c>
      <c r="N18" s="49">
        <v>50000</v>
      </c>
      <c r="O18" s="39">
        <f t="shared" si="0"/>
        <v>2000000</v>
      </c>
      <c r="P18" s="39">
        <f t="shared" si="1"/>
        <v>0</v>
      </c>
    </row>
    <row r="19" spans="1:16" x14ac:dyDescent="0.25">
      <c r="A19" s="45" t="s">
        <v>337</v>
      </c>
      <c r="B19" s="45" t="s">
        <v>397</v>
      </c>
      <c r="C19" s="45" t="s">
        <v>398</v>
      </c>
      <c r="D19" s="45" t="s">
        <v>558</v>
      </c>
      <c r="E19" s="45" t="s">
        <v>399</v>
      </c>
      <c r="F19" s="61">
        <v>1250402</v>
      </c>
      <c r="G19" s="45">
        <v>13316</v>
      </c>
      <c r="H19" s="46" t="s">
        <v>237</v>
      </c>
      <c r="I19" s="46">
        <v>275000</v>
      </c>
      <c r="J19" s="49">
        <v>25000</v>
      </c>
      <c r="K19" s="49">
        <v>75000</v>
      </c>
      <c r="L19" s="49">
        <v>75000</v>
      </c>
      <c r="M19" s="49">
        <v>75000</v>
      </c>
      <c r="N19" s="49">
        <v>25000</v>
      </c>
      <c r="O19" s="39">
        <f t="shared" si="0"/>
        <v>275000</v>
      </c>
      <c r="P19" s="39">
        <f t="shared" si="1"/>
        <v>0</v>
      </c>
    </row>
    <row r="20" spans="1:16" x14ac:dyDescent="0.25">
      <c r="A20" s="45" t="s">
        <v>337</v>
      </c>
      <c r="B20" s="45" t="s">
        <v>400</v>
      </c>
      <c r="C20" s="45" t="s">
        <v>401</v>
      </c>
      <c r="D20" s="45" t="s">
        <v>558</v>
      </c>
      <c r="E20" s="45" t="s">
        <v>402</v>
      </c>
      <c r="F20" s="61">
        <v>1250402</v>
      </c>
      <c r="G20" s="45">
        <v>13316</v>
      </c>
      <c r="H20" s="46" t="s">
        <v>403</v>
      </c>
      <c r="I20" s="46">
        <v>1500000</v>
      </c>
      <c r="J20" s="49"/>
      <c r="K20" s="49">
        <v>500000</v>
      </c>
      <c r="L20" s="49">
        <v>500000</v>
      </c>
      <c r="M20" s="49">
        <v>500000</v>
      </c>
      <c r="N20" s="49"/>
      <c r="O20" s="39">
        <f t="shared" si="0"/>
        <v>1500000</v>
      </c>
      <c r="P20" s="39">
        <f t="shared" si="1"/>
        <v>0</v>
      </c>
    </row>
    <row r="21" spans="1:16" x14ac:dyDescent="0.25">
      <c r="A21" s="111" t="s">
        <v>589</v>
      </c>
      <c r="B21" s="111"/>
      <c r="C21" s="111"/>
      <c r="D21" s="111"/>
      <c r="E21" s="111"/>
      <c r="F21" s="111"/>
      <c r="G21" s="111"/>
      <c r="H21" s="46"/>
      <c r="I21" s="46">
        <f>SUM(I3:I20)</f>
        <v>69115000</v>
      </c>
      <c r="J21" s="46">
        <f t="shared" ref="J21:N21" si="2">SUM(J3:J20)</f>
        <v>10000000</v>
      </c>
      <c r="K21" s="46">
        <f t="shared" si="2"/>
        <v>19085000</v>
      </c>
      <c r="L21" s="46">
        <f t="shared" si="2"/>
        <v>19085000</v>
      </c>
      <c r="M21" s="46">
        <f t="shared" si="2"/>
        <v>19365000</v>
      </c>
      <c r="N21" s="46">
        <f t="shared" si="2"/>
        <v>1580000</v>
      </c>
      <c r="O21" s="39">
        <f>SUM(J21:N21)</f>
        <v>69115000</v>
      </c>
      <c r="P21" s="39">
        <f>I21-O21</f>
        <v>0</v>
      </c>
    </row>
    <row r="22" spans="1:16" x14ac:dyDescent="0.25">
      <c r="A22" s="111" t="s">
        <v>591</v>
      </c>
      <c r="B22" s="111"/>
      <c r="C22" s="111"/>
      <c r="D22" s="111"/>
      <c r="E22" s="111"/>
      <c r="F22" s="111"/>
      <c r="G22" s="111"/>
      <c r="H22" s="46"/>
      <c r="I22" s="46"/>
      <c r="J22" s="50">
        <v>10000000</v>
      </c>
      <c r="K22" s="50">
        <v>19085000</v>
      </c>
      <c r="L22" s="50">
        <v>19085000</v>
      </c>
      <c r="M22" s="50">
        <v>19365000</v>
      </c>
      <c r="N22" s="50">
        <v>1580000</v>
      </c>
      <c r="O22" s="39">
        <f>SUM(J22:N22)</f>
        <v>69115000</v>
      </c>
      <c r="P22" s="39"/>
    </row>
    <row r="23" spans="1:16" x14ac:dyDescent="0.25">
      <c r="A23" s="111" t="s">
        <v>592</v>
      </c>
      <c r="B23" s="111"/>
      <c r="C23" s="111"/>
      <c r="D23" s="111"/>
      <c r="E23" s="111"/>
      <c r="F23" s="111"/>
      <c r="G23" s="111"/>
      <c r="H23" s="46"/>
      <c r="I23" s="46"/>
      <c r="J23" s="46">
        <f>J22-J21</f>
        <v>0</v>
      </c>
      <c r="K23" s="46">
        <f t="shared" ref="K23:O23" si="3">K22-K21</f>
        <v>0</v>
      </c>
      <c r="L23" s="46">
        <f t="shared" si="3"/>
        <v>0</v>
      </c>
      <c r="M23" s="46">
        <f t="shared" si="3"/>
        <v>0</v>
      </c>
      <c r="N23" s="46">
        <f t="shared" si="3"/>
        <v>0</v>
      </c>
      <c r="O23" s="46">
        <f t="shared" si="3"/>
        <v>0</v>
      </c>
      <c r="P23" s="46"/>
    </row>
  </sheetData>
  <customSheetViews>
    <customSheetView guid="{9E5933D8-B207-42B1-B7F2-B6A4AD4CCDF1}">
      <selection activeCell="F1" sqref="F1:F1048576"/>
      <pageMargins left="0.7" right="0.7" top="0.75" bottom="0.75" header="0.3" footer="0.3"/>
    </customSheetView>
    <customSheetView guid="{ECF72AE7-C5A2-4B64-8F4D-6758CB07E305}">
      <selection activeCell="N23" sqref="N23:O23"/>
      <pageMargins left="0.7" right="0.7" top="0.75" bottom="0.75" header="0.3" footer="0.3"/>
    </customSheetView>
    <customSheetView guid="{113F5A9E-2D68-4C33-8BCE-86FDF83113D7}">
      <selection activeCell="N23" sqref="N23:O23"/>
      <pageMargins left="0.7" right="0.7" top="0.75" bottom="0.75" header="0.3" footer="0.3"/>
    </customSheetView>
    <customSheetView guid="{ED46E13A-94FA-4E4C-857D-89FB75DD4E5B}">
      <selection activeCell="N23" sqref="N23:O23"/>
      <pageMargins left="0.7" right="0.7" top="0.75" bottom="0.75" header="0.3" footer="0.3"/>
    </customSheetView>
    <customSheetView guid="{6880B336-4DDE-4525-A35F-B03F186E70C2}">
      <selection activeCell="N23" sqref="N23:O23"/>
      <pageMargins left="0.7" right="0.7" top="0.75" bottom="0.75" header="0.3" footer="0.3"/>
    </customSheetView>
    <customSheetView guid="{C9F1297D-C101-46AC-A90F-3FEF25CC5F27}" topLeftCell="A7">
      <selection activeCell="N23" sqref="N23:O23"/>
      <pageMargins left="0.7" right="0.7" top="0.75" bottom="0.75" header="0.3" footer="0.3"/>
    </customSheetView>
    <customSheetView guid="{A01D44F9-3608-429C-BE76-956311B3E4C7}">
      <selection activeCell="F1" sqref="F1:F1048576"/>
      <pageMargins left="0.7" right="0.7" top="0.75" bottom="0.75" header="0.3" footer="0.3"/>
    </customSheetView>
    <customSheetView guid="{83082431-81FF-409D-850B-67C3547D8BF7}" topLeftCell="A10">
      <selection activeCell="N14" sqref="N14"/>
      <pageMargins left="0.7" right="0.7" top="0.75" bottom="0.75" header="0.3" footer="0.3"/>
    </customSheetView>
  </customSheetViews>
  <mergeCells count="3">
    <mergeCell ref="A21:G21"/>
    <mergeCell ref="A22:G22"/>
    <mergeCell ref="A23:G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X19"/>
  <sheetViews>
    <sheetView workbookViewId="0">
      <selection activeCell="F5" sqref="F5"/>
    </sheetView>
  </sheetViews>
  <sheetFormatPr defaultRowHeight="15" x14ac:dyDescent="0.25"/>
  <cols>
    <col min="1" max="1" width="18.85546875" customWidth="1"/>
    <col min="9" max="9" width="10.140625" bestFit="1" customWidth="1"/>
    <col min="10" max="22" width="14.5703125" bestFit="1" customWidth="1"/>
    <col min="23" max="23" width="12.7109375" bestFit="1" customWidth="1"/>
    <col min="24" max="24" width="11.5703125" bestFit="1" customWidth="1"/>
  </cols>
  <sheetData>
    <row r="3" spans="1:24" x14ac:dyDescent="0.25">
      <c r="A3" s="37" t="s">
        <v>528</v>
      </c>
      <c r="B3" s="37" t="s">
        <v>529</v>
      </c>
      <c r="C3" s="37" t="s">
        <v>530</v>
      </c>
      <c r="D3" s="37" t="s">
        <v>543</v>
      </c>
      <c r="E3" s="37" t="s">
        <v>531</v>
      </c>
      <c r="F3" s="37" t="s">
        <v>532</v>
      </c>
      <c r="G3" s="37" t="s">
        <v>564</v>
      </c>
      <c r="H3" s="13" t="s">
        <v>533</v>
      </c>
      <c r="I3" s="13" t="s">
        <v>534</v>
      </c>
      <c r="J3" s="12" t="s">
        <v>706</v>
      </c>
      <c r="K3" s="12" t="s">
        <v>707</v>
      </c>
      <c r="L3" s="12" t="s">
        <v>708</v>
      </c>
      <c r="M3" s="12" t="s">
        <v>709</v>
      </c>
      <c r="N3" s="12" t="s">
        <v>710</v>
      </c>
      <c r="O3" s="12" t="s">
        <v>711</v>
      </c>
      <c r="P3" s="12" t="s">
        <v>712</v>
      </c>
      <c r="Q3" s="12" t="s">
        <v>713</v>
      </c>
      <c r="R3" s="12" t="s">
        <v>714</v>
      </c>
      <c r="S3" s="12" t="s">
        <v>715</v>
      </c>
      <c r="T3" s="12" t="s">
        <v>716</v>
      </c>
      <c r="U3" s="12" t="s">
        <v>717</v>
      </c>
      <c r="V3" s="42" t="s">
        <v>716</v>
      </c>
      <c r="W3" s="38" t="s">
        <v>593</v>
      </c>
      <c r="X3" s="38" t="s">
        <v>614</v>
      </c>
    </row>
    <row r="4" spans="1:24" x14ac:dyDescent="0.25">
      <c r="A4" s="37" t="s">
        <v>404</v>
      </c>
      <c r="B4" s="37" t="s">
        <v>405</v>
      </c>
      <c r="C4" s="37" t="s">
        <v>155</v>
      </c>
      <c r="D4" s="37" t="s">
        <v>559</v>
      </c>
      <c r="E4" s="37" t="s">
        <v>406</v>
      </c>
      <c r="F4" s="37">
        <v>1250402</v>
      </c>
      <c r="G4" s="40">
        <v>13316</v>
      </c>
      <c r="H4" s="34" t="s">
        <v>27</v>
      </c>
      <c r="I4" s="34">
        <v>1500000</v>
      </c>
      <c r="J4" s="43">
        <v>1500000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39">
        <f>SUM(J4:V4)</f>
        <v>1500000</v>
      </c>
      <c r="X4" s="39">
        <f>I4-W4</f>
        <v>0</v>
      </c>
    </row>
    <row r="5" spans="1:24" x14ac:dyDescent="0.25">
      <c r="A5" s="37" t="s">
        <v>404</v>
      </c>
      <c r="B5" s="37" t="s">
        <v>407</v>
      </c>
      <c r="C5" s="37" t="s">
        <v>155</v>
      </c>
      <c r="D5" s="37" t="s">
        <v>559</v>
      </c>
      <c r="E5" s="37" t="s">
        <v>408</v>
      </c>
      <c r="F5" s="37">
        <v>1250402</v>
      </c>
      <c r="G5" s="40">
        <v>13316</v>
      </c>
      <c r="H5" s="34" t="s">
        <v>30</v>
      </c>
      <c r="I5" s="34">
        <v>160000</v>
      </c>
      <c r="J5" s="43"/>
      <c r="K5" s="43">
        <v>160000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39">
        <f t="shared" ref="W5:W18" si="0">SUM(J5:V5)</f>
        <v>160000</v>
      </c>
      <c r="X5" s="39">
        <f t="shared" ref="X5:X17" si="1">I5-W5</f>
        <v>0</v>
      </c>
    </row>
    <row r="6" spans="1:24" x14ac:dyDescent="0.25">
      <c r="A6" s="37" t="s">
        <v>404</v>
      </c>
      <c r="B6" s="37" t="s">
        <v>409</v>
      </c>
      <c r="C6" s="37" t="s">
        <v>155</v>
      </c>
      <c r="D6" s="37" t="s">
        <v>559</v>
      </c>
      <c r="E6" s="37" t="s">
        <v>410</v>
      </c>
      <c r="F6" s="37">
        <v>1250402</v>
      </c>
      <c r="G6" s="40">
        <v>13316</v>
      </c>
      <c r="H6" s="34" t="s">
        <v>33</v>
      </c>
      <c r="I6" s="34">
        <v>100000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>
        <v>100000</v>
      </c>
      <c r="W6" s="39">
        <f t="shared" si="0"/>
        <v>100000</v>
      </c>
      <c r="X6" s="39">
        <f t="shared" si="1"/>
        <v>0</v>
      </c>
    </row>
    <row r="7" spans="1:24" x14ac:dyDescent="0.25">
      <c r="A7" s="37" t="s">
        <v>404</v>
      </c>
      <c r="B7" s="37" t="s">
        <v>411</v>
      </c>
      <c r="C7" s="37" t="s">
        <v>155</v>
      </c>
      <c r="D7" s="37" t="s">
        <v>559</v>
      </c>
      <c r="E7" s="37" t="s">
        <v>412</v>
      </c>
      <c r="F7" s="37">
        <v>1250402</v>
      </c>
      <c r="G7" s="40">
        <v>13316</v>
      </c>
      <c r="H7" s="34" t="s">
        <v>413</v>
      </c>
      <c r="I7" s="34">
        <v>1000000</v>
      </c>
      <c r="J7" s="43"/>
      <c r="K7" s="43"/>
      <c r="L7" s="43">
        <v>1000000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39">
        <f t="shared" si="0"/>
        <v>1000000</v>
      </c>
      <c r="X7" s="39">
        <f t="shared" si="1"/>
        <v>0</v>
      </c>
    </row>
    <row r="8" spans="1:24" x14ac:dyDescent="0.25">
      <c r="A8" s="37" t="s">
        <v>404</v>
      </c>
      <c r="B8" s="37" t="s">
        <v>414</v>
      </c>
      <c r="C8" s="37" t="s">
        <v>155</v>
      </c>
      <c r="D8" s="37" t="s">
        <v>559</v>
      </c>
      <c r="E8" s="37" t="s">
        <v>415</v>
      </c>
      <c r="F8" s="37">
        <v>1250402</v>
      </c>
      <c r="G8" s="40">
        <v>13316</v>
      </c>
      <c r="H8" s="34" t="s">
        <v>46</v>
      </c>
      <c r="I8" s="34">
        <v>2000000</v>
      </c>
      <c r="J8" s="43"/>
      <c r="K8" s="43"/>
      <c r="L8" s="43"/>
      <c r="M8" s="43">
        <v>400000</v>
      </c>
      <c r="N8" s="43"/>
      <c r="O8" s="43"/>
      <c r="P8" s="43"/>
      <c r="Q8" s="43">
        <v>1500000</v>
      </c>
      <c r="R8" s="43">
        <v>100000</v>
      </c>
      <c r="S8" s="43"/>
      <c r="T8" s="43"/>
      <c r="U8" s="43"/>
      <c r="V8" s="43"/>
      <c r="W8" s="39">
        <f t="shared" si="0"/>
        <v>2000000</v>
      </c>
      <c r="X8" s="39">
        <f t="shared" si="1"/>
        <v>0</v>
      </c>
    </row>
    <row r="9" spans="1:24" x14ac:dyDescent="0.25">
      <c r="A9" s="37" t="s">
        <v>404</v>
      </c>
      <c r="B9" s="37" t="s">
        <v>416</v>
      </c>
      <c r="C9" s="37" t="s">
        <v>155</v>
      </c>
      <c r="D9" s="37" t="s">
        <v>559</v>
      </c>
      <c r="E9" s="37" t="s">
        <v>417</v>
      </c>
      <c r="F9" s="37">
        <v>1250402</v>
      </c>
      <c r="G9" s="40">
        <v>13316</v>
      </c>
      <c r="H9" s="34" t="s">
        <v>418</v>
      </c>
      <c r="I9" s="34">
        <v>100000</v>
      </c>
      <c r="J9" s="43">
        <v>100000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39">
        <f t="shared" si="0"/>
        <v>100000</v>
      </c>
      <c r="X9" s="39">
        <f t="shared" si="1"/>
        <v>0</v>
      </c>
    </row>
    <row r="10" spans="1:24" x14ac:dyDescent="0.25">
      <c r="A10" s="37" t="s">
        <v>404</v>
      </c>
      <c r="B10" s="37" t="s">
        <v>419</v>
      </c>
      <c r="C10" s="37" t="s">
        <v>155</v>
      </c>
      <c r="D10" s="37" t="s">
        <v>559</v>
      </c>
      <c r="E10" s="37" t="s">
        <v>420</v>
      </c>
      <c r="F10" s="37">
        <v>1250402</v>
      </c>
      <c r="G10" s="40">
        <v>13316</v>
      </c>
      <c r="H10" s="34" t="s">
        <v>54</v>
      </c>
      <c r="I10" s="34">
        <v>3000000</v>
      </c>
      <c r="J10" s="43">
        <v>450000</v>
      </c>
      <c r="K10" s="43">
        <v>250000</v>
      </c>
      <c r="L10" s="43">
        <v>450000</v>
      </c>
      <c r="M10" s="43"/>
      <c r="N10" s="43"/>
      <c r="O10" s="43"/>
      <c r="P10" s="43"/>
      <c r="Q10" s="43">
        <v>300000</v>
      </c>
      <c r="R10" s="43">
        <v>500000</v>
      </c>
      <c r="S10" s="43">
        <v>500000</v>
      </c>
      <c r="T10" s="43">
        <v>250000</v>
      </c>
      <c r="U10" s="43"/>
      <c r="V10" s="43">
        <v>300000</v>
      </c>
      <c r="W10" s="39">
        <f t="shared" si="0"/>
        <v>3000000</v>
      </c>
      <c r="X10" s="39">
        <f t="shared" si="1"/>
        <v>0</v>
      </c>
    </row>
    <row r="11" spans="1:24" x14ac:dyDescent="0.25">
      <c r="A11" s="37" t="s">
        <v>404</v>
      </c>
      <c r="B11" s="37" t="s">
        <v>421</v>
      </c>
      <c r="C11" s="37" t="s">
        <v>155</v>
      </c>
      <c r="D11" s="37" t="s">
        <v>559</v>
      </c>
      <c r="E11" s="37" t="s">
        <v>422</v>
      </c>
      <c r="F11" s="37">
        <v>1250402</v>
      </c>
      <c r="G11" s="40">
        <v>13316</v>
      </c>
      <c r="H11" s="34" t="s">
        <v>423</v>
      </c>
      <c r="I11" s="34">
        <v>4000000</v>
      </c>
      <c r="J11" s="43">
        <v>450000</v>
      </c>
      <c r="K11" s="43">
        <v>600000</v>
      </c>
      <c r="L11" s="43">
        <v>500000</v>
      </c>
      <c r="M11" s="43"/>
      <c r="N11" s="43"/>
      <c r="O11" s="43"/>
      <c r="P11" s="43"/>
      <c r="Q11" s="43"/>
      <c r="R11" s="43">
        <v>600000</v>
      </c>
      <c r="S11" s="43">
        <v>850000</v>
      </c>
      <c r="T11" s="43">
        <v>500000</v>
      </c>
      <c r="U11" s="43"/>
      <c r="V11" s="43">
        <v>500000</v>
      </c>
      <c r="W11" s="39">
        <f t="shared" si="0"/>
        <v>4000000</v>
      </c>
      <c r="X11" s="39">
        <f t="shared" si="1"/>
        <v>0</v>
      </c>
    </row>
    <row r="12" spans="1:24" x14ac:dyDescent="0.25">
      <c r="A12" s="37" t="s">
        <v>404</v>
      </c>
      <c r="B12" s="37" t="s">
        <v>424</v>
      </c>
      <c r="C12" s="37" t="s">
        <v>155</v>
      </c>
      <c r="D12" s="37" t="s">
        <v>559</v>
      </c>
      <c r="E12" s="37" t="s">
        <v>425</v>
      </c>
      <c r="F12" s="37">
        <v>1250402</v>
      </c>
      <c r="G12" s="40">
        <v>13316</v>
      </c>
      <c r="H12" s="34" t="s">
        <v>426</v>
      </c>
      <c r="I12" s="34">
        <v>1500000</v>
      </c>
      <c r="J12" s="43"/>
      <c r="K12" s="43">
        <v>250000</v>
      </c>
      <c r="L12" s="43">
        <v>50000</v>
      </c>
      <c r="M12" s="43"/>
      <c r="N12" s="43"/>
      <c r="O12" s="43"/>
      <c r="P12" s="43"/>
      <c r="Q12" s="43"/>
      <c r="R12" s="43">
        <v>200000</v>
      </c>
      <c r="S12" s="43">
        <v>200000</v>
      </c>
      <c r="T12" s="43">
        <v>650000</v>
      </c>
      <c r="U12" s="43"/>
      <c r="V12" s="43">
        <v>150000</v>
      </c>
      <c r="W12" s="39">
        <f t="shared" si="0"/>
        <v>1500000</v>
      </c>
      <c r="X12" s="39">
        <f t="shared" si="1"/>
        <v>0</v>
      </c>
    </row>
    <row r="13" spans="1:24" x14ac:dyDescent="0.25">
      <c r="A13" s="37" t="s">
        <v>404</v>
      </c>
      <c r="B13" s="37" t="s">
        <v>427</v>
      </c>
      <c r="C13" s="37" t="s">
        <v>155</v>
      </c>
      <c r="D13" s="37" t="s">
        <v>559</v>
      </c>
      <c r="E13" s="37" t="s">
        <v>428</v>
      </c>
      <c r="F13" s="37">
        <v>1250402</v>
      </c>
      <c r="G13" s="40">
        <v>13316</v>
      </c>
      <c r="H13" s="34" t="s">
        <v>429</v>
      </c>
      <c r="I13" s="34">
        <v>100000</v>
      </c>
      <c r="J13" s="43"/>
      <c r="K13" s="43"/>
      <c r="L13" s="43"/>
      <c r="M13" s="43"/>
      <c r="N13" s="43"/>
      <c r="O13" s="43"/>
      <c r="P13" s="43"/>
      <c r="Q13" s="43"/>
      <c r="R13" s="43"/>
      <c r="S13" s="43">
        <v>100000</v>
      </c>
      <c r="T13" s="43"/>
      <c r="U13" s="43"/>
      <c r="V13" s="43"/>
      <c r="W13" s="39">
        <f t="shared" si="0"/>
        <v>100000</v>
      </c>
      <c r="X13" s="39">
        <f t="shared" si="1"/>
        <v>0</v>
      </c>
    </row>
    <row r="14" spans="1:24" x14ac:dyDescent="0.25">
      <c r="A14" s="37" t="s">
        <v>404</v>
      </c>
      <c r="B14" s="37" t="s">
        <v>430</v>
      </c>
      <c r="C14" s="37" t="s">
        <v>155</v>
      </c>
      <c r="D14" s="37" t="s">
        <v>559</v>
      </c>
      <c r="E14" s="37" t="s">
        <v>431</v>
      </c>
      <c r="F14" s="37">
        <v>1250402</v>
      </c>
      <c r="G14" s="40">
        <v>13316</v>
      </c>
      <c r="H14" s="34" t="s">
        <v>69</v>
      </c>
      <c r="I14" s="34">
        <v>11200000</v>
      </c>
      <c r="J14" s="43">
        <v>1000000</v>
      </c>
      <c r="K14" s="43">
        <v>1000000</v>
      </c>
      <c r="L14" s="43">
        <v>1000000</v>
      </c>
      <c r="M14" s="43">
        <v>1000000</v>
      </c>
      <c r="N14" s="43">
        <v>250000</v>
      </c>
      <c r="O14" s="43">
        <v>1000000</v>
      </c>
      <c r="P14" s="43">
        <v>700000</v>
      </c>
      <c r="Q14" s="43">
        <v>1000000</v>
      </c>
      <c r="R14" s="43">
        <v>1000000</v>
      </c>
      <c r="S14" s="43">
        <v>1000000</v>
      </c>
      <c r="T14" s="43">
        <v>700000</v>
      </c>
      <c r="U14" s="43">
        <v>800000</v>
      </c>
      <c r="V14" s="43">
        <v>750000</v>
      </c>
      <c r="W14" s="39">
        <f t="shared" si="0"/>
        <v>11200000</v>
      </c>
      <c r="X14" s="39">
        <f t="shared" si="1"/>
        <v>0</v>
      </c>
    </row>
    <row r="15" spans="1:24" x14ac:dyDescent="0.25">
      <c r="A15" s="37" t="s">
        <v>404</v>
      </c>
      <c r="B15" s="37" t="s">
        <v>432</v>
      </c>
      <c r="C15" s="37" t="s">
        <v>155</v>
      </c>
      <c r="D15" s="37" t="s">
        <v>559</v>
      </c>
      <c r="E15" s="37" t="s">
        <v>433</v>
      </c>
      <c r="F15" s="37">
        <v>1250402</v>
      </c>
      <c r="G15" s="40">
        <v>13316</v>
      </c>
      <c r="H15" s="34" t="s">
        <v>198</v>
      </c>
      <c r="I15" s="34">
        <v>1500000</v>
      </c>
      <c r="J15" s="43"/>
      <c r="K15" s="43">
        <v>540000</v>
      </c>
      <c r="L15" s="43">
        <v>20000</v>
      </c>
      <c r="M15" s="43"/>
      <c r="N15" s="43"/>
      <c r="O15" s="43"/>
      <c r="P15" s="43"/>
      <c r="Q15" s="43"/>
      <c r="R15" s="43"/>
      <c r="S15" s="43">
        <v>150000</v>
      </c>
      <c r="T15" s="43">
        <v>540000</v>
      </c>
      <c r="U15" s="43"/>
      <c r="V15" s="43">
        <v>250000</v>
      </c>
      <c r="W15" s="39">
        <f t="shared" si="0"/>
        <v>1500000</v>
      </c>
      <c r="X15" s="39">
        <f t="shared" si="1"/>
        <v>0</v>
      </c>
    </row>
    <row r="16" spans="1:24" x14ac:dyDescent="0.25">
      <c r="A16" s="37" t="s">
        <v>404</v>
      </c>
      <c r="B16" s="37" t="s">
        <v>434</v>
      </c>
      <c r="C16" s="37" t="s">
        <v>155</v>
      </c>
      <c r="D16" s="37" t="s">
        <v>559</v>
      </c>
      <c r="E16" s="37" t="s">
        <v>435</v>
      </c>
      <c r="F16" s="37">
        <v>1250402</v>
      </c>
      <c r="G16" s="40">
        <v>13316</v>
      </c>
      <c r="H16" s="34" t="s">
        <v>78</v>
      </c>
      <c r="I16" s="34">
        <v>600000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>
        <v>160000</v>
      </c>
      <c r="U16" s="43"/>
      <c r="V16" s="43">
        <v>750000</v>
      </c>
      <c r="W16" s="39">
        <f t="shared" si="0"/>
        <v>910000</v>
      </c>
      <c r="X16" s="39">
        <f t="shared" si="1"/>
        <v>-310000</v>
      </c>
    </row>
    <row r="17" spans="1:24" x14ac:dyDescent="0.25">
      <c r="A17" s="112" t="s">
        <v>589</v>
      </c>
      <c r="B17" s="112"/>
      <c r="C17" s="112"/>
      <c r="D17" s="112"/>
      <c r="E17" s="112"/>
      <c r="F17" s="112"/>
      <c r="G17" s="112"/>
      <c r="H17" s="13"/>
      <c r="I17" s="34">
        <f>SUM(I4:I16)</f>
        <v>26760000</v>
      </c>
      <c r="J17" s="34">
        <f t="shared" ref="J17" si="2">SUM(J4:J16)</f>
        <v>3500000</v>
      </c>
      <c r="K17" s="34">
        <f t="shared" ref="K17" si="3">SUM(K4:K16)</f>
        <v>2800000</v>
      </c>
      <c r="L17" s="34">
        <f t="shared" ref="L17" si="4">SUM(L4:L16)</f>
        <v>3020000</v>
      </c>
      <c r="M17" s="34">
        <f t="shared" ref="M17" si="5">SUM(M4:M16)</f>
        <v>1400000</v>
      </c>
      <c r="N17" s="34">
        <f t="shared" ref="N17" si="6">SUM(N4:N16)</f>
        <v>250000</v>
      </c>
      <c r="O17" s="34">
        <f t="shared" ref="O17" si="7">SUM(O4:O16)</f>
        <v>1000000</v>
      </c>
      <c r="P17" s="34">
        <f t="shared" ref="P17" si="8">SUM(P4:P16)</f>
        <v>700000</v>
      </c>
      <c r="Q17" s="34">
        <f t="shared" ref="Q17" si="9">SUM(Q4:Q16)</f>
        <v>2800000</v>
      </c>
      <c r="R17" s="34">
        <f t="shared" ref="R17" si="10">SUM(R4:R16)</f>
        <v>2400000</v>
      </c>
      <c r="S17" s="34">
        <f t="shared" ref="S17" si="11">SUM(S4:S16)</f>
        <v>2800000</v>
      </c>
      <c r="T17" s="34">
        <f t="shared" ref="T17" si="12">SUM(T4:T16)</f>
        <v>2800000</v>
      </c>
      <c r="U17" s="34">
        <f t="shared" ref="U17" si="13">SUM(U4:U16)</f>
        <v>800000</v>
      </c>
      <c r="V17" s="34">
        <f t="shared" ref="V17" si="14">SUM(V4:V16)</f>
        <v>2800000</v>
      </c>
      <c r="W17" s="39">
        <f t="shared" si="0"/>
        <v>27070000</v>
      </c>
      <c r="X17" s="39">
        <f t="shared" si="1"/>
        <v>-310000</v>
      </c>
    </row>
    <row r="18" spans="1:24" x14ac:dyDescent="0.25">
      <c r="A18" s="112" t="s">
        <v>591</v>
      </c>
      <c r="B18" s="112"/>
      <c r="C18" s="112"/>
      <c r="D18" s="112"/>
      <c r="E18" s="112"/>
      <c r="F18" s="112"/>
      <c r="G18" s="112"/>
      <c r="H18" s="13"/>
      <c r="I18" s="13"/>
      <c r="J18" s="14">
        <v>3500000</v>
      </c>
      <c r="K18" s="14">
        <v>2800000</v>
      </c>
      <c r="L18" s="14">
        <v>3020000</v>
      </c>
      <c r="M18" s="14">
        <v>1400000</v>
      </c>
      <c r="N18" s="14">
        <v>250000</v>
      </c>
      <c r="O18" s="14">
        <v>1000000</v>
      </c>
      <c r="P18" s="14">
        <v>700000</v>
      </c>
      <c r="Q18" s="14">
        <v>2800000</v>
      </c>
      <c r="R18" s="14">
        <v>2400000</v>
      </c>
      <c r="S18" s="14">
        <v>2800000</v>
      </c>
      <c r="T18" s="14">
        <v>2800000</v>
      </c>
      <c r="U18" s="14">
        <v>800000</v>
      </c>
      <c r="V18" s="14">
        <v>2800000</v>
      </c>
      <c r="W18" s="39">
        <f t="shared" si="0"/>
        <v>27070000</v>
      </c>
      <c r="X18" s="39"/>
    </row>
    <row r="19" spans="1:24" x14ac:dyDescent="0.25">
      <c r="A19" s="112" t="s">
        <v>592</v>
      </c>
      <c r="B19" s="112"/>
      <c r="C19" s="112"/>
      <c r="D19" s="112"/>
      <c r="E19" s="112"/>
      <c r="F19" s="112"/>
      <c r="G19" s="112"/>
      <c r="H19" s="13"/>
      <c r="I19" s="13"/>
      <c r="J19" s="34">
        <f>J18-J17</f>
        <v>0</v>
      </c>
      <c r="K19" s="34">
        <f t="shared" ref="K19:W19" si="15">K18-K17</f>
        <v>0</v>
      </c>
      <c r="L19" s="34">
        <f t="shared" si="15"/>
        <v>0</v>
      </c>
      <c r="M19" s="34">
        <f t="shared" si="15"/>
        <v>0</v>
      </c>
      <c r="N19" s="34">
        <f t="shared" si="15"/>
        <v>0</v>
      </c>
      <c r="O19" s="34">
        <f t="shared" si="15"/>
        <v>0</v>
      </c>
      <c r="P19" s="34">
        <f t="shared" si="15"/>
        <v>0</v>
      </c>
      <c r="Q19" s="34">
        <f t="shared" si="15"/>
        <v>0</v>
      </c>
      <c r="R19" s="34">
        <f t="shared" si="15"/>
        <v>0</v>
      </c>
      <c r="S19" s="34">
        <f t="shared" si="15"/>
        <v>0</v>
      </c>
      <c r="T19" s="34">
        <f t="shared" si="15"/>
        <v>0</v>
      </c>
      <c r="U19" s="34">
        <f t="shared" si="15"/>
        <v>0</v>
      </c>
      <c r="V19" s="34">
        <f t="shared" si="15"/>
        <v>0</v>
      </c>
      <c r="W19" s="34">
        <f t="shared" si="15"/>
        <v>0</v>
      </c>
      <c r="X19" s="13"/>
    </row>
  </sheetData>
  <customSheetViews>
    <customSheetView guid="{9E5933D8-B207-42B1-B7F2-B6A4AD4CCDF1}">
      <selection activeCell="F5" sqref="F5"/>
      <pageMargins left="0.7" right="0.7" top="0.75" bottom="0.75" header="0.3" footer="0.3"/>
    </customSheetView>
    <customSheetView guid="{ECF72AE7-C5A2-4B64-8F4D-6758CB07E305}" topLeftCell="N1">
      <selection activeCell="V19" sqref="V19:W19"/>
      <pageMargins left="0.7" right="0.7" top="0.75" bottom="0.75" header="0.3" footer="0.3"/>
    </customSheetView>
    <customSheetView guid="{113F5A9E-2D68-4C33-8BCE-86FDF83113D7}" topLeftCell="N1">
      <selection activeCell="V19" sqref="V19:W19"/>
      <pageMargins left="0.7" right="0.7" top="0.75" bottom="0.75" header="0.3" footer="0.3"/>
    </customSheetView>
    <customSheetView guid="{ED46E13A-94FA-4E4C-857D-89FB75DD4E5B}" topLeftCell="N1">
      <selection activeCell="V19" sqref="V19:W19"/>
      <pageMargins left="0.7" right="0.7" top="0.75" bottom="0.75" header="0.3" footer="0.3"/>
    </customSheetView>
    <customSheetView guid="{6880B336-4DDE-4525-A35F-B03F186E70C2}" topLeftCell="N1">
      <selection activeCell="V19" sqref="V19:W19"/>
      <pageMargins left="0.7" right="0.7" top="0.75" bottom="0.75" header="0.3" footer="0.3"/>
    </customSheetView>
    <customSheetView guid="{C9F1297D-C101-46AC-A90F-3FEF25CC5F27}" topLeftCell="N1">
      <selection activeCell="Q14" sqref="Q14"/>
      <pageMargins left="0.7" right="0.7" top="0.75" bottom="0.75" header="0.3" footer="0.3"/>
    </customSheetView>
    <customSheetView guid="{A01D44F9-3608-429C-BE76-956311B3E4C7}">
      <selection activeCell="F5" sqref="F5"/>
      <pageMargins left="0.7" right="0.7" top="0.75" bottom="0.75" header="0.3" footer="0.3"/>
    </customSheetView>
    <customSheetView guid="{83082431-81FF-409D-850B-67C3547D8BF7}" topLeftCell="E1">
      <selection activeCell="V19" sqref="V19:W19"/>
      <pageMargins left="0.7" right="0.7" top="0.75" bottom="0.75" header="0.3" footer="0.3"/>
    </customSheetView>
  </customSheetViews>
  <mergeCells count="3">
    <mergeCell ref="A17:G17"/>
    <mergeCell ref="A18:G18"/>
    <mergeCell ref="A19:G1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Y12"/>
  <sheetViews>
    <sheetView topLeftCell="Q1" workbookViewId="0">
      <selection activeCell="U4" sqref="U4"/>
    </sheetView>
  </sheetViews>
  <sheetFormatPr defaultRowHeight="15" x14ac:dyDescent="0.25"/>
  <cols>
    <col min="1" max="1" width="15.28515625" style="6" customWidth="1"/>
    <col min="2" max="5" width="9.140625" style="6"/>
    <col min="6" max="6" width="14.28515625" style="62" bestFit="1" customWidth="1"/>
    <col min="7" max="7" width="11.5703125" style="6" bestFit="1" customWidth="1"/>
    <col min="8" max="8" width="9.140625" style="6"/>
    <col min="9" max="9" width="16.28515625" style="6" bestFit="1" customWidth="1"/>
    <col min="10" max="11" width="14.85546875" style="6" bestFit="1" customWidth="1"/>
    <col min="12" max="13" width="15.28515625" style="6" bestFit="1" customWidth="1"/>
    <col min="14" max="16" width="14.85546875" style="6" bestFit="1" customWidth="1"/>
    <col min="17" max="18" width="15.28515625" style="6" bestFit="1" customWidth="1"/>
    <col min="19" max="21" width="14.85546875" style="6" bestFit="1" customWidth="1"/>
    <col min="22" max="22" width="15.28515625" style="6" bestFit="1" customWidth="1"/>
    <col min="23" max="23" width="14.85546875" style="6" bestFit="1" customWidth="1"/>
    <col min="24" max="24" width="16.28515625" style="6" bestFit="1" customWidth="1"/>
    <col min="25" max="25" width="17" style="6" bestFit="1" customWidth="1"/>
    <col min="26" max="16384" width="9.140625" style="6"/>
  </cols>
  <sheetData>
    <row r="4" spans="1:25" x14ac:dyDescent="0.25">
      <c r="A4" s="58" t="s">
        <v>528</v>
      </c>
      <c r="B4" s="58" t="s">
        <v>529</v>
      </c>
      <c r="C4" s="58" t="s">
        <v>530</v>
      </c>
      <c r="D4" s="58" t="s">
        <v>543</v>
      </c>
      <c r="E4" s="58" t="s">
        <v>531</v>
      </c>
      <c r="F4" s="64" t="s">
        <v>532</v>
      </c>
      <c r="G4" s="58" t="s">
        <v>564</v>
      </c>
      <c r="H4" s="46" t="s">
        <v>533</v>
      </c>
      <c r="I4" s="46" t="s">
        <v>534</v>
      </c>
      <c r="J4" s="47" t="s">
        <v>718</v>
      </c>
      <c r="K4" s="47" t="s">
        <v>719</v>
      </c>
      <c r="L4" s="47" t="s">
        <v>720</v>
      </c>
      <c r="M4" s="47" t="s">
        <v>721</v>
      </c>
      <c r="N4" s="47" t="s">
        <v>722</v>
      </c>
      <c r="O4" s="47" t="s">
        <v>723</v>
      </c>
      <c r="P4" s="47" t="s">
        <v>724</v>
      </c>
      <c r="Q4" s="47" t="s">
        <v>725</v>
      </c>
      <c r="R4" s="47" t="s">
        <v>726</v>
      </c>
      <c r="S4" s="47" t="s">
        <v>727</v>
      </c>
      <c r="T4" s="47" t="s">
        <v>728</v>
      </c>
      <c r="U4" s="47" t="s">
        <v>729</v>
      </c>
      <c r="V4" s="47" t="s">
        <v>730</v>
      </c>
      <c r="W4" s="46" t="s">
        <v>731</v>
      </c>
      <c r="X4" s="38" t="s">
        <v>593</v>
      </c>
      <c r="Y4" s="38" t="s">
        <v>614</v>
      </c>
    </row>
    <row r="5" spans="1:25" x14ac:dyDescent="0.25">
      <c r="A5" s="45" t="s">
        <v>436</v>
      </c>
      <c r="B5" s="45" t="s">
        <v>437</v>
      </c>
      <c r="C5" s="45" t="s">
        <v>438</v>
      </c>
      <c r="D5" s="45" t="s">
        <v>560</v>
      </c>
      <c r="E5" s="45" t="s">
        <v>439</v>
      </c>
      <c r="F5" s="61">
        <v>1250401</v>
      </c>
      <c r="G5" s="45">
        <v>13316</v>
      </c>
      <c r="H5" s="46" t="s">
        <v>440</v>
      </c>
      <c r="I5" s="46">
        <v>36000000</v>
      </c>
      <c r="J5" s="49"/>
      <c r="K5" s="49"/>
      <c r="L5" s="49">
        <v>6000000</v>
      </c>
      <c r="M5" s="49">
        <v>6000000</v>
      </c>
      <c r="N5" s="49"/>
      <c r="O5" s="49"/>
      <c r="P5" s="49"/>
      <c r="Q5" s="49">
        <v>5700000</v>
      </c>
      <c r="R5" s="49">
        <v>6000000</v>
      </c>
      <c r="S5" s="49"/>
      <c r="T5" s="49"/>
      <c r="U5" s="49"/>
      <c r="V5" s="49">
        <v>6000000</v>
      </c>
      <c r="W5" s="49"/>
      <c r="X5" s="39">
        <f>SUM(J5:W5)</f>
        <v>29700000</v>
      </c>
      <c r="Y5" s="39">
        <f>I5-X5</f>
        <v>6300000</v>
      </c>
    </row>
    <row r="6" spans="1:25" x14ac:dyDescent="0.25">
      <c r="A6" s="45" t="s">
        <v>436</v>
      </c>
      <c r="B6" s="45" t="s">
        <v>441</v>
      </c>
      <c r="C6" s="45" t="s">
        <v>442</v>
      </c>
      <c r="D6" s="45" t="s">
        <v>560</v>
      </c>
      <c r="E6" s="45" t="s">
        <v>443</v>
      </c>
      <c r="F6" s="61">
        <v>1250401</v>
      </c>
      <c r="G6" s="45">
        <v>13316</v>
      </c>
      <c r="H6" s="46" t="s">
        <v>444</v>
      </c>
      <c r="I6" s="46">
        <v>60000000</v>
      </c>
      <c r="J6" s="49"/>
      <c r="K6" s="49"/>
      <c r="L6" s="49">
        <v>10000000</v>
      </c>
      <c r="M6" s="49">
        <v>10000000</v>
      </c>
      <c r="N6" s="49"/>
      <c r="O6" s="49"/>
      <c r="P6" s="49"/>
      <c r="Q6" s="49">
        <v>9500000</v>
      </c>
      <c r="R6" s="49">
        <v>10000000</v>
      </c>
      <c r="S6" s="49"/>
      <c r="T6" s="49"/>
      <c r="U6" s="49"/>
      <c r="V6" s="49">
        <v>10000000</v>
      </c>
      <c r="W6" s="49"/>
      <c r="X6" s="39">
        <f t="shared" ref="X6:X11" si="0">SUM(J6:W6)</f>
        <v>49500000</v>
      </c>
      <c r="Y6" s="39">
        <f t="shared" ref="Y6:Y11" si="1">I6-X6</f>
        <v>10500000</v>
      </c>
    </row>
    <row r="7" spans="1:25" x14ac:dyDescent="0.25">
      <c r="A7" s="45" t="s">
        <v>436</v>
      </c>
      <c r="B7" s="45" t="s">
        <v>445</v>
      </c>
      <c r="C7" s="45" t="s">
        <v>446</v>
      </c>
      <c r="D7" s="45" t="s">
        <v>560</v>
      </c>
      <c r="E7" s="45" t="s">
        <v>447</v>
      </c>
      <c r="F7" s="61">
        <v>1250401</v>
      </c>
      <c r="G7" s="45">
        <v>13316</v>
      </c>
      <c r="H7" s="46" t="s">
        <v>448</v>
      </c>
      <c r="I7" s="46">
        <v>84000000</v>
      </c>
      <c r="J7" s="49"/>
      <c r="K7" s="49"/>
      <c r="L7" s="49">
        <v>14000000</v>
      </c>
      <c r="M7" s="49">
        <v>14000000</v>
      </c>
      <c r="N7" s="49"/>
      <c r="O7" s="49"/>
      <c r="P7" s="49"/>
      <c r="Q7" s="49">
        <v>13300000</v>
      </c>
      <c r="R7" s="49">
        <v>14000000</v>
      </c>
      <c r="S7" s="49"/>
      <c r="T7" s="49"/>
      <c r="U7" s="49"/>
      <c r="V7" s="49">
        <v>14000000</v>
      </c>
      <c r="W7" s="49"/>
      <c r="X7" s="39">
        <f t="shared" si="0"/>
        <v>69300000</v>
      </c>
      <c r="Y7" s="39">
        <f t="shared" si="1"/>
        <v>14700000</v>
      </c>
    </row>
    <row r="8" spans="1:25" x14ac:dyDescent="0.25">
      <c r="A8" s="45" t="s">
        <v>436</v>
      </c>
      <c r="B8" s="45" t="s">
        <v>449</v>
      </c>
      <c r="C8" s="45" t="s">
        <v>450</v>
      </c>
      <c r="D8" s="45" t="s">
        <v>560</v>
      </c>
      <c r="E8" s="45" t="s">
        <v>451</v>
      </c>
      <c r="F8" s="61">
        <v>1250401</v>
      </c>
      <c r="G8" s="45">
        <v>13316</v>
      </c>
      <c r="H8" s="46" t="s">
        <v>233</v>
      </c>
      <c r="I8" s="46">
        <v>12000000</v>
      </c>
      <c r="J8" s="49">
        <v>2000000</v>
      </c>
      <c r="K8" s="49"/>
      <c r="L8" s="49"/>
      <c r="M8" s="49"/>
      <c r="N8" s="49">
        <v>1000000</v>
      </c>
      <c r="O8" s="49">
        <v>2000000</v>
      </c>
      <c r="P8" s="49"/>
      <c r="Q8" s="49"/>
      <c r="R8" s="49"/>
      <c r="S8" s="49">
        <v>2000000</v>
      </c>
      <c r="T8" s="49"/>
      <c r="U8" s="49"/>
      <c r="V8" s="49"/>
      <c r="W8" s="49"/>
      <c r="X8" s="39">
        <f t="shared" si="0"/>
        <v>7000000</v>
      </c>
      <c r="Y8" s="39">
        <f t="shared" si="1"/>
        <v>5000000</v>
      </c>
    </row>
    <row r="9" spans="1:25" x14ac:dyDescent="0.25">
      <c r="A9" s="45" t="s">
        <v>436</v>
      </c>
      <c r="B9" s="45" t="s">
        <v>452</v>
      </c>
      <c r="C9" s="45" t="s">
        <v>453</v>
      </c>
      <c r="D9" s="45" t="s">
        <v>560</v>
      </c>
      <c r="E9" s="45" t="s">
        <v>454</v>
      </c>
      <c r="F9" s="61">
        <v>1250401</v>
      </c>
      <c r="G9" s="45">
        <v>13316</v>
      </c>
      <c r="H9" s="46" t="s">
        <v>241</v>
      </c>
      <c r="I9" s="46">
        <v>6000000</v>
      </c>
      <c r="J9" s="49"/>
      <c r="K9" s="49">
        <v>1000000</v>
      </c>
      <c r="L9" s="49"/>
      <c r="M9" s="49"/>
      <c r="N9" s="49"/>
      <c r="O9" s="49"/>
      <c r="P9" s="49">
        <v>1000000</v>
      </c>
      <c r="Q9" s="49"/>
      <c r="R9" s="49"/>
      <c r="S9" s="49"/>
      <c r="T9" s="49">
        <v>1000000</v>
      </c>
      <c r="U9" s="49">
        <v>2000000</v>
      </c>
      <c r="V9" s="49"/>
      <c r="W9" s="49">
        <v>1500000</v>
      </c>
      <c r="X9" s="39">
        <f t="shared" si="0"/>
        <v>6500000</v>
      </c>
      <c r="Y9" s="39">
        <f t="shared" si="1"/>
        <v>-500000</v>
      </c>
    </row>
    <row r="10" spans="1:25" x14ac:dyDescent="0.25">
      <c r="A10" s="111" t="s">
        <v>589</v>
      </c>
      <c r="B10" s="111"/>
      <c r="C10" s="111"/>
      <c r="D10" s="111"/>
      <c r="E10" s="111"/>
      <c r="F10" s="111"/>
      <c r="G10" s="111"/>
      <c r="H10" s="46"/>
      <c r="I10" s="46">
        <f>SUM(I5:I9)</f>
        <v>198000000</v>
      </c>
      <c r="J10" s="46">
        <f t="shared" ref="J10:W10" si="2">SUM(J5:J9)</f>
        <v>2000000</v>
      </c>
      <c r="K10" s="46">
        <f t="shared" si="2"/>
        <v>1000000</v>
      </c>
      <c r="L10" s="46">
        <f t="shared" si="2"/>
        <v>30000000</v>
      </c>
      <c r="M10" s="46">
        <f t="shared" si="2"/>
        <v>30000000</v>
      </c>
      <c r="N10" s="46">
        <f t="shared" si="2"/>
        <v>1000000</v>
      </c>
      <c r="O10" s="46">
        <f t="shared" si="2"/>
        <v>2000000</v>
      </c>
      <c r="P10" s="46">
        <f t="shared" si="2"/>
        <v>1000000</v>
      </c>
      <c r="Q10" s="46">
        <f t="shared" si="2"/>
        <v>28500000</v>
      </c>
      <c r="R10" s="46">
        <f t="shared" si="2"/>
        <v>30000000</v>
      </c>
      <c r="S10" s="46">
        <f t="shared" si="2"/>
        <v>2000000</v>
      </c>
      <c r="T10" s="46">
        <f t="shared" si="2"/>
        <v>1000000</v>
      </c>
      <c r="U10" s="46">
        <f t="shared" si="2"/>
        <v>2000000</v>
      </c>
      <c r="V10" s="46">
        <f t="shared" si="2"/>
        <v>30000000</v>
      </c>
      <c r="W10" s="46">
        <f t="shared" si="2"/>
        <v>1500000</v>
      </c>
      <c r="X10" s="39">
        <f t="shared" si="0"/>
        <v>162000000</v>
      </c>
      <c r="Y10" s="39">
        <f t="shared" si="1"/>
        <v>36000000</v>
      </c>
    </row>
    <row r="11" spans="1:25" x14ac:dyDescent="0.25">
      <c r="A11" s="111" t="s">
        <v>591</v>
      </c>
      <c r="B11" s="111"/>
      <c r="C11" s="111"/>
      <c r="D11" s="111"/>
      <c r="E11" s="111"/>
      <c r="F11" s="111"/>
      <c r="G11" s="111"/>
      <c r="H11" s="46"/>
      <c r="I11" s="46"/>
      <c r="J11" s="50">
        <v>2000000</v>
      </c>
      <c r="K11" s="50">
        <v>1000000</v>
      </c>
      <c r="L11" s="50">
        <v>30000000</v>
      </c>
      <c r="M11" s="50">
        <v>30000000</v>
      </c>
      <c r="N11" s="50">
        <v>1000000</v>
      </c>
      <c r="O11" s="50">
        <v>2000000</v>
      </c>
      <c r="P11" s="50">
        <v>1000000</v>
      </c>
      <c r="Q11" s="50">
        <v>28500000</v>
      </c>
      <c r="R11" s="50">
        <v>30000000</v>
      </c>
      <c r="S11" s="50">
        <v>2000000</v>
      </c>
      <c r="T11" s="50">
        <v>1000000</v>
      </c>
      <c r="U11" s="50">
        <v>2000000</v>
      </c>
      <c r="V11" s="50">
        <v>30000000</v>
      </c>
      <c r="W11" s="50">
        <v>1500000</v>
      </c>
      <c r="X11" s="39">
        <f t="shared" si="0"/>
        <v>162000000</v>
      </c>
      <c r="Y11" s="39">
        <f t="shared" si="1"/>
        <v>-162000000</v>
      </c>
    </row>
    <row r="12" spans="1:25" x14ac:dyDescent="0.25">
      <c r="A12" s="111" t="s">
        <v>592</v>
      </c>
      <c r="B12" s="111"/>
      <c r="C12" s="111"/>
      <c r="D12" s="111"/>
      <c r="E12" s="111"/>
      <c r="F12" s="111"/>
      <c r="G12" s="111"/>
      <c r="H12" s="46"/>
      <c r="I12" s="46"/>
      <c r="J12" s="46">
        <f>J11-J10</f>
        <v>0</v>
      </c>
      <c r="K12" s="46">
        <f t="shared" ref="K12:X12" si="3">K11-K10</f>
        <v>0</v>
      </c>
      <c r="L12" s="46">
        <f t="shared" si="3"/>
        <v>0</v>
      </c>
      <c r="M12" s="46">
        <f t="shared" si="3"/>
        <v>0</v>
      </c>
      <c r="N12" s="46">
        <f t="shared" si="3"/>
        <v>0</v>
      </c>
      <c r="O12" s="46">
        <f t="shared" si="3"/>
        <v>0</v>
      </c>
      <c r="P12" s="46">
        <f t="shared" si="3"/>
        <v>0</v>
      </c>
      <c r="Q12" s="46">
        <f t="shared" si="3"/>
        <v>0</v>
      </c>
      <c r="R12" s="46">
        <f t="shared" si="3"/>
        <v>0</v>
      </c>
      <c r="S12" s="46">
        <f t="shared" si="3"/>
        <v>0</v>
      </c>
      <c r="T12" s="46">
        <f t="shared" si="3"/>
        <v>0</v>
      </c>
      <c r="U12" s="46">
        <f t="shared" si="3"/>
        <v>0</v>
      </c>
      <c r="V12" s="46">
        <f t="shared" si="3"/>
        <v>0</v>
      </c>
      <c r="W12" s="46">
        <f t="shared" si="3"/>
        <v>0</v>
      </c>
      <c r="X12" s="46">
        <f t="shared" si="3"/>
        <v>0</v>
      </c>
      <c r="Y12" s="46"/>
    </row>
  </sheetData>
  <customSheetViews>
    <customSheetView guid="{9E5933D8-B207-42B1-B7F2-B6A4AD4CCDF1}" topLeftCell="Q1">
      <selection activeCell="U4" sqref="U4"/>
      <pageMargins left="0.7" right="0.7" top="0.75" bottom="0.75" header="0.3" footer="0.3"/>
    </customSheetView>
    <customSheetView guid="{ECF72AE7-C5A2-4B64-8F4D-6758CB07E305}" topLeftCell="M1">
      <selection activeCell="X12" sqref="X12"/>
      <pageMargins left="0.7" right="0.7" top="0.75" bottom="0.75" header="0.3" footer="0.3"/>
    </customSheetView>
    <customSheetView guid="{113F5A9E-2D68-4C33-8BCE-86FDF83113D7}" topLeftCell="M1">
      <selection activeCell="X12" sqref="X12"/>
      <pageMargins left="0.7" right="0.7" top="0.75" bottom="0.75" header="0.3" footer="0.3"/>
    </customSheetView>
    <customSheetView guid="{ED46E13A-94FA-4E4C-857D-89FB75DD4E5B}" topLeftCell="M1">
      <selection activeCell="X12" sqref="X12"/>
      <pageMargins left="0.7" right="0.7" top="0.75" bottom="0.75" header="0.3" footer="0.3"/>
    </customSheetView>
    <customSheetView guid="{6880B336-4DDE-4525-A35F-B03F186E70C2}" topLeftCell="M1">
      <selection activeCell="X12" sqref="X12"/>
      <pageMargins left="0.7" right="0.7" top="0.75" bottom="0.75" header="0.3" footer="0.3"/>
    </customSheetView>
    <customSheetView guid="{C9F1297D-C101-46AC-A90F-3FEF25CC5F27}" topLeftCell="M1">
      <selection activeCell="X12" sqref="X12"/>
      <pageMargins left="0.7" right="0.7" top="0.75" bottom="0.75" header="0.3" footer="0.3"/>
    </customSheetView>
    <customSheetView guid="{A01D44F9-3608-429C-BE76-956311B3E4C7}" topLeftCell="Q1">
      <selection activeCell="U4" sqref="U4"/>
      <pageMargins left="0.7" right="0.7" top="0.75" bottom="0.75" header="0.3" footer="0.3"/>
    </customSheetView>
    <customSheetView guid="{83082431-81FF-409D-850B-67C3547D8BF7}" topLeftCell="F1">
      <selection activeCell="X12" sqref="X12"/>
      <pageMargins left="0.7" right="0.7" top="0.75" bottom="0.75" header="0.3" footer="0.3"/>
    </customSheetView>
  </customSheetViews>
  <mergeCells count="3">
    <mergeCell ref="A10:G10"/>
    <mergeCell ref="A11:G11"/>
    <mergeCell ref="A12:G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W29"/>
  <sheetViews>
    <sheetView workbookViewId="0">
      <selection activeCell="J4" sqref="J4"/>
    </sheetView>
  </sheetViews>
  <sheetFormatPr defaultRowHeight="15" x14ac:dyDescent="0.25"/>
  <cols>
    <col min="1" max="1" width="16.5703125" customWidth="1"/>
    <col min="9" max="9" width="11.140625" bestFit="1" customWidth="1"/>
    <col min="10" max="21" width="14.5703125" bestFit="1" customWidth="1"/>
    <col min="22" max="22" width="15.28515625" style="7" bestFit="1" customWidth="1"/>
    <col min="23" max="23" width="16" style="7" bestFit="1" customWidth="1"/>
  </cols>
  <sheetData>
    <row r="4" spans="1:23" x14ac:dyDescent="0.25">
      <c r="A4" s="37" t="s">
        <v>528</v>
      </c>
      <c r="B4" s="37" t="s">
        <v>529</v>
      </c>
      <c r="C4" s="37" t="s">
        <v>530</v>
      </c>
      <c r="D4" s="37" t="s">
        <v>543</v>
      </c>
      <c r="E4" s="37" t="s">
        <v>531</v>
      </c>
      <c r="F4" s="37" t="s">
        <v>532</v>
      </c>
      <c r="G4" s="37" t="s">
        <v>564</v>
      </c>
      <c r="H4" s="13" t="s">
        <v>533</v>
      </c>
      <c r="I4" s="13" t="s">
        <v>534</v>
      </c>
      <c r="J4" s="35" t="s">
        <v>732</v>
      </c>
      <c r="K4" s="35" t="s">
        <v>733</v>
      </c>
      <c r="L4" s="35" t="s">
        <v>734</v>
      </c>
      <c r="M4" s="35" t="s">
        <v>735</v>
      </c>
      <c r="N4" s="35" t="s">
        <v>736</v>
      </c>
      <c r="O4" s="35" t="s">
        <v>737</v>
      </c>
      <c r="P4" s="35" t="s">
        <v>738</v>
      </c>
      <c r="Q4" s="35" t="s">
        <v>739</v>
      </c>
      <c r="R4" s="35" t="s">
        <v>740</v>
      </c>
      <c r="S4" s="35" t="s">
        <v>741</v>
      </c>
      <c r="T4" s="35" t="s">
        <v>742</v>
      </c>
      <c r="U4" s="35" t="s">
        <v>743</v>
      </c>
      <c r="V4" s="38" t="s">
        <v>593</v>
      </c>
      <c r="W4" s="38" t="s">
        <v>614</v>
      </c>
    </row>
    <row r="5" spans="1:23" x14ac:dyDescent="0.25">
      <c r="A5" s="32" t="s">
        <v>455</v>
      </c>
      <c r="B5" s="32" t="s">
        <v>456</v>
      </c>
      <c r="C5" s="32" t="s">
        <v>457</v>
      </c>
      <c r="D5" s="32" t="s">
        <v>561</v>
      </c>
      <c r="E5" s="32" t="s">
        <v>458</v>
      </c>
      <c r="F5" s="32">
        <v>1250402</v>
      </c>
      <c r="G5" s="33">
        <v>13316</v>
      </c>
      <c r="H5" s="34" t="s">
        <v>27</v>
      </c>
      <c r="I5" s="34">
        <v>4200000</v>
      </c>
      <c r="J5" s="41">
        <v>985000</v>
      </c>
      <c r="K5" s="41">
        <v>435000</v>
      </c>
      <c r="L5" s="41">
        <v>250000</v>
      </c>
      <c r="M5" s="41">
        <v>250000</v>
      </c>
      <c r="N5" s="41">
        <v>250000</v>
      </c>
      <c r="O5" s="41">
        <v>250000</v>
      </c>
      <c r="P5" s="41">
        <v>250000</v>
      </c>
      <c r="Q5" s="41">
        <v>0</v>
      </c>
      <c r="R5" s="41">
        <v>0</v>
      </c>
      <c r="S5" s="41">
        <v>0</v>
      </c>
      <c r="T5" s="41">
        <v>0</v>
      </c>
      <c r="U5" s="41">
        <v>250000</v>
      </c>
      <c r="V5" s="16">
        <f>SUM(J5:U5)</f>
        <v>2920000</v>
      </c>
      <c r="W5" s="16">
        <f>I5-V5</f>
        <v>1280000</v>
      </c>
    </row>
    <row r="6" spans="1:23" x14ac:dyDescent="0.25">
      <c r="A6" s="32" t="s">
        <v>455</v>
      </c>
      <c r="B6" s="32" t="s">
        <v>459</v>
      </c>
      <c r="C6" s="32" t="s">
        <v>457</v>
      </c>
      <c r="D6" s="32" t="s">
        <v>561</v>
      </c>
      <c r="E6" s="32" t="s">
        <v>460</v>
      </c>
      <c r="F6" s="32">
        <v>1250402</v>
      </c>
      <c r="G6" s="33">
        <v>13316</v>
      </c>
      <c r="H6" s="34" t="s">
        <v>30</v>
      </c>
      <c r="I6" s="34">
        <v>1200000</v>
      </c>
      <c r="J6" s="41">
        <v>400000</v>
      </c>
      <c r="K6" s="41">
        <v>765000</v>
      </c>
      <c r="L6" s="41"/>
      <c r="M6" s="41"/>
      <c r="N6" s="41"/>
      <c r="O6" s="41"/>
      <c r="P6" s="41">
        <v>35000</v>
      </c>
      <c r="Q6" s="41"/>
      <c r="R6" s="41"/>
      <c r="S6" s="41"/>
      <c r="T6" s="41"/>
      <c r="U6" s="41"/>
      <c r="V6" s="16">
        <f t="shared" ref="V6:V27" si="0">SUM(J6:U6)</f>
        <v>1200000</v>
      </c>
      <c r="W6" s="16">
        <f t="shared" ref="W6:W27" si="1">I6-V6</f>
        <v>0</v>
      </c>
    </row>
    <row r="7" spans="1:23" x14ac:dyDescent="0.25">
      <c r="A7" s="32" t="s">
        <v>455</v>
      </c>
      <c r="B7" s="32" t="s">
        <v>461</v>
      </c>
      <c r="C7" s="32" t="s">
        <v>155</v>
      </c>
      <c r="D7" s="32" t="s">
        <v>561</v>
      </c>
      <c r="E7" s="32" t="s">
        <v>462</v>
      </c>
      <c r="F7" s="32">
        <v>1250402</v>
      </c>
      <c r="G7" s="33">
        <v>13316</v>
      </c>
      <c r="H7" s="34" t="s">
        <v>33</v>
      </c>
      <c r="I7" s="34">
        <v>2400000</v>
      </c>
      <c r="J7" s="41">
        <v>700000</v>
      </c>
      <c r="K7" s="41">
        <v>685000</v>
      </c>
      <c r="L7" s="41">
        <v>315000</v>
      </c>
      <c r="M7" s="41"/>
      <c r="N7" s="41"/>
      <c r="O7" s="41"/>
      <c r="P7" s="41">
        <v>700000</v>
      </c>
      <c r="Q7" s="41"/>
      <c r="R7" s="41"/>
      <c r="S7" s="41"/>
      <c r="T7" s="41"/>
      <c r="U7" s="41"/>
      <c r="V7" s="16">
        <f t="shared" si="0"/>
        <v>2400000</v>
      </c>
      <c r="W7" s="16">
        <f t="shared" si="1"/>
        <v>0</v>
      </c>
    </row>
    <row r="8" spans="1:23" x14ac:dyDescent="0.25">
      <c r="A8" s="32" t="s">
        <v>455</v>
      </c>
      <c r="B8" s="32" t="s">
        <v>463</v>
      </c>
      <c r="C8" s="32" t="s">
        <v>457</v>
      </c>
      <c r="D8" s="32" t="s">
        <v>561</v>
      </c>
      <c r="E8" s="32" t="s">
        <v>464</v>
      </c>
      <c r="F8" s="32">
        <v>1250402</v>
      </c>
      <c r="G8" s="33">
        <v>13316</v>
      </c>
      <c r="H8" s="34" t="s">
        <v>166</v>
      </c>
      <c r="I8" s="34">
        <v>1200000</v>
      </c>
      <c r="J8" s="41"/>
      <c r="K8" s="41"/>
      <c r="L8" s="41">
        <v>370000</v>
      </c>
      <c r="M8" s="41"/>
      <c r="N8" s="41"/>
      <c r="O8" s="41"/>
      <c r="P8" s="41">
        <v>500000</v>
      </c>
      <c r="Q8" s="41"/>
      <c r="R8" s="41"/>
      <c r="S8" s="41"/>
      <c r="T8" s="41"/>
      <c r="U8" s="41">
        <v>330000</v>
      </c>
      <c r="V8" s="16">
        <f t="shared" si="0"/>
        <v>1200000</v>
      </c>
      <c r="W8" s="16">
        <f t="shared" si="1"/>
        <v>0</v>
      </c>
    </row>
    <row r="9" spans="1:23" x14ac:dyDescent="0.25">
      <c r="A9" s="32" t="s">
        <v>455</v>
      </c>
      <c r="B9" s="32" t="s">
        <v>465</v>
      </c>
      <c r="C9" s="32" t="s">
        <v>457</v>
      </c>
      <c r="D9" s="32" t="s">
        <v>561</v>
      </c>
      <c r="E9" s="32" t="s">
        <v>466</v>
      </c>
      <c r="F9" s="32">
        <v>1250402</v>
      </c>
      <c r="G9" s="33">
        <v>13316</v>
      </c>
      <c r="H9" s="34" t="s">
        <v>467</v>
      </c>
      <c r="I9" s="34">
        <v>6000000</v>
      </c>
      <c r="J9" s="41">
        <v>500000</v>
      </c>
      <c r="K9" s="41">
        <v>500000</v>
      </c>
      <c r="L9" s="41">
        <v>1500000</v>
      </c>
      <c r="M9" s="41">
        <v>250000</v>
      </c>
      <c r="N9" s="41">
        <v>250000</v>
      </c>
      <c r="O9" s="41">
        <v>250000</v>
      </c>
      <c r="P9" s="41">
        <v>1750000</v>
      </c>
      <c r="Q9" s="41">
        <v>0</v>
      </c>
      <c r="R9" s="41">
        <v>0</v>
      </c>
      <c r="S9" s="41">
        <v>0</v>
      </c>
      <c r="T9" s="41">
        <v>0</v>
      </c>
      <c r="U9" s="41">
        <v>1000000</v>
      </c>
      <c r="V9" s="16">
        <f t="shared" si="0"/>
        <v>6000000</v>
      </c>
      <c r="W9" s="16">
        <f t="shared" si="1"/>
        <v>0</v>
      </c>
    </row>
    <row r="10" spans="1:23" x14ac:dyDescent="0.25">
      <c r="A10" s="32" t="s">
        <v>455</v>
      </c>
      <c r="B10" s="32" t="s">
        <v>468</v>
      </c>
      <c r="C10" s="32" t="s">
        <v>155</v>
      </c>
      <c r="D10" s="32" t="s">
        <v>561</v>
      </c>
      <c r="E10" s="32" t="s">
        <v>469</v>
      </c>
      <c r="F10" s="32">
        <v>1250402</v>
      </c>
      <c r="G10" s="33">
        <v>13316</v>
      </c>
      <c r="H10" s="34" t="s">
        <v>97</v>
      </c>
      <c r="I10" s="34">
        <v>600000</v>
      </c>
      <c r="J10" s="41"/>
      <c r="K10" s="41"/>
      <c r="L10" s="41"/>
      <c r="M10" s="41"/>
      <c r="N10" s="41"/>
      <c r="O10" s="41"/>
      <c r="P10" s="41">
        <v>600000</v>
      </c>
      <c r="Q10" s="41"/>
      <c r="R10" s="41"/>
      <c r="S10" s="41"/>
      <c r="T10" s="41"/>
      <c r="U10" s="41"/>
      <c r="V10" s="16">
        <f t="shared" si="0"/>
        <v>600000</v>
      </c>
      <c r="W10" s="16">
        <f t="shared" si="1"/>
        <v>0</v>
      </c>
    </row>
    <row r="11" spans="1:23" x14ac:dyDescent="0.25">
      <c r="A11" s="32" t="s">
        <v>455</v>
      </c>
      <c r="B11" s="32" t="s">
        <v>470</v>
      </c>
      <c r="C11" s="32" t="s">
        <v>457</v>
      </c>
      <c r="D11" s="32" t="s">
        <v>561</v>
      </c>
      <c r="E11" s="32" t="s">
        <v>471</v>
      </c>
      <c r="F11" s="32">
        <v>1250402</v>
      </c>
      <c r="G11" s="33">
        <v>13316</v>
      </c>
      <c r="H11" s="34" t="s">
        <v>46</v>
      </c>
      <c r="I11" s="34">
        <v>600000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>
        <v>600000</v>
      </c>
      <c r="V11" s="16">
        <f t="shared" si="0"/>
        <v>600000</v>
      </c>
      <c r="W11" s="16">
        <f t="shared" si="1"/>
        <v>0</v>
      </c>
    </row>
    <row r="12" spans="1:23" x14ac:dyDescent="0.25">
      <c r="A12" s="32" t="s">
        <v>455</v>
      </c>
      <c r="B12" s="32" t="s">
        <v>472</v>
      </c>
      <c r="C12" s="32" t="s">
        <v>457</v>
      </c>
      <c r="D12" s="32" t="s">
        <v>561</v>
      </c>
      <c r="E12" s="32" t="s">
        <v>471</v>
      </c>
      <c r="F12" s="32">
        <v>1250402</v>
      </c>
      <c r="G12" s="33">
        <v>13316</v>
      </c>
      <c r="H12" s="34" t="s">
        <v>46</v>
      </c>
      <c r="I12" s="34">
        <v>4200000</v>
      </c>
      <c r="J12" s="41">
        <v>500000</v>
      </c>
      <c r="K12" s="41">
        <v>1000000</v>
      </c>
      <c r="L12" s="41">
        <v>950000</v>
      </c>
      <c r="M12" s="41">
        <v>250000</v>
      </c>
      <c r="N12" s="41">
        <v>250000</v>
      </c>
      <c r="O12" s="41">
        <v>250000</v>
      </c>
      <c r="P12" s="41">
        <v>500000</v>
      </c>
      <c r="Q12" s="41">
        <v>0</v>
      </c>
      <c r="R12" s="41">
        <v>0</v>
      </c>
      <c r="S12" s="41">
        <v>0</v>
      </c>
      <c r="T12" s="41">
        <v>0</v>
      </c>
      <c r="U12" s="41">
        <v>500000</v>
      </c>
      <c r="V12" s="16">
        <f t="shared" si="0"/>
        <v>4200000</v>
      </c>
      <c r="W12" s="16">
        <f t="shared" si="1"/>
        <v>0</v>
      </c>
    </row>
    <row r="13" spans="1:23" x14ac:dyDescent="0.25">
      <c r="A13" s="32" t="s">
        <v>455</v>
      </c>
      <c r="B13" s="32" t="s">
        <v>473</v>
      </c>
      <c r="C13" s="32" t="s">
        <v>457</v>
      </c>
      <c r="D13" s="32" t="s">
        <v>561</v>
      </c>
      <c r="E13" s="32" t="s">
        <v>474</v>
      </c>
      <c r="F13" s="32">
        <v>1250402</v>
      </c>
      <c r="G13" s="33">
        <v>13316</v>
      </c>
      <c r="H13" s="13" t="s">
        <v>475</v>
      </c>
      <c r="I13" s="13">
        <v>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16">
        <f t="shared" si="0"/>
        <v>0</v>
      </c>
      <c r="W13" s="16">
        <f t="shared" si="1"/>
        <v>0</v>
      </c>
    </row>
    <row r="14" spans="1:23" x14ac:dyDescent="0.25">
      <c r="A14" s="32" t="s">
        <v>455</v>
      </c>
      <c r="B14" s="32" t="s">
        <v>476</v>
      </c>
      <c r="C14" s="32" t="s">
        <v>457</v>
      </c>
      <c r="D14" s="32" t="s">
        <v>561</v>
      </c>
      <c r="E14" s="32" t="s">
        <v>474</v>
      </c>
      <c r="F14" s="32">
        <v>1250402</v>
      </c>
      <c r="G14" s="33">
        <v>13316</v>
      </c>
      <c r="H14" s="34" t="s">
        <v>475</v>
      </c>
      <c r="I14" s="34">
        <v>27660000</v>
      </c>
      <c r="J14" s="41">
        <v>2500000</v>
      </c>
      <c r="K14" s="41">
        <v>3000000</v>
      </c>
      <c r="L14" s="41">
        <v>3000000</v>
      </c>
      <c r="M14" s="41">
        <v>2000000</v>
      </c>
      <c r="N14" s="41">
        <v>2000000</v>
      </c>
      <c r="O14" s="41">
        <v>2000000</v>
      </c>
      <c r="P14" s="41">
        <v>3000000</v>
      </c>
      <c r="Q14" s="41">
        <v>2000000</v>
      </c>
      <c r="R14" s="41">
        <v>2000000</v>
      </c>
      <c r="S14" s="41">
        <v>2000000</v>
      </c>
      <c r="T14" s="41">
        <v>2000000</v>
      </c>
      <c r="U14" s="41">
        <v>2160000</v>
      </c>
      <c r="V14" s="16">
        <f t="shared" si="0"/>
        <v>27660000</v>
      </c>
      <c r="W14" s="16">
        <f t="shared" si="1"/>
        <v>0</v>
      </c>
    </row>
    <row r="15" spans="1:23" x14ac:dyDescent="0.25">
      <c r="A15" s="32" t="s">
        <v>455</v>
      </c>
      <c r="B15" s="32" t="s">
        <v>477</v>
      </c>
      <c r="C15" s="32" t="s">
        <v>155</v>
      </c>
      <c r="D15" s="32" t="s">
        <v>561</v>
      </c>
      <c r="E15" s="32" t="s">
        <v>478</v>
      </c>
      <c r="F15" s="32">
        <v>1250402</v>
      </c>
      <c r="G15" s="33">
        <v>13316</v>
      </c>
      <c r="H15" s="34" t="s">
        <v>102</v>
      </c>
      <c r="I15" s="34">
        <v>300000</v>
      </c>
      <c r="J15" s="41"/>
      <c r="K15" s="41"/>
      <c r="L15" s="41"/>
      <c r="M15" s="41">
        <v>300000</v>
      </c>
      <c r="N15" s="41"/>
      <c r="O15" s="41"/>
      <c r="P15" s="41"/>
      <c r="Q15" s="41"/>
      <c r="R15" s="41"/>
      <c r="S15" s="41"/>
      <c r="T15" s="41"/>
      <c r="U15" s="41"/>
      <c r="V15" s="16">
        <f t="shared" si="0"/>
        <v>300000</v>
      </c>
      <c r="W15" s="16">
        <f t="shared" si="1"/>
        <v>0</v>
      </c>
    </row>
    <row r="16" spans="1:23" x14ac:dyDescent="0.25">
      <c r="A16" s="32" t="s">
        <v>455</v>
      </c>
      <c r="B16" s="32" t="s">
        <v>479</v>
      </c>
      <c r="C16" s="32" t="s">
        <v>457</v>
      </c>
      <c r="D16" s="32" t="s">
        <v>561</v>
      </c>
      <c r="E16" s="32" t="s">
        <v>480</v>
      </c>
      <c r="F16" s="32">
        <v>1250402</v>
      </c>
      <c r="G16" s="33">
        <v>13316</v>
      </c>
      <c r="H16" s="34" t="s">
        <v>54</v>
      </c>
      <c r="I16" s="34">
        <v>14020000</v>
      </c>
      <c r="J16" s="41">
        <v>1500000</v>
      </c>
      <c r="K16" s="41">
        <v>1500000</v>
      </c>
      <c r="L16" s="41">
        <v>1500000</v>
      </c>
      <c r="M16" s="41">
        <v>1000000</v>
      </c>
      <c r="N16" s="41">
        <v>1000000</v>
      </c>
      <c r="O16" s="41">
        <v>1000000</v>
      </c>
      <c r="P16" s="41">
        <v>1500000</v>
      </c>
      <c r="Q16" s="41">
        <v>1000000</v>
      </c>
      <c r="R16" s="41">
        <v>1000000</v>
      </c>
      <c r="S16" s="41">
        <v>1000000</v>
      </c>
      <c r="T16" s="41">
        <v>1000000</v>
      </c>
      <c r="U16" s="41">
        <v>1020000</v>
      </c>
      <c r="V16" s="16">
        <f t="shared" si="0"/>
        <v>14020000</v>
      </c>
      <c r="W16" s="16">
        <f t="shared" si="1"/>
        <v>0</v>
      </c>
    </row>
    <row r="17" spans="1:23" x14ac:dyDescent="0.25">
      <c r="A17" s="32" t="s">
        <v>455</v>
      </c>
      <c r="B17" s="32" t="s">
        <v>481</v>
      </c>
      <c r="C17" s="32" t="s">
        <v>457</v>
      </c>
      <c r="D17" s="32" t="s">
        <v>561</v>
      </c>
      <c r="E17" s="32" t="s">
        <v>482</v>
      </c>
      <c r="F17" s="32">
        <v>1250402</v>
      </c>
      <c r="G17" s="33">
        <v>13316</v>
      </c>
      <c r="H17" s="34" t="s">
        <v>423</v>
      </c>
      <c r="I17" s="34">
        <v>7200000</v>
      </c>
      <c r="J17" s="41">
        <v>1000000</v>
      </c>
      <c r="K17" s="41">
        <v>1000000</v>
      </c>
      <c r="L17" s="41">
        <v>1000000</v>
      </c>
      <c r="M17" s="41">
        <v>1000000</v>
      </c>
      <c r="N17" s="41">
        <v>1000000</v>
      </c>
      <c r="O17" s="41">
        <v>1000000</v>
      </c>
      <c r="P17" s="41">
        <v>700000</v>
      </c>
      <c r="Q17" s="41">
        <v>0</v>
      </c>
      <c r="R17" s="41">
        <v>0</v>
      </c>
      <c r="S17" s="41">
        <v>0</v>
      </c>
      <c r="T17" s="41">
        <v>0</v>
      </c>
      <c r="U17" s="41">
        <v>500000</v>
      </c>
      <c r="V17" s="16">
        <f t="shared" si="0"/>
        <v>7200000</v>
      </c>
      <c r="W17" s="16">
        <f t="shared" si="1"/>
        <v>0</v>
      </c>
    </row>
    <row r="18" spans="1:23" x14ac:dyDescent="0.25">
      <c r="A18" s="32" t="s">
        <v>455</v>
      </c>
      <c r="B18" s="32" t="s">
        <v>483</v>
      </c>
      <c r="C18" s="32" t="s">
        <v>457</v>
      </c>
      <c r="D18" s="32" t="s">
        <v>561</v>
      </c>
      <c r="E18" s="32" t="s">
        <v>484</v>
      </c>
      <c r="F18" s="32">
        <v>1250402</v>
      </c>
      <c r="G18" s="33">
        <v>13316</v>
      </c>
      <c r="H18" s="34" t="s">
        <v>426</v>
      </c>
      <c r="I18" s="34">
        <v>10200000</v>
      </c>
      <c r="J18" s="41">
        <v>1000000</v>
      </c>
      <c r="K18" s="41">
        <v>1000000</v>
      </c>
      <c r="L18" s="41">
        <v>1000000</v>
      </c>
      <c r="M18" s="41">
        <v>1000000</v>
      </c>
      <c r="N18" s="41">
        <v>1000000</v>
      </c>
      <c r="O18" s="41">
        <v>1000000</v>
      </c>
      <c r="P18" s="41">
        <v>0</v>
      </c>
      <c r="Q18" s="41">
        <v>1000000</v>
      </c>
      <c r="R18" s="41">
        <v>1000000</v>
      </c>
      <c r="S18" s="41">
        <v>1000000</v>
      </c>
      <c r="T18" s="41">
        <v>1000000</v>
      </c>
      <c r="U18" s="41">
        <v>200000</v>
      </c>
      <c r="V18" s="16">
        <f t="shared" si="0"/>
        <v>10200000</v>
      </c>
      <c r="W18" s="16">
        <f t="shared" si="1"/>
        <v>0</v>
      </c>
    </row>
    <row r="19" spans="1:23" x14ac:dyDescent="0.25">
      <c r="A19" s="32" t="s">
        <v>455</v>
      </c>
      <c r="B19" s="32" t="s">
        <v>485</v>
      </c>
      <c r="C19" s="32" t="s">
        <v>457</v>
      </c>
      <c r="D19" s="32" t="s">
        <v>561</v>
      </c>
      <c r="E19" s="32" t="s">
        <v>486</v>
      </c>
      <c r="F19" s="32">
        <v>1250402</v>
      </c>
      <c r="G19" s="33">
        <v>13316</v>
      </c>
      <c r="H19" s="34" t="s">
        <v>189</v>
      </c>
      <c r="I19" s="34">
        <v>6000000</v>
      </c>
      <c r="J19" s="41">
        <v>250000</v>
      </c>
      <c r="K19" s="41">
        <v>250000</v>
      </c>
      <c r="L19" s="41">
        <v>250000</v>
      </c>
      <c r="M19" s="41">
        <v>265000</v>
      </c>
      <c r="N19" s="41">
        <v>1065000</v>
      </c>
      <c r="O19" s="41">
        <v>1065000</v>
      </c>
      <c r="P19" s="41">
        <v>2000000</v>
      </c>
      <c r="Q19" s="41">
        <v>0</v>
      </c>
      <c r="R19" s="41">
        <v>0</v>
      </c>
      <c r="S19" s="41">
        <v>0</v>
      </c>
      <c r="T19" s="41">
        <v>0</v>
      </c>
      <c r="U19" s="41">
        <v>855000</v>
      </c>
      <c r="V19" s="16">
        <f t="shared" si="0"/>
        <v>6000000</v>
      </c>
      <c r="W19" s="16">
        <f t="shared" si="1"/>
        <v>0</v>
      </c>
    </row>
    <row r="20" spans="1:23" x14ac:dyDescent="0.25">
      <c r="A20" s="32" t="s">
        <v>455</v>
      </c>
      <c r="B20" s="32" t="s">
        <v>487</v>
      </c>
      <c r="C20" s="32" t="s">
        <v>457</v>
      </c>
      <c r="D20" s="32" t="s">
        <v>561</v>
      </c>
      <c r="E20" s="32" t="s">
        <v>488</v>
      </c>
      <c r="F20" s="32">
        <v>1250402</v>
      </c>
      <c r="G20" s="33">
        <v>13316</v>
      </c>
      <c r="H20" s="34" t="s">
        <v>62</v>
      </c>
      <c r="I20" s="34">
        <v>8100000</v>
      </c>
      <c r="J20" s="41">
        <v>1250000</v>
      </c>
      <c r="K20" s="41">
        <v>1250000</v>
      </c>
      <c r="L20" s="41">
        <v>1250000</v>
      </c>
      <c r="M20" s="41">
        <v>1250000</v>
      </c>
      <c r="N20" s="41">
        <v>1250000</v>
      </c>
      <c r="O20" s="41">
        <v>1250000</v>
      </c>
      <c r="P20" s="41">
        <v>350000</v>
      </c>
      <c r="Q20" s="41">
        <v>0</v>
      </c>
      <c r="R20" s="41">
        <v>0</v>
      </c>
      <c r="S20" s="41">
        <v>0</v>
      </c>
      <c r="T20" s="41">
        <v>0</v>
      </c>
      <c r="U20" s="41">
        <v>250000</v>
      </c>
      <c r="V20" s="16">
        <f t="shared" si="0"/>
        <v>8100000</v>
      </c>
      <c r="W20" s="16">
        <f t="shared" si="1"/>
        <v>0</v>
      </c>
    </row>
    <row r="21" spans="1:23" x14ac:dyDescent="0.25">
      <c r="A21" s="32" t="s">
        <v>455</v>
      </c>
      <c r="B21" s="32" t="s">
        <v>489</v>
      </c>
      <c r="C21" s="32" t="s">
        <v>457</v>
      </c>
      <c r="D21" s="32" t="s">
        <v>561</v>
      </c>
      <c r="E21" s="32" t="s">
        <v>490</v>
      </c>
      <c r="F21" s="32">
        <v>1250402</v>
      </c>
      <c r="G21" s="33">
        <v>13316</v>
      </c>
      <c r="H21" s="34" t="s">
        <v>491</v>
      </c>
      <c r="I21" s="34">
        <v>6000000</v>
      </c>
      <c r="J21" s="41">
        <v>1000000</v>
      </c>
      <c r="K21" s="41">
        <v>1000000</v>
      </c>
      <c r="L21" s="41">
        <v>1000000</v>
      </c>
      <c r="M21" s="41">
        <v>1000000</v>
      </c>
      <c r="N21" s="41">
        <v>500000</v>
      </c>
      <c r="O21" s="41">
        <v>500000</v>
      </c>
      <c r="P21" s="41">
        <v>500000</v>
      </c>
      <c r="Q21" s="41">
        <v>0</v>
      </c>
      <c r="R21" s="41">
        <v>0</v>
      </c>
      <c r="S21" s="41">
        <v>0</v>
      </c>
      <c r="T21" s="41">
        <v>0</v>
      </c>
      <c r="U21" s="41">
        <v>500000</v>
      </c>
      <c r="V21" s="16">
        <f t="shared" si="0"/>
        <v>6000000</v>
      </c>
      <c r="W21" s="16">
        <f t="shared" si="1"/>
        <v>0</v>
      </c>
    </row>
    <row r="22" spans="1:23" x14ac:dyDescent="0.25">
      <c r="A22" s="32" t="s">
        <v>455</v>
      </c>
      <c r="B22" s="32" t="s">
        <v>492</v>
      </c>
      <c r="C22" s="32" t="s">
        <v>457</v>
      </c>
      <c r="D22" s="32" t="s">
        <v>561</v>
      </c>
      <c r="E22" s="32" t="s">
        <v>493</v>
      </c>
      <c r="F22" s="32">
        <v>1250402</v>
      </c>
      <c r="G22" s="33">
        <v>13316</v>
      </c>
      <c r="H22" s="34" t="s">
        <v>4</v>
      </c>
      <c r="I22" s="34">
        <v>10200000</v>
      </c>
      <c r="J22" s="41">
        <v>1000000</v>
      </c>
      <c r="K22" s="41">
        <v>1000000</v>
      </c>
      <c r="L22" s="41">
        <v>1000000</v>
      </c>
      <c r="M22" s="41">
        <v>1000000</v>
      </c>
      <c r="N22" s="41">
        <v>1000000</v>
      </c>
      <c r="O22" s="41">
        <v>1000000</v>
      </c>
      <c r="P22" s="41">
        <v>1000000</v>
      </c>
      <c r="Q22" s="41">
        <v>1000000</v>
      </c>
      <c r="R22" s="41">
        <v>0</v>
      </c>
      <c r="S22" s="41">
        <v>0</v>
      </c>
      <c r="T22" s="41">
        <v>1000000</v>
      </c>
      <c r="U22" s="41">
        <v>1200000</v>
      </c>
      <c r="V22" s="16">
        <f t="shared" si="0"/>
        <v>10200000</v>
      </c>
      <c r="W22" s="16">
        <f t="shared" si="1"/>
        <v>0</v>
      </c>
    </row>
    <row r="23" spans="1:23" x14ac:dyDescent="0.25">
      <c r="A23" s="32" t="s">
        <v>455</v>
      </c>
      <c r="B23" s="32" t="s">
        <v>494</v>
      </c>
      <c r="C23" s="32" t="s">
        <v>457</v>
      </c>
      <c r="D23" s="32" t="s">
        <v>561</v>
      </c>
      <c r="E23" s="32" t="s">
        <v>495</v>
      </c>
      <c r="F23" s="32">
        <v>1250402</v>
      </c>
      <c r="G23" s="33">
        <v>13316</v>
      </c>
      <c r="H23" s="34" t="s">
        <v>69</v>
      </c>
      <c r="I23" s="34">
        <v>10800000</v>
      </c>
      <c r="J23" s="41">
        <v>1800000</v>
      </c>
      <c r="K23" s="41">
        <v>1000000</v>
      </c>
      <c r="L23" s="41">
        <v>1000000</v>
      </c>
      <c r="M23" s="41">
        <v>1000000</v>
      </c>
      <c r="N23" s="41">
        <v>1000000</v>
      </c>
      <c r="O23" s="41">
        <v>1000000</v>
      </c>
      <c r="P23" s="41">
        <v>1000000</v>
      </c>
      <c r="Q23" s="41">
        <v>0</v>
      </c>
      <c r="R23" s="41">
        <v>1000000</v>
      </c>
      <c r="S23" s="41">
        <v>1000000</v>
      </c>
      <c r="T23" s="41">
        <v>0</v>
      </c>
      <c r="U23" s="41">
        <v>1000000</v>
      </c>
      <c r="V23" s="16">
        <f t="shared" si="0"/>
        <v>10800000</v>
      </c>
      <c r="W23" s="16">
        <f t="shared" si="1"/>
        <v>0</v>
      </c>
    </row>
    <row r="24" spans="1:23" x14ac:dyDescent="0.25">
      <c r="A24" s="32" t="s">
        <v>455</v>
      </c>
      <c r="B24" s="32" t="s">
        <v>496</v>
      </c>
      <c r="C24" s="32" t="s">
        <v>457</v>
      </c>
      <c r="D24" s="32" t="s">
        <v>561</v>
      </c>
      <c r="E24" s="32" t="s">
        <v>497</v>
      </c>
      <c r="F24" s="32">
        <v>1250402</v>
      </c>
      <c r="G24" s="33">
        <v>13316</v>
      </c>
      <c r="H24" s="34" t="s">
        <v>198</v>
      </c>
      <c r="I24" s="34">
        <v>2000000</v>
      </c>
      <c r="J24" s="41">
        <v>250000</v>
      </c>
      <c r="K24" s="41">
        <v>250000</v>
      </c>
      <c r="L24" s="41">
        <v>250000</v>
      </c>
      <c r="M24" s="41">
        <v>250000</v>
      </c>
      <c r="N24" s="41">
        <v>250000</v>
      </c>
      <c r="O24" s="41">
        <v>250000</v>
      </c>
      <c r="P24" s="41">
        <v>250000</v>
      </c>
      <c r="Q24" s="41"/>
      <c r="R24" s="41"/>
      <c r="S24" s="41"/>
      <c r="T24" s="41"/>
      <c r="U24" s="41">
        <v>250000</v>
      </c>
      <c r="V24" s="16">
        <f t="shared" si="0"/>
        <v>2000000</v>
      </c>
      <c r="W24" s="16">
        <f t="shared" si="1"/>
        <v>0</v>
      </c>
    </row>
    <row r="25" spans="1:23" x14ac:dyDescent="0.25">
      <c r="A25" s="32" t="s">
        <v>455</v>
      </c>
      <c r="B25" s="32" t="s">
        <v>498</v>
      </c>
      <c r="C25" s="32" t="s">
        <v>457</v>
      </c>
      <c r="D25" s="32" t="s">
        <v>561</v>
      </c>
      <c r="E25" s="32" t="s">
        <v>499</v>
      </c>
      <c r="F25" s="32">
        <v>1250402</v>
      </c>
      <c r="G25" s="33">
        <v>13316</v>
      </c>
      <c r="H25" s="34" t="s">
        <v>78</v>
      </c>
      <c r="I25" s="34">
        <v>4200000</v>
      </c>
      <c r="J25" s="41">
        <v>500000</v>
      </c>
      <c r="K25" s="41">
        <v>500000</v>
      </c>
      <c r="L25" s="41">
        <v>500000</v>
      </c>
      <c r="M25" s="41">
        <v>500000</v>
      </c>
      <c r="N25" s="41">
        <v>500000</v>
      </c>
      <c r="O25" s="41">
        <v>500000</v>
      </c>
      <c r="P25" s="41">
        <v>500000</v>
      </c>
      <c r="Q25" s="41">
        <v>0</v>
      </c>
      <c r="R25" s="41">
        <v>0</v>
      </c>
      <c r="S25" s="41">
        <v>0</v>
      </c>
      <c r="T25" s="41">
        <v>0</v>
      </c>
      <c r="U25" s="41">
        <v>700000</v>
      </c>
      <c r="V25" s="16">
        <f t="shared" si="0"/>
        <v>4200000</v>
      </c>
      <c r="W25" s="16">
        <f t="shared" si="1"/>
        <v>0</v>
      </c>
    </row>
    <row r="26" spans="1:23" x14ac:dyDescent="0.25">
      <c r="A26" s="32" t="s">
        <v>455</v>
      </c>
      <c r="B26" s="32" t="s">
        <v>500</v>
      </c>
      <c r="C26" s="32" t="s">
        <v>457</v>
      </c>
      <c r="D26" s="32" t="s">
        <v>561</v>
      </c>
      <c r="E26" s="32" t="s">
        <v>501</v>
      </c>
      <c r="F26" s="32">
        <v>1250402</v>
      </c>
      <c r="G26" s="33">
        <v>13316</v>
      </c>
      <c r="H26" s="34" t="s">
        <v>209</v>
      </c>
      <c r="I26" s="34">
        <v>2000000</v>
      </c>
      <c r="J26" s="41">
        <v>250000</v>
      </c>
      <c r="K26" s="41">
        <v>250000</v>
      </c>
      <c r="L26" s="41">
        <v>250000</v>
      </c>
      <c r="M26" s="41">
        <v>250000</v>
      </c>
      <c r="N26" s="41">
        <v>250000</v>
      </c>
      <c r="O26" s="41">
        <v>250000</v>
      </c>
      <c r="P26" s="41">
        <v>250000</v>
      </c>
      <c r="Q26" s="41"/>
      <c r="R26" s="41"/>
      <c r="S26" s="41"/>
      <c r="T26" s="41"/>
      <c r="U26" s="41">
        <v>250000</v>
      </c>
      <c r="V26" s="16">
        <f t="shared" si="0"/>
        <v>2000000</v>
      </c>
      <c r="W26" s="16">
        <f t="shared" si="1"/>
        <v>0</v>
      </c>
    </row>
    <row r="27" spans="1:23" x14ac:dyDescent="0.25">
      <c r="A27" s="112" t="s">
        <v>589</v>
      </c>
      <c r="B27" s="112"/>
      <c r="C27" s="112"/>
      <c r="D27" s="112"/>
      <c r="E27" s="112"/>
      <c r="F27" s="112"/>
      <c r="G27" s="112"/>
      <c r="H27" s="13"/>
      <c r="I27" s="34">
        <f>SUM(I5:I26)</f>
        <v>129080000</v>
      </c>
      <c r="J27" s="34">
        <f t="shared" ref="J27" si="2">SUM(J5:J26)</f>
        <v>15385000</v>
      </c>
      <c r="K27" s="34">
        <f t="shared" ref="K27" si="3">SUM(K5:K26)</f>
        <v>15385000</v>
      </c>
      <c r="L27" s="34">
        <f t="shared" ref="L27" si="4">SUM(L5:L26)</f>
        <v>15385000</v>
      </c>
      <c r="M27" s="34">
        <f t="shared" ref="M27" si="5">SUM(M5:M26)</f>
        <v>11565000</v>
      </c>
      <c r="N27" s="34">
        <f t="shared" ref="N27" si="6">SUM(N5:N26)</f>
        <v>11565000</v>
      </c>
      <c r="O27" s="34">
        <f t="shared" ref="O27" si="7">SUM(O5:O26)</f>
        <v>11565000</v>
      </c>
      <c r="P27" s="34">
        <f t="shared" ref="P27" si="8">SUM(P5:P26)</f>
        <v>15385000</v>
      </c>
      <c r="Q27" s="34">
        <f t="shared" ref="Q27" si="9">SUM(Q5:Q26)</f>
        <v>5000000</v>
      </c>
      <c r="R27" s="34">
        <f t="shared" ref="R27" si="10">SUM(R5:R26)</f>
        <v>5000000</v>
      </c>
      <c r="S27" s="34">
        <f t="shared" ref="S27" si="11">SUM(S5:S26)</f>
        <v>5000000</v>
      </c>
      <c r="T27" s="34">
        <f t="shared" ref="T27" si="12">SUM(T5:T26)</f>
        <v>5000000</v>
      </c>
      <c r="U27" s="34">
        <f t="shared" ref="U27" si="13">SUM(U5:U26)</f>
        <v>11565000</v>
      </c>
      <c r="V27" s="16">
        <f t="shared" si="0"/>
        <v>127800000</v>
      </c>
      <c r="W27" s="16">
        <f t="shared" si="1"/>
        <v>1280000</v>
      </c>
    </row>
    <row r="28" spans="1:23" x14ac:dyDescent="0.25">
      <c r="A28" s="112" t="s">
        <v>591</v>
      </c>
      <c r="B28" s="112"/>
      <c r="C28" s="112"/>
      <c r="D28" s="112"/>
      <c r="E28" s="112"/>
      <c r="F28" s="112"/>
      <c r="G28" s="112"/>
      <c r="H28" s="13"/>
      <c r="I28" s="13"/>
      <c r="J28" s="36">
        <v>15385000</v>
      </c>
      <c r="K28" s="36">
        <v>15385000</v>
      </c>
      <c r="L28" s="36">
        <v>15385000</v>
      </c>
      <c r="M28" s="36">
        <v>11565000</v>
      </c>
      <c r="N28" s="36">
        <v>11565000</v>
      </c>
      <c r="O28" s="36">
        <v>11565000</v>
      </c>
      <c r="P28" s="36">
        <v>15385000</v>
      </c>
      <c r="Q28" s="36">
        <v>5000000</v>
      </c>
      <c r="R28" s="36">
        <v>5000000</v>
      </c>
      <c r="S28" s="36">
        <v>5000000</v>
      </c>
      <c r="T28" s="36">
        <v>5000000</v>
      </c>
      <c r="U28" s="36">
        <v>11565000</v>
      </c>
      <c r="V28" s="16">
        <f t="shared" ref="V28" si="14">SUM(J28:U28)</f>
        <v>127800000</v>
      </c>
      <c r="W28" s="16"/>
    </row>
    <row r="29" spans="1:23" x14ac:dyDescent="0.25">
      <c r="A29" s="112" t="s">
        <v>592</v>
      </c>
      <c r="B29" s="112"/>
      <c r="C29" s="112"/>
      <c r="D29" s="112"/>
      <c r="E29" s="112"/>
      <c r="F29" s="112"/>
      <c r="G29" s="112"/>
      <c r="H29" s="13"/>
      <c r="I29" s="13"/>
      <c r="J29" s="34">
        <f>J28-J27</f>
        <v>0</v>
      </c>
      <c r="K29" s="34">
        <f t="shared" ref="K29:U29" si="15">K28-K27</f>
        <v>0</v>
      </c>
      <c r="L29" s="34">
        <f t="shared" si="15"/>
        <v>0</v>
      </c>
      <c r="M29" s="34">
        <f t="shared" si="15"/>
        <v>0</v>
      </c>
      <c r="N29" s="34">
        <f t="shared" si="15"/>
        <v>0</v>
      </c>
      <c r="O29" s="34">
        <f t="shared" si="15"/>
        <v>0</v>
      </c>
      <c r="P29" s="34">
        <f t="shared" si="15"/>
        <v>0</v>
      </c>
      <c r="Q29" s="34">
        <f t="shared" si="15"/>
        <v>0</v>
      </c>
      <c r="R29" s="34">
        <f t="shared" si="15"/>
        <v>0</v>
      </c>
      <c r="S29" s="34">
        <f t="shared" si="15"/>
        <v>0</v>
      </c>
      <c r="T29" s="34">
        <f t="shared" si="15"/>
        <v>0</v>
      </c>
      <c r="U29" s="34">
        <f t="shared" si="15"/>
        <v>0</v>
      </c>
      <c r="V29" s="16">
        <f>V28-V27</f>
        <v>0</v>
      </c>
      <c r="W29" s="16"/>
    </row>
  </sheetData>
  <customSheetViews>
    <customSheetView guid="{9E5933D8-B207-42B1-B7F2-B6A4AD4CCDF1}">
      <selection activeCell="J4" sqref="J4"/>
      <pageMargins left="0.7" right="0.7" top="0.75" bottom="0.75" header="0.3" footer="0.3"/>
    </customSheetView>
    <customSheetView guid="{ECF72AE7-C5A2-4B64-8F4D-6758CB07E305}" topLeftCell="J13">
      <selection activeCell="J26" sqref="J26"/>
      <pageMargins left="0.7" right="0.7" top="0.75" bottom="0.75" header="0.3" footer="0.3"/>
    </customSheetView>
    <customSheetView guid="{113F5A9E-2D68-4C33-8BCE-86FDF83113D7}" topLeftCell="J13">
      <selection activeCell="J26" sqref="J26"/>
      <pageMargins left="0.7" right="0.7" top="0.75" bottom="0.75" header="0.3" footer="0.3"/>
    </customSheetView>
    <customSheetView guid="{ED46E13A-94FA-4E4C-857D-89FB75DD4E5B}" topLeftCell="J13">
      <selection activeCell="J26" sqref="J26"/>
      <pageMargins left="0.7" right="0.7" top="0.75" bottom="0.75" header="0.3" footer="0.3"/>
    </customSheetView>
    <customSheetView guid="{6880B336-4DDE-4525-A35F-B03F186E70C2}" topLeftCell="J13">
      <selection activeCell="J26" sqref="J26"/>
      <pageMargins left="0.7" right="0.7" top="0.75" bottom="0.75" header="0.3" footer="0.3"/>
    </customSheetView>
    <customSheetView guid="{C9F1297D-C101-46AC-A90F-3FEF25CC5F27}" topLeftCell="J13">
      <selection activeCell="J26" sqref="J26"/>
      <pageMargins left="0.7" right="0.7" top="0.75" bottom="0.75" header="0.3" footer="0.3"/>
    </customSheetView>
    <customSheetView guid="{A01D44F9-3608-429C-BE76-956311B3E4C7}">
      <selection activeCell="F6" sqref="F6"/>
      <pageMargins left="0.7" right="0.7" top="0.75" bottom="0.75" header="0.3" footer="0.3"/>
    </customSheetView>
    <customSheetView guid="{83082431-81FF-409D-850B-67C3547D8BF7}" topLeftCell="J13">
      <selection activeCell="J26" sqref="J26"/>
      <pageMargins left="0.7" right="0.7" top="0.75" bottom="0.75" header="0.3" footer="0.3"/>
    </customSheetView>
  </customSheetViews>
  <mergeCells count="3">
    <mergeCell ref="A27:G27"/>
    <mergeCell ref="A28:G28"/>
    <mergeCell ref="A29:G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P23"/>
  <sheetViews>
    <sheetView workbookViewId="0">
      <selection activeCell="E25" sqref="E25"/>
    </sheetView>
  </sheetViews>
  <sheetFormatPr defaultRowHeight="15" x14ac:dyDescent="0.25"/>
  <cols>
    <col min="1" max="1" width="26.5703125" customWidth="1"/>
    <col min="2" max="2" width="18.85546875" customWidth="1"/>
    <col min="5" max="5" width="28.5703125" customWidth="1"/>
    <col min="8" max="8" width="18" customWidth="1"/>
    <col min="9" max="9" width="15.42578125" customWidth="1"/>
    <col min="10" max="13" width="14.28515625" style="7" bestFit="1" customWidth="1"/>
    <col min="14" max="14" width="15" style="7" bestFit="1" customWidth="1"/>
  </cols>
  <sheetData>
    <row r="4" spans="1:16" ht="15.75" thickBot="1" x14ac:dyDescent="0.3">
      <c r="A4" s="37" t="s">
        <v>528</v>
      </c>
      <c r="B4" s="37" t="s">
        <v>529</v>
      </c>
      <c r="C4" s="37" t="s">
        <v>530</v>
      </c>
      <c r="D4" s="37" t="s">
        <v>543</v>
      </c>
      <c r="E4" s="37" t="s">
        <v>531</v>
      </c>
      <c r="F4" s="37" t="s">
        <v>532</v>
      </c>
      <c r="G4" s="37" t="s">
        <v>564</v>
      </c>
      <c r="H4" s="55" t="s">
        <v>755</v>
      </c>
      <c r="I4" s="55" t="s">
        <v>756</v>
      </c>
      <c r="J4" s="71" t="s">
        <v>750</v>
      </c>
      <c r="K4" s="71" t="s">
        <v>751</v>
      </c>
      <c r="L4" s="71" t="s">
        <v>752</v>
      </c>
      <c r="M4" s="71" t="s">
        <v>593</v>
      </c>
      <c r="N4" s="71" t="s">
        <v>614</v>
      </c>
    </row>
    <row r="5" spans="1:16" ht="16.5" thickTop="1" thickBot="1" x14ac:dyDescent="0.3">
      <c r="A5" s="66" t="s">
        <v>524</v>
      </c>
      <c r="B5" s="66" t="s">
        <v>525</v>
      </c>
      <c r="C5" s="80" t="s">
        <v>526</v>
      </c>
      <c r="D5" s="80" t="s">
        <v>563</v>
      </c>
      <c r="E5" s="80" t="s">
        <v>527</v>
      </c>
      <c r="F5" s="80">
        <v>1250402</v>
      </c>
      <c r="G5" s="81">
        <v>13316</v>
      </c>
      <c r="H5" s="72" t="s">
        <v>27</v>
      </c>
      <c r="I5" s="69">
        <v>1440000</v>
      </c>
      <c r="J5" s="70">
        <v>440000</v>
      </c>
      <c r="K5" s="73">
        <v>500000</v>
      </c>
      <c r="L5" s="70">
        <v>500000</v>
      </c>
      <c r="M5" s="74">
        <f t="shared" ref="M5:M20" si="0">SUM(J5+K5+L5)</f>
        <v>1440000</v>
      </c>
      <c r="N5" s="70">
        <f t="shared" ref="N5:N19" si="1">I5-M5</f>
        <v>0</v>
      </c>
      <c r="O5" s="46"/>
      <c r="P5" s="70"/>
    </row>
    <row r="6" spans="1:16" ht="16.5" thickTop="1" thickBot="1" x14ac:dyDescent="0.3">
      <c r="A6" s="66" t="s">
        <v>524</v>
      </c>
      <c r="B6" s="66" t="s">
        <v>759</v>
      </c>
      <c r="C6" s="80" t="s">
        <v>526</v>
      </c>
      <c r="D6" s="80" t="s">
        <v>563</v>
      </c>
      <c r="E6" s="80" t="s">
        <v>760</v>
      </c>
      <c r="F6" s="80">
        <v>1250402</v>
      </c>
      <c r="G6" s="81">
        <v>13316</v>
      </c>
      <c r="H6" s="13" t="s">
        <v>30</v>
      </c>
      <c r="I6" s="34">
        <v>400000</v>
      </c>
      <c r="J6" s="70">
        <v>100000</v>
      </c>
      <c r="K6" s="70">
        <v>150000</v>
      </c>
      <c r="L6" s="70">
        <v>150000</v>
      </c>
      <c r="M6" s="46">
        <f t="shared" si="0"/>
        <v>400000</v>
      </c>
      <c r="N6" s="70">
        <f t="shared" si="1"/>
        <v>0</v>
      </c>
      <c r="O6" s="46"/>
      <c r="P6" s="70"/>
    </row>
    <row r="7" spans="1:16" ht="16.5" thickTop="1" thickBot="1" x14ac:dyDescent="0.3">
      <c r="A7" s="66" t="s">
        <v>524</v>
      </c>
      <c r="B7" s="66" t="s">
        <v>761</v>
      </c>
      <c r="C7" s="80" t="s">
        <v>526</v>
      </c>
      <c r="D7" s="80" t="s">
        <v>563</v>
      </c>
      <c r="E7" s="80" t="s">
        <v>762</v>
      </c>
      <c r="F7" s="80">
        <v>1250402</v>
      </c>
      <c r="G7" s="81">
        <v>13316</v>
      </c>
      <c r="H7" s="13" t="s">
        <v>33</v>
      </c>
      <c r="I7" s="34">
        <v>400000</v>
      </c>
      <c r="J7" s="75">
        <v>100000</v>
      </c>
      <c r="K7" s="75">
        <v>150000</v>
      </c>
      <c r="L7" s="75">
        <v>150000</v>
      </c>
      <c r="M7" s="46">
        <f t="shared" si="0"/>
        <v>400000</v>
      </c>
      <c r="N7" s="70">
        <f t="shared" si="1"/>
        <v>0</v>
      </c>
    </row>
    <row r="8" spans="1:16" ht="16.5" thickTop="1" thickBot="1" x14ac:dyDescent="0.3">
      <c r="A8" s="66" t="s">
        <v>524</v>
      </c>
      <c r="B8" s="66" t="s">
        <v>763</v>
      </c>
      <c r="C8" s="80" t="s">
        <v>526</v>
      </c>
      <c r="D8" s="80" t="s">
        <v>563</v>
      </c>
      <c r="E8" s="80" t="s">
        <v>764</v>
      </c>
      <c r="F8" s="80">
        <v>1250402</v>
      </c>
      <c r="G8" s="81">
        <v>13316</v>
      </c>
      <c r="H8" s="13" t="s">
        <v>413</v>
      </c>
      <c r="I8" s="34">
        <v>1800000</v>
      </c>
      <c r="J8" s="70">
        <v>400000</v>
      </c>
      <c r="K8" s="70">
        <v>700000</v>
      </c>
      <c r="L8" s="70">
        <v>700000</v>
      </c>
      <c r="M8" s="46">
        <f t="shared" si="0"/>
        <v>1800000</v>
      </c>
      <c r="N8" s="70">
        <f t="shared" si="1"/>
        <v>0</v>
      </c>
    </row>
    <row r="9" spans="1:16" ht="16.5" thickTop="1" thickBot="1" x14ac:dyDescent="0.3">
      <c r="A9" s="66" t="s">
        <v>524</v>
      </c>
      <c r="B9" s="66" t="s">
        <v>765</v>
      </c>
      <c r="C9" s="80" t="s">
        <v>526</v>
      </c>
      <c r="D9" s="80" t="s">
        <v>563</v>
      </c>
      <c r="E9" s="80" t="s">
        <v>766</v>
      </c>
      <c r="F9" s="80">
        <v>1250402</v>
      </c>
      <c r="G9" s="81">
        <v>13316</v>
      </c>
      <c r="H9" s="13" t="s">
        <v>467</v>
      </c>
      <c r="I9" s="34">
        <v>2000000</v>
      </c>
      <c r="J9" s="70">
        <v>600000</v>
      </c>
      <c r="K9" s="70">
        <v>650000</v>
      </c>
      <c r="L9" s="70">
        <v>750000</v>
      </c>
      <c r="M9" s="46">
        <f t="shared" si="0"/>
        <v>2000000</v>
      </c>
      <c r="N9" s="70">
        <f t="shared" si="1"/>
        <v>0</v>
      </c>
    </row>
    <row r="10" spans="1:16" ht="16.5" thickTop="1" thickBot="1" x14ac:dyDescent="0.3">
      <c r="A10" s="66" t="s">
        <v>524</v>
      </c>
      <c r="B10" s="66" t="s">
        <v>767</v>
      </c>
      <c r="C10" s="80" t="s">
        <v>526</v>
      </c>
      <c r="D10" s="80" t="s">
        <v>563</v>
      </c>
      <c r="E10" s="80" t="s">
        <v>768</v>
      </c>
      <c r="F10" s="80">
        <v>1250402</v>
      </c>
      <c r="G10" s="81">
        <v>13316</v>
      </c>
      <c r="H10" s="13" t="s">
        <v>46</v>
      </c>
      <c r="I10" s="34">
        <v>1600000</v>
      </c>
      <c r="J10" s="70">
        <v>500000</v>
      </c>
      <c r="K10" s="70">
        <v>550000</v>
      </c>
      <c r="L10" s="70">
        <v>550000</v>
      </c>
      <c r="M10" s="46">
        <f t="shared" si="0"/>
        <v>1600000</v>
      </c>
      <c r="N10" s="70">
        <f t="shared" si="1"/>
        <v>0</v>
      </c>
    </row>
    <row r="11" spans="1:16" ht="16.5" thickTop="1" thickBot="1" x14ac:dyDescent="0.3">
      <c r="A11" s="66" t="s">
        <v>524</v>
      </c>
      <c r="B11" s="66" t="s">
        <v>769</v>
      </c>
      <c r="C11" s="80" t="s">
        <v>526</v>
      </c>
      <c r="D11" s="80" t="s">
        <v>563</v>
      </c>
      <c r="E11" s="80" t="s">
        <v>770</v>
      </c>
      <c r="F11" s="80">
        <v>1250402</v>
      </c>
      <c r="G11" s="81">
        <v>13316</v>
      </c>
      <c r="H11" s="13" t="s">
        <v>54</v>
      </c>
      <c r="I11" s="34">
        <v>4060000</v>
      </c>
      <c r="J11" s="70">
        <v>1100000</v>
      </c>
      <c r="K11" s="70">
        <v>1430000</v>
      </c>
      <c r="L11" s="70">
        <v>1530000</v>
      </c>
      <c r="M11" s="46">
        <f t="shared" si="0"/>
        <v>4060000</v>
      </c>
      <c r="N11" s="70">
        <f t="shared" si="1"/>
        <v>0</v>
      </c>
    </row>
    <row r="12" spans="1:16" ht="16.5" thickTop="1" thickBot="1" x14ac:dyDescent="0.3">
      <c r="A12" s="66" t="s">
        <v>524</v>
      </c>
      <c r="B12" s="66" t="s">
        <v>771</v>
      </c>
      <c r="C12" s="80" t="s">
        <v>526</v>
      </c>
      <c r="D12" s="80" t="s">
        <v>563</v>
      </c>
      <c r="E12" s="80" t="s">
        <v>772</v>
      </c>
      <c r="F12" s="80">
        <v>1250402</v>
      </c>
      <c r="G12" s="81">
        <v>13316</v>
      </c>
      <c r="H12" s="13" t="s">
        <v>105</v>
      </c>
      <c r="I12" s="34">
        <v>2000000</v>
      </c>
      <c r="J12" s="70">
        <v>500000</v>
      </c>
      <c r="K12" s="70">
        <v>750000</v>
      </c>
      <c r="L12" s="70">
        <v>750000</v>
      </c>
      <c r="M12" s="46">
        <f t="shared" si="0"/>
        <v>2000000</v>
      </c>
      <c r="N12" s="70">
        <f t="shared" si="1"/>
        <v>0</v>
      </c>
    </row>
    <row r="13" spans="1:16" ht="16.5" thickTop="1" thickBot="1" x14ac:dyDescent="0.3">
      <c r="A13" s="66" t="s">
        <v>524</v>
      </c>
      <c r="B13" s="66" t="s">
        <v>773</v>
      </c>
      <c r="C13" s="80" t="s">
        <v>526</v>
      </c>
      <c r="D13" s="80" t="s">
        <v>563</v>
      </c>
      <c r="E13" s="80" t="s">
        <v>774</v>
      </c>
      <c r="F13" s="80">
        <v>1250402</v>
      </c>
      <c r="G13" s="81">
        <v>13316</v>
      </c>
      <c r="H13" s="13" t="s">
        <v>58</v>
      </c>
      <c r="I13" s="34">
        <v>1200000</v>
      </c>
      <c r="J13" s="70">
        <v>300000</v>
      </c>
      <c r="K13" s="70">
        <v>400000</v>
      </c>
      <c r="L13" s="70">
        <v>500000</v>
      </c>
      <c r="M13" s="46">
        <f t="shared" si="0"/>
        <v>1200000</v>
      </c>
      <c r="N13" s="70">
        <f t="shared" si="1"/>
        <v>0</v>
      </c>
    </row>
    <row r="14" spans="1:16" ht="16.5" thickTop="1" thickBot="1" x14ac:dyDescent="0.3">
      <c r="A14" s="66" t="s">
        <v>524</v>
      </c>
      <c r="B14" s="66" t="s">
        <v>775</v>
      </c>
      <c r="C14" s="80" t="s">
        <v>526</v>
      </c>
      <c r="D14" s="80" t="s">
        <v>563</v>
      </c>
      <c r="E14" s="80" t="s">
        <v>776</v>
      </c>
      <c r="F14" s="80">
        <v>1250402</v>
      </c>
      <c r="G14" s="81">
        <v>13316</v>
      </c>
      <c r="H14" s="13" t="s">
        <v>62</v>
      </c>
      <c r="I14" s="34">
        <v>2000000</v>
      </c>
      <c r="J14" s="70">
        <v>600000</v>
      </c>
      <c r="K14" s="70">
        <v>650000</v>
      </c>
      <c r="L14" s="70">
        <v>750000</v>
      </c>
      <c r="M14" s="46">
        <f t="shared" si="0"/>
        <v>2000000</v>
      </c>
      <c r="N14" s="70">
        <f t="shared" si="1"/>
        <v>0</v>
      </c>
    </row>
    <row r="15" spans="1:16" ht="16.5" thickTop="1" thickBot="1" x14ac:dyDescent="0.3">
      <c r="A15" s="66" t="s">
        <v>524</v>
      </c>
      <c r="B15" s="66" t="s">
        <v>777</v>
      </c>
      <c r="C15" s="80" t="s">
        <v>526</v>
      </c>
      <c r="D15" s="80" t="s">
        <v>563</v>
      </c>
      <c r="E15" s="80" t="s">
        <v>778</v>
      </c>
      <c r="F15" s="80">
        <v>1250402</v>
      </c>
      <c r="G15" s="81">
        <v>13316</v>
      </c>
      <c r="H15" s="13" t="s">
        <v>491</v>
      </c>
      <c r="I15" s="34">
        <v>1200000</v>
      </c>
      <c r="J15" s="70">
        <v>300000</v>
      </c>
      <c r="K15" s="70">
        <v>450000</v>
      </c>
      <c r="L15" s="70">
        <v>450000</v>
      </c>
      <c r="M15" s="46">
        <f t="shared" si="0"/>
        <v>1200000</v>
      </c>
      <c r="N15" s="70">
        <f t="shared" si="1"/>
        <v>0</v>
      </c>
    </row>
    <row r="16" spans="1:16" ht="16.5" thickTop="1" thickBot="1" x14ac:dyDescent="0.3">
      <c r="A16" s="66" t="s">
        <v>524</v>
      </c>
      <c r="B16" s="66" t="s">
        <v>779</v>
      </c>
      <c r="C16" s="80" t="s">
        <v>526</v>
      </c>
      <c r="D16" s="80" t="s">
        <v>563</v>
      </c>
      <c r="E16" s="80" t="s">
        <v>780</v>
      </c>
      <c r="F16" s="80">
        <v>1250402</v>
      </c>
      <c r="G16" s="81">
        <v>13316</v>
      </c>
      <c r="H16" s="13" t="s">
        <v>4</v>
      </c>
      <c r="I16" s="34">
        <v>4800000</v>
      </c>
      <c r="J16" s="70">
        <v>1800000</v>
      </c>
      <c r="K16" s="70">
        <v>1500000</v>
      </c>
      <c r="L16" s="70">
        <v>1500000</v>
      </c>
      <c r="M16" s="46">
        <f t="shared" si="0"/>
        <v>4800000</v>
      </c>
      <c r="N16" s="70">
        <f t="shared" si="1"/>
        <v>0</v>
      </c>
    </row>
    <row r="17" spans="1:14" ht="16.5" thickTop="1" thickBot="1" x14ac:dyDescent="0.3">
      <c r="A17" s="66" t="s">
        <v>524</v>
      </c>
      <c r="B17" s="66" t="s">
        <v>781</v>
      </c>
      <c r="C17" s="80" t="s">
        <v>526</v>
      </c>
      <c r="D17" s="80" t="s">
        <v>563</v>
      </c>
      <c r="E17" s="80" t="s">
        <v>782</v>
      </c>
      <c r="F17" s="80">
        <v>1250402</v>
      </c>
      <c r="G17" s="81">
        <v>13316</v>
      </c>
      <c r="H17" s="13" t="s">
        <v>69</v>
      </c>
      <c r="I17" s="34">
        <v>15480000</v>
      </c>
      <c r="J17" s="70">
        <v>2864000</v>
      </c>
      <c r="K17" s="70">
        <v>6420000</v>
      </c>
      <c r="L17" s="70">
        <v>6020000</v>
      </c>
      <c r="M17" s="46">
        <f t="shared" si="0"/>
        <v>15304000</v>
      </c>
      <c r="N17" s="70">
        <f t="shared" si="1"/>
        <v>176000</v>
      </c>
    </row>
    <row r="18" spans="1:14" ht="16.5" thickTop="1" thickBot="1" x14ac:dyDescent="0.3">
      <c r="A18" s="66" t="s">
        <v>524</v>
      </c>
      <c r="B18" s="66" t="s">
        <v>783</v>
      </c>
      <c r="C18" s="80" t="s">
        <v>526</v>
      </c>
      <c r="D18" s="80" t="s">
        <v>563</v>
      </c>
      <c r="E18" s="80" t="s">
        <v>784</v>
      </c>
      <c r="F18" s="80">
        <v>1250402</v>
      </c>
      <c r="G18" s="81">
        <v>13316</v>
      </c>
      <c r="H18" s="13" t="s">
        <v>124</v>
      </c>
      <c r="I18" s="34">
        <v>500000</v>
      </c>
      <c r="J18" s="70">
        <v>100000</v>
      </c>
      <c r="K18" s="70">
        <v>200000</v>
      </c>
      <c r="L18" s="70">
        <v>200000</v>
      </c>
      <c r="M18" s="46">
        <f t="shared" si="0"/>
        <v>500000</v>
      </c>
      <c r="N18" s="70">
        <f t="shared" si="1"/>
        <v>0</v>
      </c>
    </row>
    <row r="19" spans="1:14" ht="16.5" thickTop="1" thickBot="1" x14ac:dyDescent="0.3">
      <c r="A19" s="66" t="s">
        <v>524</v>
      </c>
      <c r="B19" s="66" t="s">
        <v>785</v>
      </c>
      <c r="C19" s="80" t="s">
        <v>526</v>
      </c>
      <c r="D19" s="80" t="s">
        <v>563</v>
      </c>
      <c r="E19" s="80" t="s">
        <v>786</v>
      </c>
      <c r="F19" s="80">
        <v>1250402</v>
      </c>
      <c r="G19" s="81">
        <v>13316</v>
      </c>
      <c r="H19" s="13" t="s">
        <v>78</v>
      </c>
      <c r="I19" s="34">
        <v>1296000</v>
      </c>
      <c r="J19" s="70">
        <v>296000</v>
      </c>
      <c r="K19" s="70">
        <v>500000</v>
      </c>
      <c r="L19" s="70">
        <v>500000</v>
      </c>
      <c r="M19" s="46">
        <f t="shared" si="0"/>
        <v>1296000</v>
      </c>
      <c r="N19" s="70">
        <f t="shared" si="1"/>
        <v>0</v>
      </c>
    </row>
    <row r="20" spans="1:14" ht="16.5" thickTop="1" thickBot="1" x14ac:dyDescent="0.3">
      <c r="A20" s="66" t="s">
        <v>524</v>
      </c>
      <c r="B20" s="66" t="s">
        <v>787</v>
      </c>
      <c r="C20" s="80" t="s">
        <v>526</v>
      </c>
      <c r="D20" s="80" t="s">
        <v>563</v>
      </c>
      <c r="E20" s="80" t="s">
        <v>788</v>
      </c>
      <c r="F20" s="80">
        <v>1250402</v>
      </c>
      <c r="G20" s="81">
        <v>13316</v>
      </c>
      <c r="H20" s="13" t="s">
        <v>754</v>
      </c>
      <c r="I20" s="46">
        <v>1280000</v>
      </c>
      <c r="J20" s="78">
        <v>0</v>
      </c>
      <c r="K20" s="78">
        <v>0</v>
      </c>
      <c r="L20" s="78">
        <v>0</v>
      </c>
      <c r="M20" s="46">
        <f t="shared" si="0"/>
        <v>0</v>
      </c>
      <c r="N20" s="70">
        <f>SUM(J20:L20)</f>
        <v>0</v>
      </c>
    </row>
    <row r="21" spans="1:14" ht="15.75" thickTop="1" x14ac:dyDescent="0.25">
      <c r="C21" s="79" t="s">
        <v>589</v>
      </c>
      <c r="D21" s="79"/>
      <c r="E21" s="79"/>
      <c r="F21" s="79"/>
      <c r="G21" s="79"/>
      <c r="H21" s="79"/>
      <c r="I21" s="46">
        <f>SUM(I4:I20)</f>
        <v>41456000</v>
      </c>
      <c r="J21" s="16">
        <f>SUM(J4:J20)</f>
        <v>10000000</v>
      </c>
      <c r="K21" s="16">
        <f>SUM(K4:K20)</f>
        <v>15000000</v>
      </c>
      <c r="L21" s="16">
        <f>SUM(L4:L20)</f>
        <v>15000000</v>
      </c>
      <c r="M21" s="16">
        <f>SUM(M4:M20)</f>
        <v>40000000</v>
      </c>
      <c r="N21" s="16"/>
    </row>
    <row r="22" spans="1:14" x14ac:dyDescent="0.25">
      <c r="C22" s="79" t="s">
        <v>591</v>
      </c>
      <c r="D22" s="79"/>
      <c r="E22" s="79"/>
      <c r="F22" s="79"/>
      <c r="G22" s="79"/>
      <c r="H22" s="79"/>
      <c r="I22" s="79"/>
      <c r="J22" s="76">
        <v>10000000</v>
      </c>
      <c r="K22" s="76">
        <v>15000000</v>
      </c>
      <c r="L22" s="77">
        <v>15000000</v>
      </c>
      <c r="M22" s="16">
        <f>SUM(J22:L22)</f>
        <v>40000000</v>
      </c>
      <c r="N22" s="16"/>
    </row>
    <row r="23" spans="1:14" x14ac:dyDescent="0.25">
      <c r="C23" s="79" t="s">
        <v>592</v>
      </c>
      <c r="D23" s="79"/>
      <c r="E23" s="79"/>
      <c r="F23" s="79"/>
      <c r="G23" s="79"/>
      <c r="H23" s="79"/>
      <c r="I23" s="79"/>
      <c r="J23" s="16">
        <f>J22-J21</f>
        <v>0</v>
      </c>
      <c r="K23" s="16">
        <f>K22-K21</f>
        <v>0</v>
      </c>
      <c r="L23" s="16">
        <f>L22-L21</f>
        <v>0</v>
      </c>
      <c r="M23" s="16">
        <f>M22-M21</f>
        <v>0</v>
      </c>
      <c r="N23" s="16"/>
    </row>
  </sheetData>
  <customSheetViews>
    <customSheetView guid="{9E5933D8-B207-42B1-B7F2-B6A4AD4CCDF1}">
      <selection activeCell="E25" sqref="E25"/>
      <pageMargins left="0.7" right="0.7" top="0.75" bottom="0.75" header="0.3" footer="0.3"/>
    </customSheetView>
    <customSheetView guid="{ECF72AE7-C5A2-4B64-8F4D-6758CB07E305}" topLeftCell="B1">
      <selection activeCell="K12" sqref="K12"/>
      <pageMargins left="0.7" right="0.7" top="0.75" bottom="0.75" header="0.3" footer="0.3"/>
    </customSheetView>
    <customSheetView guid="{113F5A9E-2D68-4C33-8BCE-86FDF83113D7}">
      <selection activeCell="A25" sqref="A25"/>
      <pageMargins left="0.7" right="0.7" top="0.75" bottom="0.75" header="0.3" footer="0.3"/>
    </customSheetView>
    <customSheetView guid="{ED46E13A-94FA-4E4C-857D-89FB75DD4E5B}">
      <selection activeCell="H9" sqref="H9"/>
      <pageMargins left="0.7" right="0.7" top="0.75" bottom="0.75" header="0.3" footer="0.3"/>
    </customSheetView>
    <customSheetView guid="{6880B336-4DDE-4525-A35F-B03F186E70C2}" showPageBreaks="1" topLeftCell="C3">
      <selection activeCell="I13" sqref="I13"/>
      <pageMargins left="0.7" right="0.7" top="0.75" bottom="0.75" header="0.3" footer="0.3"/>
      <pageSetup paperSize="9" orientation="portrait" r:id="rId1"/>
    </customSheetView>
    <customSheetView guid="{C9F1297D-C101-46AC-A90F-3FEF25CC5F27}" topLeftCell="B1">
      <selection activeCell="K12" sqref="K12"/>
      <pageMargins left="0.7" right="0.7" top="0.75" bottom="0.75" header="0.3" footer="0.3"/>
    </customSheetView>
    <customSheetView guid="{A01D44F9-3608-429C-BE76-956311B3E4C7}">
      <selection activeCell="A3" sqref="A3:XFD3"/>
      <pageMargins left="0.7" right="0.7" top="0.75" bottom="0.75" header="0.3" footer="0.3"/>
    </customSheetView>
    <customSheetView guid="{83082431-81FF-409D-850B-67C3547D8BF7}" topLeftCell="B1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M14"/>
  <sheetViews>
    <sheetView workbookViewId="0">
      <selection activeCell="A21" sqref="A21"/>
    </sheetView>
  </sheetViews>
  <sheetFormatPr defaultRowHeight="15" x14ac:dyDescent="0.25"/>
  <cols>
    <col min="1" max="1" width="21.5703125" customWidth="1"/>
    <col min="9" max="9" width="15" style="6" bestFit="1" customWidth="1"/>
    <col min="10" max="11" width="14.7109375" style="6" bestFit="1" customWidth="1"/>
    <col min="12" max="13" width="13.28515625" style="6" bestFit="1" customWidth="1"/>
  </cols>
  <sheetData>
    <row r="3" spans="1:13" x14ac:dyDescent="0.25">
      <c r="A3" s="37" t="s">
        <v>528</v>
      </c>
      <c r="B3" s="37" t="s">
        <v>529</v>
      </c>
      <c r="C3" s="37" t="s">
        <v>530</v>
      </c>
      <c r="D3" s="37" t="s">
        <v>543</v>
      </c>
      <c r="E3" s="37" t="s">
        <v>531</v>
      </c>
      <c r="F3" s="37" t="s">
        <v>532</v>
      </c>
      <c r="G3" s="37" t="s">
        <v>564</v>
      </c>
      <c r="H3" s="13" t="s">
        <v>533</v>
      </c>
      <c r="I3" s="46" t="s">
        <v>534</v>
      </c>
      <c r="J3" s="47" t="s">
        <v>744</v>
      </c>
      <c r="K3" s="47" t="s">
        <v>745</v>
      </c>
      <c r="L3" s="38" t="s">
        <v>593</v>
      </c>
      <c r="M3" s="38" t="s">
        <v>614</v>
      </c>
    </row>
    <row r="4" spans="1:13" x14ac:dyDescent="0.25">
      <c r="A4" s="32" t="s">
        <v>502</v>
      </c>
      <c r="B4" s="32" t="s">
        <v>503</v>
      </c>
      <c r="C4" s="32" t="s">
        <v>27</v>
      </c>
      <c r="D4" s="32" t="s">
        <v>562</v>
      </c>
      <c r="E4" s="32" t="s">
        <v>504</v>
      </c>
      <c r="F4" s="32">
        <v>1250401</v>
      </c>
      <c r="G4" s="33">
        <v>13316</v>
      </c>
      <c r="H4" s="34" t="s">
        <v>27</v>
      </c>
      <c r="I4" s="46">
        <v>2400000</v>
      </c>
      <c r="J4" s="41"/>
      <c r="K4" s="41">
        <v>100000</v>
      </c>
      <c r="L4" s="46">
        <f>SUM(J4:K4)</f>
        <v>100000</v>
      </c>
      <c r="M4" s="46">
        <f>I4-L4</f>
        <v>2300000</v>
      </c>
    </row>
    <row r="5" spans="1:13" x14ac:dyDescent="0.25">
      <c r="A5" s="32" t="s">
        <v>502</v>
      </c>
      <c r="B5" s="32" t="s">
        <v>505</v>
      </c>
      <c r="C5" s="32" t="s">
        <v>30</v>
      </c>
      <c r="D5" s="32" t="s">
        <v>562</v>
      </c>
      <c r="E5" s="32" t="s">
        <v>506</v>
      </c>
      <c r="F5" s="32">
        <v>1250401</v>
      </c>
      <c r="G5" s="33">
        <v>13316</v>
      </c>
      <c r="H5" s="34" t="s">
        <v>30</v>
      </c>
      <c r="I5" s="46">
        <v>650000</v>
      </c>
      <c r="J5" s="41"/>
      <c r="K5" s="41">
        <v>100000</v>
      </c>
      <c r="L5" s="46">
        <f t="shared" ref="L5:L13" si="0">SUM(J5:K5)</f>
        <v>100000</v>
      </c>
      <c r="M5" s="46">
        <f t="shared" ref="M5:M12" si="1">I5-L5</f>
        <v>550000</v>
      </c>
    </row>
    <row r="6" spans="1:13" x14ac:dyDescent="0.25">
      <c r="A6" s="32" t="s">
        <v>502</v>
      </c>
      <c r="B6" s="32" t="s">
        <v>507</v>
      </c>
      <c r="C6" s="32" t="s">
        <v>33</v>
      </c>
      <c r="D6" s="32" t="s">
        <v>562</v>
      </c>
      <c r="E6" s="32" t="s">
        <v>508</v>
      </c>
      <c r="F6" s="32">
        <v>1250401</v>
      </c>
      <c r="G6" s="33">
        <v>13316</v>
      </c>
      <c r="H6" s="34" t="s">
        <v>33</v>
      </c>
      <c r="I6" s="46">
        <v>550000</v>
      </c>
      <c r="J6" s="41"/>
      <c r="K6" s="41">
        <v>100000</v>
      </c>
      <c r="L6" s="46">
        <f t="shared" si="0"/>
        <v>100000</v>
      </c>
      <c r="M6" s="46">
        <f t="shared" si="1"/>
        <v>450000</v>
      </c>
    </row>
    <row r="7" spans="1:13" x14ac:dyDescent="0.25">
      <c r="A7" s="32" t="s">
        <v>502</v>
      </c>
      <c r="B7" s="32" t="s">
        <v>509</v>
      </c>
      <c r="C7" s="32" t="s">
        <v>46</v>
      </c>
      <c r="D7" s="32" t="s">
        <v>562</v>
      </c>
      <c r="E7" s="32" t="s">
        <v>510</v>
      </c>
      <c r="F7" s="32">
        <v>1250401</v>
      </c>
      <c r="G7" s="33">
        <v>13316</v>
      </c>
      <c r="H7" s="34" t="s">
        <v>46</v>
      </c>
      <c r="I7" s="46">
        <v>1850000</v>
      </c>
      <c r="J7" s="41"/>
      <c r="K7" s="41">
        <v>400000</v>
      </c>
      <c r="L7" s="46">
        <f t="shared" si="0"/>
        <v>400000</v>
      </c>
      <c r="M7" s="46">
        <f t="shared" si="1"/>
        <v>1450000</v>
      </c>
    </row>
    <row r="8" spans="1:13" x14ac:dyDescent="0.25">
      <c r="A8" s="32" t="s">
        <v>502</v>
      </c>
      <c r="B8" s="32" t="s">
        <v>511</v>
      </c>
      <c r="C8" s="32" t="s">
        <v>512</v>
      </c>
      <c r="D8" s="32" t="s">
        <v>562</v>
      </c>
      <c r="E8" s="32" t="s">
        <v>513</v>
      </c>
      <c r="F8" s="32">
        <v>1250401</v>
      </c>
      <c r="G8" s="33">
        <v>13316</v>
      </c>
      <c r="H8" s="34" t="s">
        <v>512</v>
      </c>
      <c r="I8" s="46">
        <v>750000</v>
      </c>
      <c r="J8" s="41"/>
      <c r="K8" s="41">
        <v>100000</v>
      </c>
      <c r="L8" s="46">
        <f t="shared" si="0"/>
        <v>100000</v>
      </c>
      <c r="M8" s="46">
        <f t="shared" si="1"/>
        <v>650000</v>
      </c>
    </row>
    <row r="9" spans="1:13" x14ac:dyDescent="0.25">
      <c r="A9" s="32" t="s">
        <v>502</v>
      </c>
      <c r="B9" s="32" t="s">
        <v>514</v>
      </c>
      <c r="C9" s="32"/>
      <c r="D9" s="32" t="s">
        <v>562</v>
      </c>
      <c r="E9" s="32" t="s">
        <v>515</v>
      </c>
      <c r="F9" s="32">
        <v>1250401</v>
      </c>
      <c r="G9" s="33">
        <v>13316</v>
      </c>
      <c r="H9" s="34" t="s">
        <v>54</v>
      </c>
      <c r="I9" s="46">
        <v>3500000</v>
      </c>
      <c r="J9" s="41"/>
      <c r="K9" s="41">
        <v>1640000</v>
      </c>
      <c r="L9" s="46">
        <f t="shared" si="0"/>
        <v>1640000</v>
      </c>
      <c r="M9" s="46">
        <f t="shared" si="1"/>
        <v>1860000</v>
      </c>
    </row>
    <row r="10" spans="1:13" x14ac:dyDescent="0.25">
      <c r="A10" s="32" t="s">
        <v>502</v>
      </c>
      <c r="B10" s="32" t="s">
        <v>516</v>
      </c>
      <c r="C10" s="32" t="s">
        <v>105</v>
      </c>
      <c r="D10" s="32" t="s">
        <v>562</v>
      </c>
      <c r="E10" s="32" t="s">
        <v>517</v>
      </c>
      <c r="F10" s="32">
        <v>1250401</v>
      </c>
      <c r="G10" s="33">
        <v>13316</v>
      </c>
      <c r="H10" s="34" t="s">
        <v>518</v>
      </c>
      <c r="I10" s="46">
        <v>5000000</v>
      </c>
      <c r="J10" s="41">
        <v>5000000</v>
      </c>
      <c r="K10" s="41"/>
      <c r="L10" s="46">
        <f t="shared" si="0"/>
        <v>5000000</v>
      </c>
      <c r="M10" s="46">
        <f t="shared" si="1"/>
        <v>0</v>
      </c>
    </row>
    <row r="11" spans="1:13" x14ac:dyDescent="0.25">
      <c r="A11" s="32" t="s">
        <v>502</v>
      </c>
      <c r="B11" s="32" t="s">
        <v>519</v>
      </c>
      <c r="C11" s="32" t="s">
        <v>535</v>
      </c>
      <c r="D11" s="32" t="s">
        <v>562</v>
      </c>
      <c r="E11" s="32" t="s">
        <v>520</v>
      </c>
      <c r="F11" s="32">
        <v>1250401</v>
      </c>
      <c r="G11" s="33">
        <v>13316</v>
      </c>
      <c r="H11" s="34" t="s">
        <v>78</v>
      </c>
      <c r="I11" s="46">
        <v>300000</v>
      </c>
      <c r="J11" s="41"/>
      <c r="K11" s="41">
        <v>300000</v>
      </c>
      <c r="L11" s="46">
        <f t="shared" si="0"/>
        <v>300000</v>
      </c>
      <c r="M11" s="46">
        <f t="shared" si="1"/>
        <v>0</v>
      </c>
    </row>
    <row r="12" spans="1:13" x14ac:dyDescent="0.25">
      <c r="A12" s="112" t="s">
        <v>589</v>
      </c>
      <c r="B12" s="112"/>
      <c r="C12" s="112"/>
      <c r="D12" s="112"/>
      <c r="E12" s="112"/>
      <c r="F12" s="112"/>
      <c r="G12" s="112"/>
      <c r="H12" s="13"/>
      <c r="I12" s="46">
        <f>SUM(I4:I11)</f>
        <v>15000000</v>
      </c>
      <c r="J12" s="46">
        <f t="shared" ref="J12:L12" si="2">SUM(J4:J11)</f>
        <v>5000000</v>
      </c>
      <c r="K12" s="46">
        <f t="shared" si="2"/>
        <v>2740000</v>
      </c>
      <c r="L12" s="46">
        <f t="shared" si="2"/>
        <v>7740000</v>
      </c>
      <c r="M12" s="46">
        <f t="shared" si="1"/>
        <v>7260000</v>
      </c>
    </row>
    <row r="13" spans="1:13" x14ac:dyDescent="0.25">
      <c r="A13" s="112" t="s">
        <v>591</v>
      </c>
      <c r="B13" s="112"/>
      <c r="C13" s="112"/>
      <c r="D13" s="112"/>
      <c r="E13" s="112"/>
      <c r="F13" s="112"/>
      <c r="G13" s="112"/>
      <c r="H13" s="13"/>
      <c r="I13" s="46"/>
      <c r="J13" s="50">
        <v>5000000</v>
      </c>
      <c r="K13" s="50">
        <v>2740000</v>
      </c>
      <c r="L13" s="46">
        <f t="shared" si="0"/>
        <v>7740000</v>
      </c>
      <c r="M13" s="46"/>
    </row>
    <row r="14" spans="1:13" x14ac:dyDescent="0.25">
      <c r="A14" s="112" t="s">
        <v>592</v>
      </c>
      <c r="B14" s="112"/>
      <c r="C14" s="112"/>
      <c r="D14" s="112"/>
      <c r="E14" s="112"/>
      <c r="F14" s="112"/>
      <c r="G14" s="112"/>
      <c r="H14" s="13"/>
      <c r="I14" s="46"/>
      <c r="J14" s="46">
        <f>J13-J12</f>
        <v>0</v>
      </c>
      <c r="K14" s="46">
        <f t="shared" ref="K14:L14" si="3">K13-K12</f>
        <v>0</v>
      </c>
      <c r="L14" s="46">
        <f t="shared" si="3"/>
        <v>0</v>
      </c>
      <c r="M14" s="16"/>
    </row>
  </sheetData>
  <customSheetViews>
    <customSheetView guid="{9E5933D8-B207-42B1-B7F2-B6A4AD4CCDF1}">
      <selection activeCell="A21" sqref="A21"/>
      <pageMargins left="0.7" right="0.7" top="0.75" bottom="0.75" header="0.3" footer="0.3"/>
    </customSheetView>
    <customSheetView guid="{ECF72AE7-C5A2-4B64-8F4D-6758CB07E305}">
      <selection activeCell="L3" sqref="L3:M14"/>
      <pageMargins left="0.7" right="0.7" top="0.75" bottom="0.75" header="0.3" footer="0.3"/>
    </customSheetView>
    <customSheetView guid="{113F5A9E-2D68-4C33-8BCE-86FDF83113D7}">
      <selection activeCell="L3" sqref="L3:M14"/>
      <pageMargins left="0.7" right="0.7" top="0.75" bottom="0.75" header="0.3" footer="0.3"/>
    </customSheetView>
    <customSheetView guid="{ED46E13A-94FA-4E4C-857D-89FB75DD4E5B}">
      <selection activeCell="L3" sqref="L3:M14"/>
      <pageMargins left="0.7" right="0.7" top="0.75" bottom="0.75" header="0.3" footer="0.3"/>
    </customSheetView>
    <customSheetView guid="{6880B336-4DDE-4525-A35F-B03F186E70C2}">
      <selection activeCell="L3" sqref="L3:M14"/>
      <pageMargins left="0.7" right="0.7" top="0.75" bottom="0.75" header="0.3" footer="0.3"/>
    </customSheetView>
    <customSheetView guid="{C9F1297D-C101-46AC-A90F-3FEF25CC5F27}">
      <selection activeCell="L3" sqref="L3:M14"/>
      <pageMargins left="0.7" right="0.7" top="0.75" bottom="0.75" header="0.3" footer="0.3"/>
    </customSheetView>
    <customSheetView guid="{A01D44F9-3608-429C-BE76-956311B3E4C7}">
      <selection activeCell="A21" sqref="A21"/>
      <pageMargins left="0.7" right="0.7" top="0.75" bottom="0.75" header="0.3" footer="0.3"/>
    </customSheetView>
    <customSheetView guid="{83082431-81FF-409D-850B-67C3547D8BF7}">
      <selection activeCell="L3" sqref="L3:M14"/>
      <pageMargins left="0.7" right="0.7" top="0.75" bottom="0.75" header="0.3" footer="0.3"/>
    </customSheetView>
  </customSheetViews>
  <mergeCells count="3">
    <mergeCell ref="A12:G12"/>
    <mergeCell ref="A13:G13"/>
    <mergeCell ref="A14:G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28"/>
  <sheetViews>
    <sheetView zoomScale="85" zoomScaleNormal="85" workbookViewId="0">
      <pane xSplit="6" ySplit="4" topLeftCell="H5" activePane="bottomRight" state="frozen"/>
      <selection pane="topRight" activeCell="G1" sqref="G1"/>
      <selection pane="bottomLeft" activeCell="A5" sqref="A5"/>
      <selection pane="bottomRight" activeCell="Q14" sqref="Q14"/>
    </sheetView>
  </sheetViews>
  <sheetFormatPr defaultRowHeight="15" x14ac:dyDescent="0.25"/>
  <cols>
    <col min="1" max="1" width="15.5703125" customWidth="1"/>
    <col min="8" max="8" width="14.85546875" customWidth="1"/>
    <col min="9" max="9" width="10.140625" bestFit="1" customWidth="1"/>
    <col min="10" max="14" width="22.28515625" bestFit="1" customWidth="1"/>
    <col min="15" max="15" width="10.5703125" bestFit="1" customWidth="1"/>
    <col min="16" max="16" width="9.85546875" bestFit="1" customWidth="1"/>
  </cols>
  <sheetData>
    <row r="3" spans="1:16" ht="15.75" thickBot="1" x14ac:dyDescent="0.3">
      <c r="A3" t="s">
        <v>753</v>
      </c>
    </row>
    <row r="4" spans="1:16" ht="22.5" thickTop="1" thickBot="1" x14ac:dyDescent="0.3">
      <c r="A4" s="2" t="s">
        <v>528</v>
      </c>
      <c r="B4" s="2" t="s">
        <v>529</v>
      </c>
      <c r="C4" s="2" t="s">
        <v>530</v>
      </c>
      <c r="D4" s="2" t="s">
        <v>543</v>
      </c>
      <c r="E4" s="2" t="s">
        <v>531</v>
      </c>
      <c r="F4" s="2" t="s">
        <v>532</v>
      </c>
      <c r="G4" s="2" t="s">
        <v>564</v>
      </c>
      <c r="H4" t="s">
        <v>533</v>
      </c>
      <c r="I4" t="s">
        <v>534</v>
      </c>
      <c r="J4" s="4" t="s">
        <v>565</v>
      </c>
      <c r="K4" s="4" t="s">
        <v>566</v>
      </c>
      <c r="L4" s="4" t="s">
        <v>567</v>
      </c>
      <c r="M4" s="4" t="s">
        <v>568</v>
      </c>
      <c r="N4" s="4" t="s">
        <v>569</v>
      </c>
    </row>
    <row r="5" spans="1:16" ht="24.75" thickTop="1" thickBot="1" x14ac:dyDescent="0.3">
      <c r="A5" s="2" t="s">
        <v>153</v>
      </c>
      <c r="B5" s="2" t="s">
        <v>154</v>
      </c>
      <c r="C5" s="2" t="s">
        <v>155</v>
      </c>
      <c r="D5" s="2" t="s">
        <v>548</v>
      </c>
      <c r="E5" s="2" t="s">
        <v>156</v>
      </c>
      <c r="F5" s="2">
        <v>1250402</v>
      </c>
      <c r="G5" s="3">
        <v>13316</v>
      </c>
      <c r="H5" s="1" t="s">
        <v>27</v>
      </c>
      <c r="I5" s="1">
        <v>3200000</v>
      </c>
      <c r="J5" s="5">
        <f>I5/5</f>
        <v>640000</v>
      </c>
      <c r="K5" s="5">
        <v>810000</v>
      </c>
      <c r="L5" s="5">
        <f>I5/5</f>
        <v>640000</v>
      </c>
      <c r="M5" s="5">
        <v>610000</v>
      </c>
      <c r="N5" s="5">
        <v>50000</v>
      </c>
      <c r="O5" s="6">
        <f>J5+K5+L5+M5+N5</f>
        <v>2750000</v>
      </c>
      <c r="P5" s="1">
        <f>I5-O5</f>
        <v>450000</v>
      </c>
    </row>
    <row r="6" spans="1:16" ht="24.75" thickTop="1" thickBot="1" x14ac:dyDescent="0.3">
      <c r="A6" s="2" t="s">
        <v>153</v>
      </c>
      <c r="B6" s="2" t="s">
        <v>157</v>
      </c>
      <c r="C6" s="2" t="s">
        <v>155</v>
      </c>
      <c r="D6" s="2" t="s">
        <v>548</v>
      </c>
      <c r="E6" s="2" t="s">
        <v>158</v>
      </c>
      <c r="F6" s="2">
        <v>1250402</v>
      </c>
      <c r="G6" s="3">
        <v>13316</v>
      </c>
      <c r="H6" s="1" t="s">
        <v>30</v>
      </c>
      <c r="I6" s="1">
        <v>100000</v>
      </c>
      <c r="J6" s="5">
        <f t="shared" ref="J6:J22" si="0">I6/5</f>
        <v>20000</v>
      </c>
      <c r="K6" s="5">
        <f t="shared" ref="K6:K22" si="1">I6/5</f>
        <v>20000</v>
      </c>
      <c r="L6" s="5">
        <f t="shared" ref="L6:L22" si="2">I6/5</f>
        <v>20000</v>
      </c>
      <c r="M6" s="5">
        <f t="shared" ref="M6:M22" si="3">I6/5</f>
        <v>20000</v>
      </c>
      <c r="N6" s="5">
        <f t="shared" ref="N6:N22" si="4">I6/5</f>
        <v>20000</v>
      </c>
      <c r="O6" s="6">
        <f t="shared" ref="O6:O25" si="5">J6+K6+L6+M6+N6</f>
        <v>100000</v>
      </c>
      <c r="P6" s="1">
        <f t="shared" ref="P6:P25" si="6">I6-O6</f>
        <v>0</v>
      </c>
    </row>
    <row r="7" spans="1:16" ht="24.75" thickTop="1" thickBot="1" x14ac:dyDescent="0.3">
      <c r="A7" s="2" t="s">
        <v>153</v>
      </c>
      <c r="B7" s="2" t="s">
        <v>159</v>
      </c>
      <c r="C7" s="2" t="s">
        <v>155</v>
      </c>
      <c r="D7" s="2" t="s">
        <v>548</v>
      </c>
      <c r="E7" s="2" t="s">
        <v>160</v>
      </c>
      <c r="F7" s="2">
        <v>1250402</v>
      </c>
      <c r="G7" s="3">
        <v>13316</v>
      </c>
      <c r="H7" s="1" t="s">
        <v>30</v>
      </c>
      <c r="I7" s="1">
        <v>100000</v>
      </c>
      <c r="J7" s="5">
        <f t="shared" si="0"/>
        <v>20000</v>
      </c>
      <c r="K7" s="5">
        <f t="shared" si="1"/>
        <v>20000</v>
      </c>
      <c r="L7" s="5">
        <f t="shared" si="2"/>
        <v>20000</v>
      </c>
      <c r="M7" s="5">
        <f t="shared" si="3"/>
        <v>20000</v>
      </c>
      <c r="N7" s="5">
        <f t="shared" si="4"/>
        <v>20000</v>
      </c>
      <c r="O7" s="6">
        <f t="shared" si="5"/>
        <v>100000</v>
      </c>
      <c r="P7" s="1">
        <f t="shared" si="6"/>
        <v>0</v>
      </c>
    </row>
    <row r="8" spans="1:16" ht="24.75" thickTop="1" thickBot="1" x14ac:dyDescent="0.3">
      <c r="A8" s="2" t="s">
        <v>153</v>
      </c>
      <c r="B8" s="2" t="s">
        <v>161</v>
      </c>
      <c r="C8" s="2" t="s">
        <v>155</v>
      </c>
      <c r="D8" s="2" t="s">
        <v>548</v>
      </c>
      <c r="E8" s="2" t="s">
        <v>162</v>
      </c>
      <c r="F8" s="2">
        <v>1250402</v>
      </c>
      <c r="G8" s="3">
        <v>13316</v>
      </c>
      <c r="H8" s="1" t="s">
        <v>163</v>
      </c>
      <c r="I8" s="1">
        <v>200000</v>
      </c>
      <c r="J8" s="5">
        <f t="shared" si="0"/>
        <v>40000</v>
      </c>
      <c r="K8" s="5">
        <f t="shared" si="1"/>
        <v>40000</v>
      </c>
      <c r="L8" s="5">
        <f t="shared" si="2"/>
        <v>40000</v>
      </c>
      <c r="M8" s="5">
        <f t="shared" si="3"/>
        <v>40000</v>
      </c>
      <c r="N8" s="5">
        <f t="shared" si="4"/>
        <v>40000</v>
      </c>
      <c r="O8" s="6">
        <f t="shared" si="5"/>
        <v>200000</v>
      </c>
      <c r="P8" s="1">
        <f t="shared" si="6"/>
        <v>0</v>
      </c>
    </row>
    <row r="9" spans="1:16" ht="24.75" thickTop="1" thickBot="1" x14ac:dyDescent="0.3">
      <c r="A9" s="2" t="s">
        <v>153</v>
      </c>
      <c r="B9" s="2" t="s">
        <v>164</v>
      </c>
      <c r="C9" s="2" t="s">
        <v>155</v>
      </c>
      <c r="D9" s="2" t="s">
        <v>548</v>
      </c>
      <c r="E9" s="2" t="s">
        <v>165</v>
      </c>
      <c r="F9" s="2">
        <v>1250402</v>
      </c>
      <c r="G9" s="3">
        <v>13316</v>
      </c>
      <c r="H9" s="1" t="s">
        <v>166</v>
      </c>
      <c r="I9" s="1">
        <v>2000000</v>
      </c>
      <c r="J9" s="5">
        <f t="shared" si="0"/>
        <v>400000</v>
      </c>
      <c r="K9" s="5">
        <f t="shared" si="1"/>
        <v>400000</v>
      </c>
      <c r="L9" s="5">
        <f t="shared" si="2"/>
        <v>400000</v>
      </c>
      <c r="M9" s="5">
        <f t="shared" si="3"/>
        <v>400000</v>
      </c>
      <c r="N9" s="5">
        <f t="shared" si="4"/>
        <v>400000</v>
      </c>
      <c r="O9" s="6">
        <f t="shared" si="5"/>
        <v>2000000</v>
      </c>
      <c r="P9" s="1">
        <f t="shared" si="6"/>
        <v>0</v>
      </c>
    </row>
    <row r="10" spans="1:16" ht="24.75" thickTop="1" thickBot="1" x14ac:dyDescent="0.3">
      <c r="A10" s="2" t="s">
        <v>153</v>
      </c>
      <c r="B10" s="2" t="s">
        <v>167</v>
      </c>
      <c r="C10" s="2" t="s">
        <v>155</v>
      </c>
      <c r="D10" s="2" t="s">
        <v>548</v>
      </c>
      <c r="E10" s="2" t="s">
        <v>168</v>
      </c>
      <c r="F10" s="2">
        <v>1250402</v>
      </c>
      <c r="G10" s="3">
        <v>13316</v>
      </c>
      <c r="H10" s="1" t="s">
        <v>88</v>
      </c>
      <c r="I10" s="1">
        <v>2000000</v>
      </c>
      <c r="J10" s="5">
        <f t="shared" si="0"/>
        <v>400000</v>
      </c>
      <c r="K10" s="5">
        <f t="shared" si="1"/>
        <v>400000</v>
      </c>
      <c r="L10" s="5">
        <f t="shared" si="2"/>
        <v>400000</v>
      </c>
      <c r="M10" s="5">
        <f t="shared" si="3"/>
        <v>400000</v>
      </c>
      <c r="N10" s="5">
        <f t="shared" si="4"/>
        <v>400000</v>
      </c>
      <c r="O10" s="6">
        <f t="shared" si="5"/>
        <v>2000000</v>
      </c>
      <c r="P10" s="1">
        <f t="shared" si="6"/>
        <v>0</v>
      </c>
    </row>
    <row r="11" spans="1:16" ht="24.75" thickTop="1" thickBot="1" x14ac:dyDescent="0.3">
      <c r="A11" s="2" t="s">
        <v>153</v>
      </c>
      <c r="B11" s="2" t="s">
        <v>169</v>
      </c>
      <c r="C11" s="2" t="s">
        <v>155</v>
      </c>
      <c r="D11" s="2" t="s">
        <v>548</v>
      </c>
      <c r="E11" s="2" t="s">
        <v>170</v>
      </c>
      <c r="F11" s="2">
        <v>1250402</v>
      </c>
      <c r="G11" s="3">
        <v>13316</v>
      </c>
      <c r="H11" s="1" t="s">
        <v>171</v>
      </c>
      <c r="I11" s="1">
        <v>400000</v>
      </c>
      <c r="J11" s="5">
        <f t="shared" si="0"/>
        <v>80000</v>
      </c>
      <c r="K11" s="5">
        <f t="shared" si="1"/>
        <v>80000</v>
      </c>
      <c r="L11" s="5">
        <f t="shared" si="2"/>
        <v>80000</v>
      </c>
      <c r="M11" s="5">
        <f t="shared" si="3"/>
        <v>80000</v>
      </c>
      <c r="N11" s="5">
        <f t="shared" si="4"/>
        <v>80000</v>
      </c>
      <c r="O11" s="6">
        <f t="shared" si="5"/>
        <v>400000</v>
      </c>
      <c r="P11" s="1">
        <f t="shared" si="6"/>
        <v>0</v>
      </c>
    </row>
    <row r="12" spans="1:16" ht="24.75" thickTop="1" thickBot="1" x14ac:dyDescent="0.3">
      <c r="A12" s="2" t="s">
        <v>153</v>
      </c>
      <c r="B12" s="2" t="s">
        <v>172</v>
      </c>
      <c r="C12" s="2" t="s">
        <v>155</v>
      </c>
      <c r="D12" s="2" t="s">
        <v>548</v>
      </c>
      <c r="E12" s="2" t="s">
        <v>173</v>
      </c>
      <c r="F12" s="2">
        <v>1250402</v>
      </c>
      <c r="G12" s="3">
        <v>13316</v>
      </c>
      <c r="H12" s="1" t="s">
        <v>46</v>
      </c>
      <c r="I12" s="1">
        <v>1600000</v>
      </c>
      <c r="J12" s="5">
        <f t="shared" si="0"/>
        <v>320000</v>
      </c>
      <c r="K12" s="5">
        <f t="shared" si="1"/>
        <v>320000</v>
      </c>
      <c r="L12" s="5">
        <f t="shared" si="2"/>
        <v>320000</v>
      </c>
      <c r="M12" s="5">
        <f t="shared" si="3"/>
        <v>320000</v>
      </c>
      <c r="N12" s="5">
        <f t="shared" si="4"/>
        <v>320000</v>
      </c>
      <c r="O12" s="6">
        <f t="shared" si="5"/>
        <v>1600000</v>
      </c>
      <c r="P12" s="1">
        <f t="shared" si="6"/>
        <v>0</v>
      </c>
    </row>
    <row r="13" spans="1:16" ht="24.75" thickTop="1" thickBot="1" x14ac:dyDescent="0.3">
      <c r="A13" s="2" t="s">
        <v>153</v>
      </c>
      <c r="B13" s="2" t="s">
        <v>174</v>
      </c>
      <c r="C13" s="2" t="s">
        <v>155</v>
      </c>
      <c r="D13" s="2" t="s">
        <v>548</v>
      </c>
      <c r="E13" s="2" t="s">
        <v>175</v>
      </c>
      <c r="F13" s="2">
        <v>1250402</v>
      </c>
      <c r="G13" s="3">
        <v>13316</v>
      </c>
      <c r="H13" s="1" t="s">
        <v>176</v>
      </c>
      <c r="I13" s="1">
        <v>200000</v>
      </c>
      <c r="J13" s="5">
        <f t="shared" si="0"/>
        <v>40000</v>
      </c>
      <c r="K13" s="5">
        <f t="shared" si="1"/>
        <v>40000</v>
      </c>
      <c r="L13" s="5">
        <f t="shared" si="2"/>
        <v>40000</v>
      </c>
      <c r="M13" s="5">
        <f t="shared" si="3"/>
        <v>40000</v>
      </c>
      <c r="N13" s="5">
        <f t="shared" si="4"/>
        <v>40000</v>
      </c>
      <c r="O13" s="6">
        <f t="shared" si="5"/>
        <v>200000</v>
      </c>
      <c r="P13" s="1">
        <f t="shared" si="6"/>
        <v>0</v>
      </c>
    </row>
    <row r="14" spans="1:16" ht="24.75" thickTop="1" thickBot="1" x14ac:dyDescent="0.3">
      <c r="A14" s="2" t="s">
        <v>153</v>
      </c>
      <c r="B14" s="2" t="s">
        <v>177</v>
      </c>
      <c r="C14" s="2" t="s">
        <v>155</v>
      </c>
      <c r="D14" s="2" t="s">
        <v>548</v>
      </c>
      <c r="E14" s="2" t="s">
        <v>178</v>
      </c>
      <c r="F14" s="2">
        <v>1250402</v>
      </c>
      <c r="G14" s="3">
        <v>13316</v>
      </c>
      <c r="H14" s="1" t="s">
        <v>179</v>
      </c>
      <c r="I14" s="1">
        <v>500000</v>
      </c>
      <c r="J14" s="5">
        <v>140000</v>
      </c>
      <c r="K14" s="5">
        <v>110000</v>
      </c>
      <c r="L14" s="5">
        <v>0</v>
      </c>
      <c r="M14" s="5">
        <v>150000</v>
      </c>
      <c r="N14" s="5">
        <f t="shared" si="4"/>
        <v>100000</v>
      </c>
      <c r="O14" s="6">
        <f t="shared" si="5"/>
        <v>500000</v>
      </c>
      <c r="P14" s="1">
        <f t="shared" si="6"/>
        <v>0</v>
      </c>
    </row>
    <row r="15" spans="1:16" ht="24.75" thickTop="1" thickBot="1" x14ac:dyDescent="0.3">
      <c r="A15" s="2" t="s">
        <v>153</v>
      </c>
      <c r="B15" s="2" t="s">
        <v>180</v>
      </c>
      <c r="C15" s="2" t="s">
        <v>155</v>
      </c>
      <c r="D15" s="2" t="s">
        <v>548</v>
      </c>
      <c r="E15" s="2" t="s">
        <v>181</v>
      </c>
      <c r="F15" s="2">
        <v>1250402</v>
      </c>
      <c r="G15" s="3">
        <v>13316</v>
      </c>
      <c r="H15" s="1" t="s">
        <v>54</v>
      </c>
      <c r="I15" s="1">
        <v>6400000</v>
      </c>
      <c r="J15" s="5">
        <v>1500000</v>
      </c>
      <c r="K15" s="5">
        <v>1500000</v>
      </c>
      <c r="L15" s="5">
        <v>500000</v>
      </c>
      <c r="M15" s="5">
        <v>1620000</v>
      </c>
      <c r="N15" s="5">
        <f t="shared" si="4"/>
        <v>1280000</v>
      </c>
      <c r="O15" s="6">
        <f t="shared" si="5"/>
        <v>6400000</v>
      </c>
      <c r="P15" s="1">
        <f t="shared" si="6"/>
        <v>0</v>
      </c>
    </row>
    <row r="16" spans="1:16" ht="24.75" thickTop="1" thickBot="1" x14ac:dyDescent="0.3">
      <c r="A16" s="2" t="s">
        <v>153</v>
      </c>
      <c r="B16" s="2" t="s">
        <v>182</v>
      </c>
      <c r="C16" s="2" t="s">
        <v>155</v>
      </c>
      <c r="D16" s="2" t="s">
        <v>548</v>
      </c>
      <c r="E16" s="2" t="s">
        <v>183</v>
      </c>
      <c r="F16" s="2">
        <v>1250402</v>
      </c>
      <c r="G16" s="3">
        <v>13316</v>
      </c>
      <c r="H16" s="1" t="s">
        <v>184</v>
      </c>
      <c r="I16" s="1">
        <v>8000000</v>
      </c>
      <c r="J16" s="5">
        <v>2600000</v>
      </c>
      <c r="K16" s="5">
        <v>2600000</v>
      </c>
      <c r="L16" s="5">
        <v>0</v>
      </c>
      <c r="M16" s="5">
        <v>2800000</v>
      </c>
      <c r="N16" s="5">
        <v>0</v>
      </c>
      <c r="O16" s="6">
        <f t="shared" si="5"/>
        <v>8000000</v>
      </c>
      <c r="P16" s="1">
        <f t="shared" si="6"/>
        <v>0</v>
      </c>
    </row>
    <row r="17" spans="1:16" ht="24.75" thickTop="1" thickBot="1" x14ac:dyDescent="0.3">
      <c r="A17" s="2" t="s">
        <v>153</v>
      </c>
      <c r="B17" s="2" t="s">
        <v>185</v>
      </c>
      <c r="C17" s="2" t="s">
        <v>155</v>
      </c>
      <c r="D17" s="2" t="s">
        <v>548</v>
      </c>
      <c r="E17" s="2" t="s">
        <v>186</v>
      </c>
      <c r="F17" s="2">
        <v>1250402</v>
      </c>
      <c r="G17" s="3">
        <v>13316</v>
      </c>
      <c r="H17" s="1" t="s">
        <v>58</v>
      </c>
      <c r="I17" s="1">
        <v>4000000</v>
      </c>
      <c r="J17" s="5">
        <v>1250000</v>
      </c>
      <c r="K17" s="5">
        <v>1000000</v>
      </c>
      <c r="L17" s="5">
        <v>0</v>
      </c>
      <c r="M17" s="5">
        <v>950000</v>
      </c>
      <c r="N17" s="5">
        <f t="shared" si="4"/>
        <v>800000</v>
      </c>
      <c r="O17" s="6">
        <f t="shared" si="5"/>
        <v>4000000</v>
      </c>
      <c r="P17" s="1">
        <f t="shared" si="6"/>
        <v>0</v>
      </c>
    </row>
    <row r="18" spans="1:16" ht="24.75" thickTop="1" thickBot="1" x14ac:dyDescent="0.3">
      <c r="A18" s="2" t="s">
        <v>153</v>
      </c>
      <c r="B18" s="2" t="s">
        <v>187</v>
      </c>
      <c r="C18" s="2" t="s">
        <v>155</v>
      </c>
      <c r="D18" s="2" t="s">
        <v>548</v>
      </c>
      <c r="E18" s="2" t="s">
        <v>188</v>
      </c>
      <c r="F18" s="2">
        <v>1250402</v>
      </c>
      <c r="G18" s="3">
        <v>13316</v>
      </c>
      <c r="H18" s="1" t="s">
        <v>189</v>
      </c>
      <c r="I18" s="1">
        <v>1500000</v>
      </c>
      <c r="J18" s="5">
        <v>500000</v>
      </c>
      <c r="K18" s="5">
        <v>500000</v>
      </c>
      <c r="L18" s="5">
        <v>0</v>
      </c>
      <c r="M18" s="5">
        <v>500000</v>
      </c>
      <c r="N18" s="5">
        <v>0</v>
      </c>
      <c r="O18" s="6">
        <f t="shared" si="5"/>
        <v>1500000</v>
      </c>
      <c r="P18" s="1">
        <f t="shared" si="6"/>
        <v>0</v>
      </c>
    </row>
    <row r="19" spans="1:16" ht="24.75" thickTop="1" thickBot="1" x14ac:dyDescent="0.3">
      <c r="A19" s="2" t="s">
        <v>153</v>
      </c>
      <c r="B19" s="2" t="s">
        <v>190</v>
      </c>
      <c r="C19" s="2" t="s">
        <v>191</v>
      </c>
      <c r="D19" s="2" t="s">
        <v>548</v>
      </c>
      <c r="E19" s="2" t="s">
        <v>192</v>
      </c>
      <c r="F19" s="2">
        <v>1250402</v>
      </c>
      <c r="G19" s="3">
        <v>13316</v>
      </c>
      <c r="H19" s="1" t="s">
        <v>193</v>
      </c>
      <c r="I19" s="1">
        <v>4000000</v>
      </c>
      <c r="J19" s="5">
        <v>1000000</v>
      </c>
      <c r="K19" s="5">
        <v>1000000</v>
      </c>
      <c r="L19" s="5">
        <v>250000</v>
      </c>
      <c r="M19" s="5">
        <v>950000</v>
      </c>
      <c r="N19" s="5">
        <f t="shared" si="4"/>
        <v>800000</v>
      </c>
      <c r="O19" s="6">
        <f t="shared" si="5"/>
        <v>4000000</v>
      </c>
      <c r="P19" s="1">
        <f t="shared" si="6"/>
        <v>0</v>
      </c>
    </row>
    <row r="20" spans="1:16" ht="24.75" thickTop="1" thickBot="1" x14ac:dyDescent="0.3">
      <c r="A20" s="2" t="s">
        <v>153</v>
      </c>
      <c r="B20" s="2" t="s">
        <v>194</v>
      </c>
      <c r="C20" s="2" t="s">
        <v>155</v>
      </c>
      <c r="D20" s="2" t="s">
        <v>548</v>
      </c>
      <c r="E20" s="2" t="s">
        <v>195</v>
      </c>
      <c r="F20" s="2">
        <v>1250402</v>
      </c>
      <c r="G20" s="3">
        <v>13316</v>
      </c>
      <c r="H20" s="1" t="s">
        <v>4</v>
      </c>
      <c r="I20" s="1">
        <v>8000000</v>
      </c>
      <c r="J20" s="5">
        <v>2000000</v>
      </c>
      <c r="K20" s="5">
        <v>2000000</v>
      </c>
      <c r="L20" s="5">
        <v>250000</v>
      </c>
      <c r="M20" s="5">
        <v>2150000</v>
      </c>
      <c r="N20" s="5">
        <f t="shared" si="4"/>
        <v>1600000</v>
      </c>
      <c r="O20" s="6">
        <f t="shared" si="5"/>
        <v>8000000</v>
      </c>
      <c r="P20" s="1">
        <f t="shared" si="6"/>
        <v>0</v>
      </c>
    </row>
    <row r="21" spans="1:16" ht="24.75" thickTop="1" thickBot="1" x14ac:dyDescent="0.3">
      <c r="A21" s="2" t="s">
        <v>153</v>
      </c>
      <c r="B21" s="2" t="s">
        <v>196</v>
      </c>
      <c r="C21" s="2" t="s">
        <v>155</v>
      </c>
      <c r="D21" s="2" t="s">
        <v>548</v>
      </c>
      <c r="E21" s="2" t="s">
        <v>197</v>
      </c>
      <c r="F21" s="2">
        <v>1250402</v>
      </c>
      <c r="G21" s="3">
        <v>13316</v>
      </c>
      <c r="H21" s="1" t="s">
        <v>198</v>
      </c>
      <c r="I21" s="1">
        <v>1600000</v>
      </c>
      <c r="J21" s="5">
        <f t="shared" si="0"/>
        <v>320000</v>
      </c>
      <c r="K21" s="5">
        <v>430000</v>
      </c>
      <c r="L21" s="5">
        <v>210000</v>
      </c>
      <c r="M21" s="5">
        <f t="shared" si="3"/>
        <v>320000</v>
      </c>
      <c r="N21" s="5">
        <f t="shared" si="4"/>
        <v>320000</v>
      </c>
      <c r="O21" s="6">
        <f t="shared" si="5"/>
        <v>1600000</v>
      </c>
      <c r="P21" s="1">
        <f t="shared" si="6"/>
        <v>0</v>
      </c>
    </row>
    <row r="22" spans="1:16" ht="24.75" thickTop="1" thickBot="1" x14ac:dyDescent="0.3">
      <c r="A22" s="2" t="s">
        <v>153</v>
      </c>
      <c r="B22" s="2" t="s">
        <v>199</v>
      </c>
      <c r="C22" s="2" t="s">
        <v>155</v>
      </c>
      <c r="D22" s="2" t="s">
        <v>548</v>
      </c>
      <c r="E22" s="2" t="s">
        <v>200</v>
      </c>
      <c r="F22" s="2">
        <v>1250402</v>
      </c>
      <c r="G22" s="3">
        <v>13316</v>
      </c>
      <c r="H22" s="1" t="s">
        <v>78</v>
      </c>
      <c r="I22" s="1">
        <v>400000</v>
      </c>
      <c r="J22" s="5">
        <f t="shared" si="0"/>
        <v>80000</v>
      </c>
      <c r="K22" s="5">
        <f t="shared" si="1"/>
        <v>80000</v>
      </c>
      <c r="L22" s="5">
        <f t="shared" si="2"/>
        <v>80000</v>
      </c>
      <c r="M22" s="5">
        <f t="shared" si="3"/>
        <v>80000</v>
      </c>
      <c r="N22" s="5">
        <f t="shared" si="4"/>
        <v>80000</v>
      </c>
      <c r="O22" s="6">
        <f t="shared" si="5"/>
        <v>400000</v>
      </c>
      <c r="P22" s="1">
        <f t="shared" si="6"/>
        <v>0</v>
      </c>
    </row>
    <row r="23" spans="1:16" ht="24.75" thickTop="1" thickBot="1" x14ac:dyDescent="0.3">
      <c r="A23" s="2" t="s">
        <v>153</v>
      </c>
      <c r="B23" s="2" t="s">
        <v>201</v>
      </c>
      <c r="C23" s="2" t="s">
        <v>155</v>
      </c>
      <c r="D23" s="2" t="s">
        <v>548</v>
      </c>
      <c r="E23" s="2" t="s">
        <v>202</v>
      </c>
      <c r="F23" s="2">
        <v>1250402</v>
      </c>
      <c r="G23" s="3">
        <v>13316</v>
      </c>
      <c r="H23" s="1" t="s">
        <v>203</v>
      </c>
      <c r="I23" s="1">
        <v>1000000</v>
      </c>
      <c r="J23" s="5">
        <v>300000</v>
      </c>
      <c r="K23" s="5">
        <v>300000</v>
      </c>
      <c r="L23" s="5">
        <v>0</v>
      </c>
      <c r="M23" s="5">
        <v>250000</v>
      </c>
      <c r="N23" s="5">
        <v>150000</v>
      </c>
      <c r="O23" s="6">
        <f t="shared" si="5"/>
        <v>1000000</v>
      </c>
      <c r="P23" s="1">
        <f t="shared" si="6"/>
        <v>0</v>
      </c>
    </row>
    <row r="24" spans="1:16" ht="24.75" thickTop="1" thickBot="1" x14ac:dyDescent="0.3">
      <c r="A24" s="2" t="s">
        <v>153</v>
      </c>
      <c r="B24" s="2" t="s">
        <v>204</v>
      </c>
      <c r="C24" s="2" t="s">
        <v>155</v>
      </c>
      <c r="D24" s="2" t="s">
        <v>548</v>
      </c>
      <c r="E24" s="2" t="s">
        <v>205</v>
      </c>
      <c r="F24" s="2">
        <v>1250402</v>
      </c>
      <c r="G24" s="3">
        <v>13316</v>
      </c>
      <c r="H24" s="1" t="s">
        <v>206</v>
      </c>
      <c r="I24" s="1">
        <v>2000000</v>
      </c>
      <c r="J24" s="5">
        <v>700000</v>
      </c>
      <c r="K24" s="5">
        <v>700000</v>
      </c>
      <c r="L24" s="5">
        <v>0</v>
      </c>
      <c r="M24" s="5">
        <v>600000</v>
      </c>
      <c r="N24" s="5">
        <v>0</v>
      </c>
      <c r="O24" s="6">
        <f t="shared" si="5"/>
        <v>2000000</v>
      </c>
      <c r="P24" s="1">
        <f t="shared" si="6"/>
        <v>0</v>
      </c>
    </row>
    <row r="25" spans="1:16" ht="24.75" thickTop="1" thickBot="1" x14ac:dyDescent="0.3">
      <c r="A25" s="2" t="s">
        <v>153</v>
      </c>
      <c r="B25" s="2" t="s">
        <v>207</v>
      </c>
      <c r="C25" s="2" t="s">
        <v>155</v>
      </c>
      <c r="D25" s="2" t="s">
        <v>548</v>
      </c>
      <c r="E25" s="2" t="s">
        <v>208</v>
      </c>
      <c r="F25" s="2">
        <v>1250402</v>
      </c>
      <c r="G25" s="3">
        <v>13316</v>
      </c>
      <c r="H25" s="1" t="s">
        <v>209</v>
      </c>
      <c r="I25" s="1">
        <v>500000</v>
      </c>
      <c r="J25" s="5">
        <v>150000</v>
      </c>
      <c r="K25" s="5">
        <v>150000</v>
      </c>
      <c r="L25" s="5">
        <v>0</v>
      </c>
      <c r="M25" s="5">
        <v>200000</v>
      </c>
      <c r="N25" s="5">
        <v>0</v>
      </c>
      <c r="O25" s="6">
        <f t="shared" si="5"/>
        <v>500000</v>
      </c>
      <c r="P25" s="1">
        <f t="shared" si="6"/>
        <v>0</v>
      </c>
    </row>
    <row r="26" spans="1:16" ht="15.75" thickTop="1" x14ac:dyDescent="0.25">
      <c r="A26" s="44" t="s">
        <v>589</v>
      </c>
      <c r="B26" s="44"/>
      <c r="C26" s="44"/>
      <c r="D26" s="44"/>
      <c r="E26" s="44"/>
      <c r="F26" s="44"/>
      <c r="G26" s="44"/>
      <c r="I26" s="1">
        <f>SUM(I5:I25)</f>
        <v>47700000</v>
      </c>
      <c r="J26" s="6">
        <f>SUM(J5:J25)</f>
        <v>12500000</v>
      </c>
      <c r="K26" s="6">
        <f t="shared" ref="K26:N26" si="7">SUM(K5:K25)</f>
        <v>12500000</v>
      </c>
      <c r="L26" s="6">
        <f t="shared" si="7"/>
        <v>3250000</v>
      </c>
      <c r="M26" s="6">
        <f t="shared" si="7"/>
        <v>12500000</v>
      </c>
      <c r="N26" s="6">
        <f t="shared" si="7"/>
        <v>6500000</v>
      </c>
    </row>
    <row r="27" spans="1:16" x14ac:dyDescent="0.25">
      <c r="A27" s="44" t="s">
        <v>591</v>
      </c>
      <c r="B27" s="44"/>
      <c r="C27" s="44"/>
      <c r="D27" s="44"/>
      <c r="E27" s="44"/>
      <c r="F27" s="44"/>
      <c r="G27" s="44"/>
      <c r="J27" s="7">
        <v>12500000</v>
      </c>
      <c r="K27" s="7">
        <v>12500000</v>
      </c>
      <c r="L27" s="7">
        <v>3250000</v>
      </c>
      <c r="M27" s="7">
        <v>12500000</v>
      </c>
      <c r="N27" s="7">
        <v>6500000</v>
      </c>
    </row>
    <row r="28" spans="1:16" x14ac:dyDescent="0.25">
      <c r="A28" s="44" t="s">
        <v>592</v>
      </c>
      <c r="B28" s="44"/>
      <c r="C28" s="44"/>
      <c r="D28" s="44"/>
      <c r="E28" s="44"/>
      <c r="F28" s="44"/>
      <c r="G28" s="44"/>
      <c r="J28" s="6">
        <f>J27-J26</f>
        <v>0</v>
      </c>
      <c r="K28" s="6">
        <f t="shared" ref="K28:N28" si="8">K27-K26</f>
        <v>0</v>
      </c>
      <c r="L28" s="6">
        <f t="shared" si="8"/>
        <v>0</v>
      </c>
      <c r="M28" s="6">
        <f t="shared" si="8"/>
        <v>0</v>
      </c>
      <c r="N28" s="6">
        <f t="shared" si="8"/>
        <v>0</v>
      </c>
    </row>
  </sheetData>
  <protectedRanges>
    <protectedRange sqref="J5:N25" name="Range2_4_2_1"/>
  </protectedRanges>
  <customSheetViews>
    <customSheetView guid="{9E5933D8-B207-42B1-B7F2-B6A4AD4CCDF1}" scale="85">
      <pane xSplit="6" ySplit="4" topLeftCell="H5" activePane="bottomRight" state="frozen"/>
      <selection pane="bottomRight" activeCell="Q14" sqref="Q14"/>
      <pageMargins left="0" right="0" top="0" bottom="0" header="0" footer="0"/>
      <pageSetup paperSize="9" scale="60" orientation="landscape" r:id="rId1"/>
    </customSheetView>
    <customSheetView guid="{ECF72AE7-C5A2-4B64-8F4D-6758CB07E305}" scale="85">
      <pane xSplit="6" ySplit="4" topLeftCell="H20" activePane="bottomRight" state="frozen"/>
      <selection pane="bottomRight" activeCell="J27" sqref="A27:XFD27"/>
      <pageMargins left="0" right="0" top="0" bottom="0" header="0" footer="0"/>
      <pageSetup paperSize="9" scale="60" orientation="landscape" r:id="rId2"/>
    </customSheetView>
    <customSheetView guid="{113F5A9E-2D68-4C33-8BCE-86FDF83113D7}">
      <selection activeCell="A3" sqref="A3:P28"/>
      <pageMargins left="0" right="0" top="0" bottom="0" header="0" footer="0"/>
      <pageSetup paperSize="9" scale="60" orientation="landscape" r:id="rId3"/>
    </customSheetView>
    <customSheetView guid="{ED46E13A-94FA-4E4C-857D-89FB75DD4E5B}" scale="85">
      <pane xSplit="6" ySplit="4" topLeftCell="G5" activePane="bottomRight" state="frozen"/>
      <selection pane="bottomRight" activeCell="J11" sqref="J11"/>
      <pageMargins left="0" right="0" top="0" bottom="0" header="0" footer="0"/>
      <pageSetup paperSize="9" scale="60" orientation="landscape" r:id="rId4"/>
    </customSheetView>
    <customSheetView guid="{6880B336-4DDE-4525-A35F-B03F186E70C2}" showPageBreaks="1" printArea="1">
      <selection activeCell="A3" sqref="A3:P28"/>
      <pageMargins left="0" right="0" top="0" bottom="0" header="0" footer="0"/>
      <pageSetup paperSize="9" scale="60" orientation="landscape" r:id="rId5"/>
    </customSheetView>
    <customSheetView guid="{C9F1297D-C101-46AC-A90F-3FEF25CC5F27}" showPageBreaks="1" printArea="1" topLeftCell="G19">
      <selection activeCell="K12" sqref="K12"/>
      <pageMargins left="0" right="0" top="0" bottom="0" header="0" footer="0"/>
      <pageSetup paperSize="9" scale="60" orientation="landscape" r:id="rId6"/>
    </customSheetView>
    <customSheetView guid="{A01D44F9-3608-429C-BE76-956311B3E4C7}" scale="85" showPageBreaks="1" printArea="1">
      <pane xSplit="6" ySplit="4" topLeftCell="H8" activePane="bottomRight" state="frozen"/>
      <selection pane="bottomRight" activeCell="L12" sqref="L12"/>
      <pageMargins left="0" right="0" top="0" bottom="0" header="0" footer="0"/>
      <pageSetup paperSize="9" scale="60" orientation="landscape" r:id="rId7"/>
    </customSheetView>
    <customSheetView guid="{83082431-81FF-409D-850B-67C3547D8BF7}" scale="85" showPageBreaks="1" printArea="1">
      <pane xSplit="6" ySplit="4" topLeftCell="H20" activePane="bottomRight" state="frozen"/>
      <selection pane="bottomRight" activeCell="J27" sqref="A27:XFD27"/>
      <pageMargins left="0" right="0" top="0" bottom="0" header="0" footer="0"/>
      <pageSetup paperSize="9" scale="60" orientation="landscape" r:id="rId8"/>
    </customSheetView>
  </customSheetViews>
  <hyperlinks>
    <hyperlink ref="N4" r:id="rId9" display="https://surplus.trans7.co.id/paymentvoucher/PV23011200023" xr:uid="{00000000-0004-0000-0100-000000000000}"/>
    <hyperlink ref="M4" r:id="rId10" display="https://surplus.trans7.co.id/paymentvoucher/PV23010500019" xr:uid="{00000000-0004-0000-0100-000001000000}"/>
    <hyperlink ref="L4" r:id="rId11" display="https://surplus.trans7.co.id/paymentvoucher/PV23011600018" xr:uid="{00000000-0004-0000-0100-000002000000}"/>
    <hyperlink ref="K4" r:id="rId12" display="https://surplus.trans7.co.id/paymentvoucher/PV23011100007" xr:uid="{00000000-0004-0000-0100-000003000000}"/>
    <hyperlink ref="J4" r:id="rId13" display="https://surplus.trans7.co.id/paymentvoucher/PV23010600005" xr:uid="{00000000-0004-0000-0100-000004000000}"/>
  </hyperlinks>
  <pageMargins left="0" right="0" top="0" bottom="0" header="0" footer="0"/>
  <pageSetup paperSize="9" scale="60" orientation="landscape" r:id="rId1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"/>
  <sheetViews>
    <sheetView workbookViewId="0">
      <selection activeCell="H25" sqref="H25"/>
    </sheetView>
  </sheetViews>
  <sheetFormatPr defaultRowHeight="15" x14ac:dyDescent="0.25"/>
  <cols>
    <col min="1" max="1" width="18.42578125" customWidth="1"/>
    <col min="2" max="2" width="17" customWidth="1"/>
    <col min="9" max="9" width="10.140625" bestFit="1" customWidth="1"/>
    <col min="10" max="13" width="14.140625" style="6" customWidth="1"/>
    <col min="14" max="14" width="14.140625" customWidth="1"/>
  </cols>
  <sheetData>
    <row r="1" spans="1:14" x14ac:dyDescent="0.25">
      <c r="A1" t="s">
        <v>757</v>
      </c>
    </row>
    <row r="3" spans="1:14" x14ac:dyDescent="0.25">
      <c r="A3" s="37" t="s">
        <v>528</v>
      </c>
      <c r="B3" s="37" t="s">
        <v>529</v>
      </c>
      <c r="C3" s="37" t="s">
        <v>530</v>
      </c>
      <c r="D3" s="37" t="s">
        <v>543</v>
      </c>
      <c r="E3" s="37" t="s">
        <v>531</v>
      </c>
      <c r="F3" s="37" t="s">
        <v>532</v>
      </c>
      <c r="G3" s="37" t="s">
        <v>564</v>
      </c>
      <c r="H3" s="13" t="s">
        <v>533</v>
      </c>
      <c r="I3" s="13" t="s">
        <v>534</v>
      </c>
      <c r="J3" s="48" t="s">
        <v>692</v>
      </c>
      <c r="K3" s="48" t="s">
        <v>693</v>
      </c>
      <c r="L3" s="48" t="s">
        <v>694</v>
      </c>
      <c r="M3" s="38" t="s">
        <v>593</v>
      </c>
      <c r="N3" s="38" t="s">
        <v>614</v>
      </c>
    </row>
    <row r="4" spans="1:14" x14ac:dyDescent="0.25">
      <c r="A4" s="37" t="s">
        <v>300</v>
      </c>
      <c r="B4" s="37" t="s">
        <v>301</v>
      </c>
      <c r="C4" s="37" t="s">
        <v>541</v>
      </c>
      <c r="D4" s="37" t="s">
        <v>556</v>
      </c>
      <c r="E4" s="37" t="s">
        <v>302</v>
      </c>
      <c r="F4" s="37">
        <v>1250402</v>
      </c>
      <c r="G4" s="40">
        <v>13316</v>
      </c>
      <c r="H4" s="34" t="s">
        <v>33</v>
      </c>
      <c r="I4" s="34">
        <v>316000</v>
      </c>
      <c r="J4" s="49">
        <v>100000</v>
      </c>
      <c r="K4" s="49">
        <v>216000</v>
      </c>
      <c r="L4" s="49">
        <v>100000</v>
      </c>
      <c r="M4" s="39">
        <f>SUM(J4:L4)</f>
        <v>416000</v>
      </c>
      <c r="N4" s="39">
        <f>I4-M4</f>
        <v>-100000</v>
      </c>
    </row>
    <row r="5" spans="1:14" x14ac:dyDescent="0.25">
      <c r="A5" s="37" t="s">
        <v>300</v>
      </c>
      <c r="B5" s="37" t="s">
        <v>303</v>
      </c>
      <c r="C5" s="37" t="s">
        <v>542</v>
      </c>
      <c r="D5" s="37" t="s">
        <v>556</v>
      </c>
      <c r="E5" s="37" t="s">
        <v>304</v>
      </c>
      <c r="F5" s="37">
        <v>1250402</v>
      </c>
      <c r="G5" s="40">
        <v>13316</v>
      </c>
      <c r="H5" s="34" t="s">
        <v>305</v>
      </c>
      <c r="I5" s="34">
        <v>323220</v>
      </c>
      <c r="J5" s="49">
        <v>100000</v>
      </c>
      <c r="K5" s="49">
        <v>223220</v>
      </c>
      <c r="L5" s="49">
        <v>50000</v>
      </c>
      <c r="M5" s="39">
        <f t="shared" ref="M5:M12" si="0">SUM(J5:L5)</f>
        <v>373220</v>
      </c>
      <c r="N5" s="39">
        <f t="shared" ref="N5:N12" si="1">I5-M5</f>
        <v>-50000</v>
      </c>
    </row>
    <row r="6" spans="1:14" x14ac:dyDescent="0.25">
      <c r="A6" s="37" t="s">
        <v>300</v>
      </c>
      <c r="B6" s="37" t="s">
        <v>306</v>
      </c>
      <c r="C6" s="37" t="s">
        <v>542</v>
      </c>
      <c r="D6" s="37" t="s">
        <v>556</v>
      </c>
      <c r="E6" s="37" t="s">
        <v>307</v>
      </c>
      <c r="F6" s="37">
        <v>1250402</v>
      </c>
      <c r="G6" s="40">
        <v>13316</v>
      </c>
      <c r="H6" s="34" t="s">
        <v>46</v>
      </c>
      <c r="I6" s="34">
        <v>1600000</v>
      </c>
      <c r="J6" s="49">
        <v>800000</v>
      </c>
      <c r="K6" s="49">
        <v>800000</v>
      </c>
      <c r="L6" s="49">
        <v>2400000</v>
      </c>
      <c r="M6" s="39">
        <f t="shared" si="0"/>
        <v>4000000</v>
      </c>
      <c r="N6" s="39">
        <f t="shared" si="1"/>
        <v>-2400000</v>
      </c>
    </row>
    <row r="7" spans="1:14" x14ac:dyDescent="0.25">
      <c r="A7" s="37" t="s">
        <v>300</v>
      </c>
      <c r="B7" s="37" t="s">
        <v>308</v>
      </c>
      <c r="C7" s="37" t="s">
        <v>542</v>
      </c>
      <c r="D7" s="37" t="s">
        <v>556</v>
      </c>
      <c r="E7" s="37" t="s">
        <v>309</v>
      </c>
      <c r="F7" s="37">
        <v>1250402</v>
      </c>
      <c r="G7" s="40">
        <v>13316</v>
      </c>
      <c r="H7" s="34" t="s">
        <v>310</v>
      </c>
      <c r="I7" s="34">
        <v>2000000</v>
      </c>
      <c r="J7" s="49">
        <v>1000000</v>
      </c>
      <c r="K7" s="49">
        <v>1000000</v>
      </c>
      <c r="L7" s="49">
        <v>5000000</v>
      </c>
      <c r="M7" s="39">
        <f t="shared" si="0"/>
        <v>7000000</v>
      </c>
      <c r="N7" s="39">
        <f t="shared" si="1"/>
        <v>-5000000</v>
      </c>
    </row>
    <row r="8" spans="1:14" x14ac:dyDescent="0.25">
      <c r="A8" s="37" t="s">
        <v>300</v>
      </c>
      <c r="B8" s="37" t="s">
        <v>311</v>
      </c>
      <c r="C8" s="37" t="s">
        <v>542</v>
      </c>
      <c r="D8" s="37" t="s">
        <v>556</v>
      </c>
      <c r="E8" s="37" t="s">
        <v>312</v>
      </c>
      <c r="F8" s="37">
        <v>1250402</v>
      </c>
      <c r="G8" s="40">
        <v>13316</v>
      </c>
      <c r="H8" s="34" t="s">
        <v>62</v>
      </c>
      <c r="I8" s="34">
        <v>1000000</v>
      </c>
      <c r="J8" s="49">
        <v>500000</v>
      </c>
      <c r="K8" s="49">
        <v>500000</v>
      </c>
      <c r="L8" s="49">
        <v>3000000</v>
      </c>
      <c r="M8" s="39">
        <f t="shared" si="0"/>
        <v>4000000</v>
      </c>
      <c r="N8" s="39">
        <f t="shared" si="1"/>
        <v>-3000000</v>
      </c>
    </row>
    <row r="9" spans="1:14" x14ac:dyDescent="0.25">
      <c r="A9" s="37" t="s">
        <v>300</v>
      </c>
      <c r="B9" s="37" t="s">
        <v>313</v>
      </c>
      <c r="C9" s="37" t="s">
        <v>542</v>
      </c>
      <c r="D9" s="37" t="s">
        <v>556</v>
      </c>
      <c r="E9" s="37" t="s">
        <v>314</v>
      </c>
      <c r="F9" s="37">
        <v>1250402</v>
      </c>
      <c r="G9" s="40">
        <v>13316</v>
      </c>
      <c r="H9" s="34" t="s">
        <v>4</v>
      </c>
      <c r="I9" s="34">
        <v>11400000</v>
      </c>
      <c r="J9" s="49">
        <v>5200000</v>
      </c>
      <c r="K9" s="49">
        <v>6200000</v>
      </c>
      <c r="L9" s="49">
        <v>6000000</v>
      </c>
      <c r="M9" s="39">
        <f t="shared" si="0"/>
        <v>17400000</v>
      </c>
      <c r="N9" s="39">
        <f t="shared" si="1"/>
        <v>-6000000</v>
      </c>
    </row>
    <row r="10" spans="1:14" x14ac:dyDescent="0.25">
      <c r="A10" s="37" t="s">
        <v>300</v>
      </c>
      <c r="B10" s="37" t="s">
        <v>315</v>
      </c>
      <c r="C10" s="37" t="s">
        <v>542</v>
      </c>
      <c r="D10" s="37" t="s">
        <v>556</v>
      </c>
      <c r="E10" s="37" t="s">
        <v>314</v>
      </c>
      <c r="F10" s="37">
        <v>1250402</v>
      </c>
      <c r="G10" s="40">
        <v>13316</v>
      </c>
      <c r="H10" s="34" t="s">
        <v>4</v>
      </c>
      <c r="I10" s="34">
        <v>5100000</v>
      </c>
      <c r="J10" s="49">
        <v>2500000</v>
      </c>
      <c r="K10" s="49">
        <v>2600000</v>
      </c>
      <c r="L10" s="49"/>
      <c r="M10" s="39">
        <f t="shared" si="0"/>
        <v>5100000</v>
      </c>
      <c r="N10" s="39">
        <f t="shared" si="1"/>
        <v>0</v>
      </c>
    </row>
    <row r="11" spans="1:14" x14ac:dyDescent="0.25">
      <c r="A11" s="37" t="s">
        <v>300</v>
      </c>
      <c r="B11" s="37" t="s">
        <v>316</v>
      </c>
      <c r="C11" s="37" t="s">
        <v>542</v>
      </c>
      <c r="D11" s="37" t="s">
        <v>556</v>
      </c>
      <c r="E11" s="37" t="s">
        <v>317</v>
      </c>
      <c r="F11" s="37">
        <v>1250402</v>
      </c>
      <c r="G11" s="40">
        <v>13316</v>
      </c>
      <c r="H11" s="34" t="s">
        <v>69</v>
      </c>
      <c r="I11" s="34">
        <v>4923072</v>
      </c>
      <c r="J11" s="49">
        <v>2000000</v>
      </c>
      <c r="K11" s="49">
        <v>2923072</v>
      </c>
      <c r="L11" s="49">
        <v>5300000</v>
      </c>
      <c r="M11" s="39">
        <f t="shared" si="0"/>
        <v>10223072</v>
      </c>
      <c r="N11" s="39">
        <f t="shared" si="1"/>
        <v>-5300000</v>
      </c>
    </row>
    <row r="12" spans="1:14" x14ac:dyDescent="0.25">
      <c r="A12" s="37" t="s">
        <v>300</v>
      </c>
      <c r="B12" s="37" t="s">
        <v>318</v>
      </c>
      <c r="C12" s="37" t="s">
        <v>542</v>
      </c>
      <c r="D12" s="37" t="s">
        <v>556</v>
      </c>
      <c r="E12" s="37" t="s">
        <v>319</v>
      </c>
      <c r="F12" s="37">
        <v>1250402</v>
      </c>
      <c r="G12" s="40">
        <v>13316</v>
      </c>
      <c r="H12" s="34" t="s">
        <v>124</v>
      </c>
      <c r="I12" s="34">
        <v>600000</v>
      </c>
      <c r="J12" s="49">
        <v>300000</v>
      </c>
      <c r="K12" s="49">
        <v>300000</v>
      </c>
      <c r="L12" s="49">
        <v>150000</v>
      </c>
      <c r="M12" s="39">
        <f t="shared" si="0"/>
        <v>750000</v>
      </c>
      <c r="N12" s="39">
        <f t="shared" si="1"/>
        <v>-150000</v>
      </c>
    </row>
    <row r="13" spans="1:14" x14ac:dyDescent="0.25">
      <c r="A13" s="112" t="s">
        <v>589</v>
      </c>
      <c r="B13" s="112"/>
      <c r="C13" s="112"/>
      <c r="D13" s="112"/>
      <c r="E13" s="112"/>
      <c r="F13" s="112"/>
      <c r="G13" s="112"/>
      <c r="H13" s="13"/>
      <c r="I13" s="34">
        <f>SUM(I4:I12)</f>
        <v>27262292</v>
      </c>
      <c r="J13" s="46">
        <f t="shared" ref="J13:L13" si="2">SUM(J4:J12)</f>
        <v>12500000</v>
      </c>
      <c r="K13" s="46">
        <f t="shared" si="2"/>
        <v>14762292</v>
      </c>
      <c r="L13" s="46">
        <f t="shared" si="2"/>
        <v>22000000</v>
      </c>
      <c r="M13" s="39">
        <f>SUM(J13:L13)</f>
        <v>49262292</v>
      </c>
      <c r="N13" s="39">
        <f>I13-M13</f>
        <v>-22000000</v>
      </c>
    </row>
    <row r="14" spans="1:14" x14ac:dyDescent="0.25">
      <c r="A14" s="112" t="s">
        <v>591</v>
      </c>
      <c r="B14" s="112"/>
      <c r="C14" s="112"/>
      <c r="D14" s="112"/>
      <c r="E14" s="112"/>
      <c r="F14" s="112"/>
      <c r="G14" s="112"/>
      <c r="H14" s="13"/>
      <c r="I14" s="13"/>
      <c r="J14" s="51">
        <v>12500000</v>
      </c>
      <c r="K14" s="51">
        <v>14762292</v>
      </c>
      <c r="L14" s="51">
        <v>22000000</v>
      </c>
      <c r="M14" s="39">
        <f>SUM(J14:L14)</f>
        <v>49262292</v>
      </c>
      <c r="N14" s="13"/>
    </row>
    <row r="15" spans="1:14" x14ac:dyDescent="0.25">
      <c r="A15" s="112" t="s">
        <v>592</v>
      </c>
      <c r="B15" s="112"/>
      <c r="C15" s="112"/>
      <c r="D15" s="112"/>
      <c r="E15" s="112"/>
      <c r="F15" s="112"/>
      <c r="G15" s="112"/>
      <c r="H15" s="13"/>
      <c r="I15" s="13"/>
      <c r="J15" s="46">
        <f>J14-J13</f>
        <v>0</v>
      </c>
      <c r="K15" s="46">
        <f t="shared" ref="K15:M15" si="3">K14-K13</f>
        <v>0</v>
      </c>
      <c r="L15" s="46">
        <f t="shared" si="3"/>
        <v>0</v>
      </c>
      <c r="M15" s="46">
        <f t="shared" si="3"/>
        <v>0</v>
      </c>
      <c r="N15" s="13"/>
    </row>
  </sheetData>
  <customSheetViews>
    <customSheetView guid="{9E5933D8-B207-42B1-B7F2-B6A4AD4CCDF1}">
      <selection activeCell="H25" sqref="H25"/>
      <pageMargins left="0.7" right="0.7" top="0.75" bottom="0.75" header="0.3" footer="0.3"/>
    </customSheetView>
    <customSheetView guid="{ECF72AE7-C5A2-4B64-8F4D-6758CB07E305}">
      <selection activeCell="L15" sqref="L15:M15"/>
      <pageMargins left="0.7" right="0.7" top="0.75" bottom="0.75" header="0.3" footer="0.3"/>
    </customSheetView>
    <customSheetView guid="{113F5A9E-2D68-4C33-8BCE-86FDF83113D7}">
      <selection activeCell="L15" sqref="L15:M15"/>
      <pageMargins left="0.7" right="0.7" top="0.75" bottom="0.75" header="0.3" footer="0.3"/>
    </customSheetView>
    <customSheetView guid="{ED46E13A-94FA-4E4C-857D-89FB75DD4E5B}">
      <selection activeCell="L15" sqref="L15:M15"/>
      <pageMargins left="0.7" right="0.7" top="0.75" bottom="0.75" header="0.3" footer="0.3"/>
    </customSheetView>
    <customSheetView guid="{6880B336-4DDE-4525-A35F-B03F186E70C2}">
      <selection activeCell="L15" sqref="L15:M15"/>
      <pageMargins left="0.7" right="0.7" top="0.75" bottom="0.75" header="0.3" footer="0.3"/>
    </customSheetView>
    <customSheetView guid="{C9F1297D-C101-46AC-A90F-3FEF25CC5F27}">
      <selection activeCell="L15" sqref="L15:M15"/>
      <pageMargins left="0.7" right="0.7" top="0.75" bottom="0.75" header="0.3" footer="0.3"/>
    </customSheetView>
    <customSheetView guid="{A01D44F9-3608-429C-BE76-956311B3E4C7}">
      <selection activeCell="L10" sqref="L10"/>
      <pageMargins left="0.7" right="0.7" top="0.75" bottom="0.75" header="0.3" footer="0.3"/>
    </customSheetView>
    <customSheetView guid="{83082431-81FF-409D-850B-67C3547D8BF7}">
      <selection activeCell="J4" sqref="J4:L4"/>
      <pageMargins left="0.7" right="0.7" top="0.75" bottom="0.75" header="0.3" footer="0.3"/>
    </customSheetView>
  </customSheetViews>
  <mergeCells count="3">
    <mergeCell ref="A13:G13"/>
    <mergeCell ref="A14:G14"/>
    <mergeCell ref="A15:G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10"/>
  <sheetViews>
    <sheetView workbookViewId="0">
      <selection activeCell="F6" sqref="F6:F7"/>
    </sheetView>
  </sheetViews>
  <sheetFormatPr defaultRowHeight="15" x14ac:dyDescent="0.25"/>
  <cols>
    <col min="1" max="1" width="15.5703125" customWidth="1"/>
    <col min="10" max="11" width="14.7109375" bestFit="1" customWidth="1"/>
    <col min="12" max="12" width="11.5703125" bestFit="1" customWidth="1"/>
    <col min="13" max="14" width="14.7109375" bestFit="1" customWidth="1"/>
    <col min="15" max="15" width="14.28515625" style="7" bestFit="1" customWidth="1"/>
    <col min="16" max="16" width="13.28515625" style="7" bestFit="1" customWidth="1"/>
  </cols>
  <sheetData>
    <row r="2" spans="1:16" x14ac:dyDescent="0.25">
      <c r="A2" t="s">
        <v>757</v>
      </c>
    </row>
    <row r="4" spans="1:16" x14ac:dyDescent="0.25">
      <c r="A4" s="32" t="s">
        <v>528</v>
      </c>
      <c r="B4" s="32" t="s">
        <v>529</v>
      </c>
      <c r="C4" s="32" t="s">
        <v>530</v>
      </c>
      <c r="D4" s="32" t="s">
        <v>543</v>
      </c>
      <c r="E4" s="32" t="s">
        <v>531</v>
      </c>
      <c r="F4" s="32" t="s">
        <v>532</v>
      </c>
      <c r="G4" s="32" t="s">
        <v>564</v>
      </c>
      <c r="H4" s="13" t="s">
        <v>533</v>
      </c>
      <c r="I4" s="13" t="s">
        <v>534</v>
      </c>
      <c r="J4" s="12" t="s">
        <v>678</v>
      </c>
      <c r="K4" s="12" t="s">
        <v>679</v>
      </c>
      <c r="L4" s="12" t="s">
        <v>680</v>
      </c>
      <c r="M4" s="12" t="s">
        <v>681</v>
      </c>
      <c r="N4" s="12" t="s">
        <v>682</v>
      </c>
      <c r="O4" s="18" t="s">
        <v>593</v>
      </c>
      <c r="P4" s="18" t="s">
        <v>614</v>
      </c>
    </row>
    <row r="5" spans="1:16" x14ac:dyDescent="0.25">
      <c r="A5" s="32" t="s">
        <v>276</v>
      </c>
      <c r="B5" s="32" t="s">
        <v>277</v>
      </c>
      <c r="C5" s="32" t="s">
        <v>278</v>
      </c>
      <c r="D5" s="32" t="s">
        <v>554</v>
      </c>
      <c r="E5" s="32" t="s">
        <v>279</v>
      </c>
      <c r="F5" s="32">
        <v>1250402</v>
      </c>
      <c r="G5" s="33">
        <v>13316</v>
      </c>
      <c r="H5" s="34" t="s">
        <v>54</v>
      </c>
      <c r="I5" s="34">
        <v>3200000</v>
      </c>
      <c r="J5" s="49">
        <v>1300000</v>
      </c>
      <c r="K5" s="49">
        <v>1200000</v>
      </c>
      <c r="L5" s="49">
        <v>200000</v>
      </c>
      <c r="M5" s="49">
        <v>600000</v>
      </c>
      <c r="N5" s="49">
        <v>1200000</v>
      </c>
      <c r="O5" s="16">
        <f>SUM(J5:N5)</f>
        <v>4500000</v>
      </c>
      <c r="P5" s="103">
        <f>I5-O5</f>
        <v>-1300000</v>
      </c>
    </row>
    <row r="6" spans="1:16" x14ac:dyDescent="0.25">
      <c r="A6" s="32" t="s">
        <v>276</v>
      </c>
      <c r="B6" s="32" t="s">
        <v>280</v>
      </c>
      <c r="C6" s="32" t="s">
        <v>278</v>
      </c>
      <c r="D6" s="32" t="s">
        <v>554</v>
      </c>
      <c r="E6" s="32" t="s">
        <v>281</v>
      </c>
      <c r="F6" s="32">
        <v>1250402</v>
      </c>
      <c r="G6" s="33">
        <v>13316</v>
      </c>
      <c r="H6" s="34" t="s">
        <v>62</v>
      </c>
      <c r="I6" s="34">
        <v>3400000</v>
      </c>
      <c r="J6" s="49">
        <v>400000</v>
      </c>
      <c r="K6" s="49">
        <v>1000000</v>
      </c>
      <c r="L6" s="49">
        <v>600000</v>
      </c>
      <c r="M6" s="49">
        <v>800000</v>
      </c>
      <c r="N6" s="49">
        <v>1000000</v>
      </c>
      <c r="O6" s="16">
        <f t="shared" ref="O6:O8" si="0">SUM(J6:N6)</f>
        <v>3800000</v>
      </c>
      <c r="P6" s="103">
        <f t="shared" ref="P6:P8" si="1">I6-O6</f>
        <v>-400000</v>
      </c>
    </row>
    <row r="7" spans="1:16" x14ac:dyDescent="0.25">
      <c r="A7" s="32" t="s">
        <v>276</v>
      </c>
      <c r="B7" s="32" t="s">
        <v>282</v>
      </c>
      <c r="C7" s="32" t="s">
        <v>278</v>
      </c>
      <c r="D7" s="32" t="s">
        <v>554</v>
      </c>
      <c r="E7" s="32" t="s">
        <v>283</v>
      </c>
      <c r="F7" s="32">
        <v>1250402</v>
      </c>
      <c r="G7" s="33">
        <v>13316</v>
      </c>
      <c r="H7" s="34" t="s">
        <v>69</v>
      </c>
      <c r="I7" s="34">
        <v>2400000</v>
      </c>
      <c r="J7" s="49">
        <v>1600000</v>
      </c>
      <c r="K7" s="49">
        <v>800000</v>
      </c>
      <c r="L7" s="49">
        <v>200000</v>
      </c>
      <c r="M7" s="49">
        <v>600000</v>
      </c>
      <c r="N7" s="49">
        <v>800000</v>
      </c>
      <c r="O7" s="16">
        <f t="shared" si="0"/>
        <v>4000000</v>
      </c>
      <c r="P7" s="103">
        <f t="shared" si="1"/>
        <v>-1600000</v>
      </c>
    </row>
    <row r="8" spans="1:16" s="82" customFormat="1" x14ac:dyDescent="0.25">
      <c r="A8" s="113" t="s">
        <v>589</v>
      </c>
      <c r="B8" s="113"/>
      <c r="C8" s="113"/>
      <c r="D8" s="113"/>
      <c r="E8" s="113"/>
      <c r="F8" s="113"/>
      <c r="G8" s="113"/>
      <c r="H8" s="101"/>
      <c r="I8" s="102">
        <f>SUM(I5:I7)</f>
        <v>9000000</v>
      </c>
      <c r="J8" s="102">
        <f t="shared" ref="J8:N8" si="2">SUM(J5:J7)</f>
        <v>3300000</v>
      </c>
      <c r="K8" s="102">
        <f t="shared" si="2"/>
        <v>3000000</v>
      </c>
      <c r="L8" s="102">
        <f t="shared" si="2"/>
        <v>1000000</v>
      </c>
      <c r="M8" s="102">
        <f t="shared" si="2"/>
        <v>2000000</v>
      </c>
      <c r="N8" s="102">
        <f t="shared" si="2"/>
        <v>3000000</v>
      </c>
      <c r="O8" s="103">
        <f t="shared" si="0"/>
        <v>12300000</v>
      </c>
      <c r="P8" s="103">
        <f t="shared" si="1"/>
        <v>-3300000</v>
      </c>
    </row>
    <row r="9" spans="1:16" s="82" customFormat="1" x14ac:dyDescent="0.25">
      <c r="A9" s="113" t="s">
        <v>591</v>
      </c>
      <c r="B9" s="113"/>
      <c r="C9" s="113"/>
      <c r="D9" s="113"/>
      <c r="E9" s="113"/>
      <c r="F9" s="113"/>
      <c r="G9" s="113"/>
      <c r="H9" s="101"/>
      <c r="I9" s="101"/>
      <c r="J9" s="104">
        <v>3300000</v>
      </c>
      <c r="K9" s="104">
        <v>3000000</v>
      </c>
      <c r="L9" s="104">
        <v>1000000</v>
      </c>
      <c r="M9" s="105">
        <v>2000000</v>
      </c>
      <c r="N9" s="104">
        <v>3000000</v>
      </c>
      <c r="O9" s="103">
        <f>SUM(J9:N9)</f>
        <v>12300000</v>
      </c>
      <c r="P9" s="106"/>
    </row>
    <row r="10" spans="1:16" s="82" customFormat="1" x14ac:dyDescent="0.25">
      <c r="A10" s="113" t="s">
        <v>592</v>
      </c>
      <c r="B10" s="113"/>
      <c r="C10" s="113"/>
      <c r="D10" s="113"/>
      <c r="E10" s="113"/>
      <c r="F10" s="113"/>
      <c r="G10" s="113"/>
      <c r="H10" s="101"/>
      <c r="I10" s="101"/>
      <c r="J10" s="102">
        <f>J9-J8</f>
        <v>0</v>
      </c>
      <c r="K10" s="102">
        <f t="shared" ref="K10:O10" si="3">K9-K8</f>
        <v>0</v>
      </c>
      <c r="L10" s="102">
        <f t="shared" si="3"/>
        <v>0</v>
      </c>
      <c r="M10" s="102">
        <f t="shared" si="3"/>
        <v>0</v>
      </c>
      <c r="N10" s="102">
        <f t="shared" si="3"/>
        <v>0</v>
      </c>
      <c r="O10" s="102">
        <f t="shared" si="3"/>
        <v>0</v>
      </c>
      <c r="P10" s="103"/>
    </row>
  </sheetData>
  <customSheetViews>
    <customSheetView guid="{9E5933D8-B207-42B1-B7F2-B6A4AD4CCDF1}">
      <selection activeCell="F6" sqref="F6:F7"/>
      <pageMargins left="0.7" right="0.7" top="0.75" bottom="0.75" header="0.3" footer="0.3"/>
    </customSheetView>
    <customSheetView guid="{ECF72AE7-C5A2-4B64-8F4D-6758CB07E305}">
      <selection activeCell="H5" sqref="H5"/>
      <pageMargins left="0.7" right="0.7" top="0.75" bottom="0.75" header="0.3" footer="0.3"/>
    </customSheetView>
    <customSheetView guid="{113F5A9E-2D68-4C33-8BCE-86FDF83113D7}">
      <selection activeCell="N10" sqref="N10:O10"/>
      <pageMargins left="0.7" right="0.7" top="0.75" bottom="0.75" header="0.3" footer="0.3"/>
    </customSheetView>
    <customSheetView guid="{ED46E13A-94FA-4E4C-857D-89FB75DD4E5B}">
      <selection activeCell="N10" sqref="N10:O10"/>
      <pageMargins left="0.7" right="0.7" top="0.75" bottom="0.75" header="0.3" footer="0.3"/>
    </customSheetView>
    <customSheetView guid="{6880B336-4DDE-4525-A35F-B03F186E70C2}">
      <selection activeCell="N10" sqref="N10:O10"/>
      <pageMargins left="0.7" right="0.7" top="0.75" bottom="0.75" header="0.3" footer="0.3"/>
    </customSheetView>
    <customSheetView guid="{C9F1297D-C101-46AC-A90F-3FEF25CC5F27}">
      <selection activeCell="L15" sqref="L15"/>
      <pageMargins left="0.7" right="0.7" top="0.75" bottom="0.75" header="0.3" footer="0.3"/>
    </customSheetView>
    <customSheetView guid="{A01D44F9-3608-429C-BE76-956311B3E4C7}">
      <selection activeCell="F6" sqref="F6:F7"/>
      <pageMargins left="0.7" right="0.7" top="0.75" bottom="0.75" header="0.3" footer="0.3"/>
    </customSheetView>
    <customSheetView guid="{83082431-81FF-409D-850B-67C3547D8BF7}">
      <selection activeCell="J6" sqref="J6"/>
      <pageMargins left="0.7" right="0.7" top="0.75" bottom="0.75" header="0.3" footer="0.3"/>
    </customSheetView>
  </customSheetViews>
  <mergeCells count="3">
    <mergeCell ref="A8:G8"/>
    <mergeCell ref="A9:G9"/>
    <mergeCell ref="A10:G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24"/>
  <sheetViews>
    <sheetView zoomScale="85" zoomScaleNormal="85" workbookViewId="0">
      <selection activeCell="J21" sqref="J21"/>
    </sheetView>
  </sheetViews>
  <sheetFormatPr defaultRowHeight="15" x14ac:dyDescent="0.25"/>
  <cols>
    <col min="1" max="1" width="17.140625" customWidth="1"/>
    <col min="2" max="2" width="20.5703125" customWidth="1"/>
    <col min="8" max="8" width="12.140625" customWidth="1"/>
    <col min="9" max="9" width="11.7109375" customWidth="1"/>
    <col min="10" max="16" width="14.85546875" style="30" customWidth="1"/>
    <col min="17" max="17" width="16" style="30" bestFit="1" customWidth="1"/>
    <col min="18" max="18" width="13.28515625" style="30" customWidth="1"/>
    <col min="19" max="20" width="14.85546875" style="30" customWidth="1"/>
    <col min="21" max="21" width="15.5703125" customWidth="1"/>
    <col min="22" max="22" width="16.7109375" customWidth="1"/>
  </cols>
  <sheetData>
    <row r="1" spans="1:22" ht="16.5" thickTop="1" thickBot="1" x14ac:dyDescent="0.3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  <c r="J1" s="15" t="s">
        <v>594</v>
      </c>
      <c r="K1" s="15" t="s">
        <v>595</v>
      </c>
      <c r="L1" s="15" t="s">
        <v>596</v>
      </c>
      <c r="M1" s="15" t="s">
        <v>597</v>
      </c>
      <c r="N1" s="15" t="s">
        <v>598</v>
      </c>
      <c r="O1" s="26" t="s">
        <v>599</v>
      </c>
      <c r="P1" s="15" t="s">
        <v>600</v>
      </c>
      <c r="Q1" s="15" t="s">
        <v>601</v>
      </c>
      <c r="R1" s="15" t="s">
        <v>602</v>
      </c>
      <c r="S1" s="26" t="s">
        <v>603</v>
      </c>
      <c r="T1" s="15" t="s">
        <v>604</v>
      </c>
      <c r="U1" s="23" t="s">
        <v>593</v>
      </c>
      <c r="V1" s="23" t="s">
        <v>590</v>
      </c>
    </row>
    <row r="2" spans="1:22" ht="16.5" thickTop="1" thickBot="1" x14ac:dyDescent="0.3">
      <c r="A2" s="27" t="s">
        <v>80</v>
      </c>
      <c r="B2" s="27" t="s">
        <v>81</v>
      </c>
      <c r="C2" s="27" t="s">
        <v>82</v>
      </c>
      <c r="D2" s="27" t="s">
        <v>546</v>
      </c>
      <c r="E2" s="27" t="s">
        <v>83</v>
      </c>
      <c r="F2" s="27">
        <v>1250402</v>
      </c>
      <c r="G2" s="28">
        <v>13316</v>
      </c>
      <c r="H2" s="1" t="s">
        <v>33</v>
      </c>
      <c r="I2" s="1">
        <v>400000</v>
      </c>
      <c r="J2" s="43">
        <v>40000</v>
      </c>
      <c r="K2" s="43">
        <v>40000</v>
      </c>
      <c r="L2" s="43">
        <v>40000</v>
      </c>
      <c r="M2" s="43">
        <v>40000</v>
      </c>
      <c r="N2" s="43">
        <v>40000</v>
      </c>
      <c r="O2" s="43">
        <v>40000</v>
      </c>
      <c r="P2" s="43">
        <v>40000</v>
      </c>
      <c r="Q2" s="43">
        <v>40000</v>
      </c>
      <c r="R2" s="43">
        <v>40000</v>
      </c>
      <c r="S2" s="43">
        <v>40000</v>
      </c>
      <c r="T2" s="43"/>
      <c r="U2" s="29">
        <f>SUM(J2:T2)</f>
        <v>400000</v>
      </c>
      <c r="V2" s="29">
        <f>I2-U2</f>
        <v>0</v>
      </c>
    </row>
    <row r="3" spans="1:22" ht="16.5" thickTop="1" thickBot="1" x14ac:dyDescent="0.3">
      <c r="A3" s="27" t="s">
        <v>80</v>
      </c>
      <c r="B3" s="27" t="s">
        <v>84</v>
      </c>
      <c r="C3" s="27" t="s">
        <v>536</v>
      </c>
      <c r="D3" s="27" t="s">
        <v>546</v>
      </c>
      <c r="E3" s="27" t="s">
        <v>85</v>
      </c>
      <c r="F3" s="27">
        <v>1250402</v>
      </c>
      <c r="G3" s="28">
        <v>13316</v>
      </c>
      <c r="H3" s="1" t="s">
        <v>38</v>
      </c>
      <c r="I3" s="1">
        <v>1600000</v>
      </c>
      <c r="J3" s="43">
        <v>160000</v>
      </c>
      <c r="K3" s="43">
        <v>160000</v>
      </c>
      <c r="L3" s="43">
        <v>160000</v>
      </c>
      <c r="M3" s="43">
        <v>160000</v>
      </c>
      <c r="N3" s="43">
        <v>160000</v>
      </c>
      <c r="O3" s="43">
        <v>160000</v>
      </c>
      <c r="P3" s="43">
        <v>160000</v>
      </c>
      <c r="Q3" s="43">
        <v>160000</v>
      </c>
      <c r="R3" s="43">
        <v>160000</v>
      </c>
      <c r="S3" s="43">
        <v>160000</v>
      </c>
      <c r="T3" s="43">
        <v>100000</v>
      </c>
      <c r="U3" s="29">
        <f t="shared" ref="U3:U22" si="0">SUM(J3:T3)</f>
        <v>1700000</v>
      </c>
      <c r="V3" s="29">
        <f t="shared" ref="V3:V22" si="1">I3-U3</f>
        <v>-100000</v>
      </c>
    </row>
    <row r="4" spans="1:22" ht="16.5" thickTop="1" thickBot="1" x14ac:dyDescent="0.3">
      <c r="A4" s="27" t="s">
        <v>80</v>
      </c>
      <c r="B4" s="27" t="s">
        <v>86</v>
      </c>
      <c r="C4" s="27" t="s">
        <v>537</v>
      </c>
      <c r="D4" s="27" t="s">
        <v>546</v>
      </c>
      <c r="E4" s="27" t="s">
        <v>87</v>
      </c>
      <c r="F4" s="27">
        <v>1250402</v>
      </c>
      <c r="G4" s="28">
        <v>13316</v>
      </c>
      <c r="H4" s="1" t="s">
        <v>88</v>
      </c>
      <c r="I4" s="1">
        <v>4892048</v>
      </c>
      <c r="J4" s="43">
        <v>489204.8</v>
      </c>
      <c r="K4" s="43">
        <v>489204.8</v>
      </c>
      <c r="L4" s="43">
        <v>489204.8</v>
      </c>
      <c r="M4" s="43">
        <v>489204.8</v>
      </c>
      <c r="N4" s="43">
        <v>489204.8</v>
      </c>
      <c r="O4" s="43">
        <v>489204.8</v>
      </c>
      <c r="P4" s="43">
        <v>489204.8</v>
      </c>
      <c r="Q4" s="43">
        <v>489204.8</v>
      </c>
      <c r="R4" s="43">
        <v>489204.8</v>
      </c>
      <c r="S4" s="43">
        <v>489204.8</v>
      </c>
      <c r="T4" s="43">
        <v>500000</v>
      </c>
      <c r="U4" s="29">
        <f t="shared" si="0"/>
        <v>5392047.9999999991</v>
      </c>
      <c r="V4" s="29">
        <f t="shared" si="1"/>
        <v>-499999.99999999907</v>
      </c>
    </row>
    <row r="5" spans="1:22" ht="16.5" thickTop="1" thickBot="1" x14ac:dyDescent="0.3">
      <c r="A5" s="27" t="s">
        <v>80</v>
      </c>
      <c r="B5" s="27" t="s">
        <v>89</v>
      </c>
      <c r="C5" s="27" t="s">
        <v>538</v>
      </c>
      <c r="D5" s="27" t="s">
        <v>546</v>
      </c>
      <c r="E5" s="27" t="s">
        <v>87</v>
      </c>
      <c r="F5" s="27">
        <v>1250402</v>
      </c>
      <c r="G5" s="28">
        <v>13316</v>
      </c>
      <c r="H5" s="1" t="s">
        <v>88</v>
      </c>
      <c r="I5" s="1">
        <v>2907952</v>
      </c>
      <c r="J5" s="43">
        <v>290795.2</v>
      </c>
      <c r="K5" s="43">
        <v>290795.2</v>
      </c>
      <c r="L5" s="43">
        <v>290795.2</v>
      </c>
      <c r="M5" s="43">
        <v>290795.2</v>
      </c>
      <c r="N5" s="43">
        <v>290795.2</v>
      </c>
      <c r="O5" s="43">
        <v>290795.2</v>
      </c>
      <c r="P5" s="43">
        <v>290795.2</v>
      </c>
      <c r="Q5" s="43">
        <v>290795.2</v>
      </c>
      <c r="R5" s="43">
        <v>290795.2</v>
      </c>
      <c r="S5" s="43">
        <v>290795.2</v>
      </c>
      <c r="T5" s="43"/>
      <c r="U5" s="29">
        <f t="shared" si="0"/>
        <v>2907952.0000000005</v>
      </c>
      <c r="V5" s="29">
        <f t="shared" si="1"/>
        <v>0</v>
      </c>
    </row>
    <row r="6" spans="1:22" ht="16.5" thickTop="1" thickBot="1" x14ac:dyDescent="0.3">
      <c r="A6" s="27" t="s">
        <v>80</v>
      </c>
      <c r="B6" s="27" t="s">
        <v>90</v>
      </c>
      <c r="C6" s="27" t="s">
        <v>537</v>
      </c>
      <c r="D6" s="27" t="s">
        <v>546</v>
      </c>
      <c r="E6" s="27" t="s">
        <v>91</v>
      </c>
      <c r="F6" s="27">
        <v>1250402</v>
      </c>
      <c r="G6" s="28">
        <v>13316</v>
      </c>
      <c r="H6" s="1" t="s">
        <v>92</v>
      </c>
      <c r="I6" s="1">
        <v>5000000</v>
      </c>
      <c r="J6" s="43">
        <v>500000</v>
      </c>
      <c r="K6" s="43">
        <v>500000</v>
      </c>
      <c r="L6" s="43">
        <v>500000</v>
      </c>
      <c r="M6" s="43">
        <v>500000</v>
      </c>
      <c r="N6" s="43">
        <v>500000</v>
      </c>
      <c r="O6" s="43">
        <v>500000</v>
      </c>
      <c r="P6" s="43">
        <v>500000</v>
      </c>
      <c r="Q6" s="43">
        <v>500000</v>
      </c>
      <c r="R6" s="43">
        <v>500000</v>
      </c>
      <c r="S6" s="43">
        <v>500000</v>
      </c>
      <c r="T6" s="43">
        <v>1000000</v>
      </c>
      <c r="U6" s="29">
        <f t="shared" si="0"/>
        <v>6000000</v>
      </c>
      <c r="V6" s="29">
        <f t="shared" si="1"/>
        <v>-1000000</v>
      </c>
    </row>
    <row r="7" spans="1:22" ht="16.5" thickTop="1" thickBot="1" x14ac:dyDescent="0.3">
      <c r="A7" s="27" t="s">
        <v>80</v>
      </c>
      <c r="B7" s="27" t="s">
        <v>93</v>
      </c>
      <c r="C7" s="27" t="s">
        <v>539</v>
      </c>
      <c r="D7" s="27" t="s">
        <v>546</v>
      </c>
      <c r="E7" s="27" t="s">
        <v>91</v>
      </c>
      <c r="F7" s="27">
        <v>1250402</v>
      </c>
      <c r="G7" s="28">
        <v>13316</v>
      </c>
      <c r="H7" s="1" t="s">
        <v>92</v>
      </c>
      <c r="I7" s="1">
        <v>4900000</v>
      </c>
      <c r="J7" s="43">
        <v>490000</v>
      </c>
      <c r="K7" s="43">
        <v>490000</v>
      </c>
      <c r="L7" s="43">
        <v>490000</v>
      </c>
      <c r="M7" s="43">
        <v>490000</v>
      </c>
      <c r="N7" s="43">
        <v>490000</v>
      </c>
      <c r="O7" s="43">
        <v>490000</v>
      </c>
      <c r="P7" s="43">
        <v>490000</v>
      </c>
      <c r="Q7" s="43">
        <v>490000</v>
      </c>
      <c r="R7" s="43">
        <v>490000</v>
      </c>
      <c r="S7" s="43">
        <v>490000</v>
      </c>
      <c r="T7" s="43"/>
      <c r="U7" s="29">
        <f t="shared" si="0"/>
        <v>4900000</v>
      </c>
      <c r="V7" s="29">
        <f t="shared" si="1"/>
        <v>0</v>
      </c>
    </row>
    <row r="8" spans="1:22" ht="16.5" thickTop="1" thickBot="1" x14ac:dyDescent="0.3">
      <c r="A8" s="27" t="s">
        <v>80</v>
      </c>
      <c r="B8" s="27" t="s">
        <v>94</v>
      </c>
      <c r="C8" s="27" t="s">
        <v>82</v>
      </c>
      <c r="D8" s="27" t="s">
        <v>546</v>
      </c>
      <c r="E8" s="27" t="s">
        <v>91</v>
      </c>
      <c r="F8" s="27">
        <v>1250402</v>
      </c>
      <c r="G8" s="28">
        <v>13316</v>
      </c>
      <c r="H8" s="1" t="s">
        <v>92</v>
      </c>
      <c r="I8" s="1">
        <v>5000000</v>
      </c>
      <c r="J8" s="43">
        <v>500000</v>
      </c>
      <c r="K8" s="43">
        <v>500000</v>
      </c>
      <c r="L8" s="43">
        <v>500000</v>
      </c>
      <c r="M8" s="43">
        <v>500000</v>
      </c>
      <c r="N8" s="43">
        <v>500000</v>
      </c>
      <c r="O8" s="43">
        <v>500000</v>
      </c>
      <c r="P8" s="43">
        <v>500000</v>
      </c>
      <c r="Q8" s="43">
        <v>500000</v>
      </c>
      <c r="R8" s="43">
        <v>500000</v>
      </c>
      <c r="S8" s="43">
        <v>500000</v>
      </c>
      <c r="T8" s="43"/>
      <c r="U8" s="29">
        <f t="shared" si="0"/>
        <v>5000000</v>
      </c>
      <c r="V8" s="29">
        <f t="shared" si="1"/>
        <v>0</v>
      </c>
    </row>
    <row r="9" spans="1:22" ht="16.5" thickTop="1" thickBot="1" x14ac:dyDescent="0.3">
      <c r="A9" s="27" t="s">
        <v>80</v>
      </c>
      <c r="B9" s="27" t="s">
        <v>95</v>
      </c>
      <c r="C9" s="27" t="s">
        <v>82</v>
      </c>
      <c r="D9" s="27" t="s">
        <v>546</v>
      </c>
      <c r="E9" s="27" t="s">
        <v>96</v>
      </c>
      <c r="F9" s="27">
        <v>1250402</v>
      </c>
      <c r="G9" s="28">
        <v>13316</v>
      </c>
      <c r="H9" s="1" t="s">
        <v>97</v>
      </c>
      <c r="I9" s="1">
        <v>400000</v>
      </c>
      <c r="J9" s="43">
        <v>40000</v>
      </c>
      <c r="K9" s="43">
        <v>40000</v>
      </c>
      <c r="L9" s="43">
        <v>40000</v>
      </c>
      <c r="M9" s="43">
        <v>40000</v>
      </c>
      <c r="N9" s="43">
        <v>40000</v>
      </c>
      <c r="O9" s="43">
        <v>40000</v>
      </c>
      <c r="P9" s="43">
        <v>40000</v>
      </c>
      <c r="Q9" s="43">
        <v>40000</v>
      </c>
      <c r="R9" s="43">
        <v>40000</v>
      </c>
      <c r="S9" s="43">
        <v>40000</v>
      </c>
      <c r="T9" s="43"/>
      <c r="U9" s="29">
        <f t="shared" si="0"/>
        <v>400000</v>
      </c>
      <c r="V9" s="29">
        <f t="shared" si="1"/>
        <v>0</v>
      </c>
    </row>
    <row r="10" spans="1:22" ht="16.5" thickTop="1" thickBot="1" x14ac:dyDescent="0.3">
      <c r="A10" s="27" t="s">
        <v>80</v>
      </c>
      <c r="B10" s="27" t="s">
        <v>98</v>
      </c>
      <c r="C10" s="27" t="s">
        <v>82</v>
      </c>
      <c r="D10" s="27" t="s">
        <v>546</v>
      </c>
      <c r="E10" s="27" t="s">
        <v>99</v>
      </c>
      <c r="F10" s="27">
        <v>1250402</v>
      </c>
      <c r="G10" s="28">
        <v>13316</v>
      </c>
      <c r="H10" s="1" t="s">
        <v>46</v>
      </c>
      <c r="I10" s="1">
        <v>4800000</v>
      </c>
      <c r="J10" s="43">
        <v>480000</v>
      </c>
      <c r="K10" s="43">
        <v>480000</v>
      </c>
      <c r="L10" s="43">
        <v>480000</v>
      </c>
      <c r="M10" s="43">
        <v>480000</v>
      </c>
      <c r="N10" s="43">
        <v>480000</v>
      </c>
      <c r="O10" s="43">
        <v>480000</v>
      </c>
      <c r="P10" s="43">
        <v>480000</v>
      </c>
      <c r="Q10" s="43">
        <v>480000</v>
      </c>
      <c r="R10" s="43">
        <v>480000</v>
      </c>
      <c r="S10" s="43">
        <v>480000</v>
      </c>
      <c r="T10" s="43"/>
      <c r="U10" s="29">
        <f t="shared" si="0"/>
        <v>4800000</v>
      </c>
      <c r="V10" s="29">
        <f t="shared" si="1"/>
        <v>0</v>
      </c>
    </row>
    <row r="11" spans="1:22" ht="16.5" thickTop="1" thickBot="1" x14ac:dyDescent="0.3">
      <c r="A11" s="27" t="s">
        <v>80</v>
      </c>
      <c r="B11" s="27" t="s">
        <v>100</v>
      </c>
      <c r="C11" s="27" t="s">
        <v>82</v>
      </c>
      <c r="D11" s="27" t="s">
        <v>546</v>
      </c>
      <c r="E11" s="27" t="s">
        <v>101</v>
      </c>
      <c r="F11" s="27">
        <v>1250402</v>
      </c>
      <c r="G11" s="28">
        <v>13316</v>
      </c>
      <c r="H11" s="1" t="s">
        <v>102</v>
      </c>
      <c r="I11" s="1">
        <v>200000</v>
      </c>
      <c r="J11" s="43">
        <v>20000</v>
      </c>
      <c r="K11" s="43">
        <v>20000</v>
      </c>
      <c r="L11" s="43">
        <v>20000</v>
      </c>
      <c r="M11" s="43">
        <v>20000</v>
      </c>
      <c r="N11" s="43">
        <v>20000</v>
      </c>
      <c r="O11" s="43">
        <v>20000</v>
      </c>
      <c r="P11" s="43">
        <v>20000</v>
      </c>
      <c r="Q11" s="43">
        <v>20000</v>
      </c>
      <c r="R11" s="43">
        <v>20000</v>
      </c>
      <c r="S11" s="43">
        <v>20000</v>
      </c>
      <c r="T11" s="43"/>
      <c r="U11" s="29">
        <f t="shared" si="0"/>
        <v>200000</v>
      </c>
      <c r="V11" s="29">
        <f t="shared" si="1"/>
        <v>0</v>
      </c>
    </row>
    <row r="12" spans="1:22" ht="16.5" thickTop="1" thickBot="1" x14ac:dyDescent="0.3">
      <c r="A12" s="27" t="s">
        <v>80</v>
      </c>
      <c r="B12" s="27" t="s">
        <v>103</v>
      </c>
      <c r="C12" s="27" t="s">
        <v>537</v>
      </c>
      <c r="D12" s="27" t="s">
        <v>546</v>
      </c>
      <c r="E12" s="27" t="s">
        <v>104</v>
      </c>
      <c r="F12" s="27">
        <v>1250402</v>
      </c>
      <c r="G12" s="28">
        <v>13316</v>
      </c>
      <c r="H12" s="1" t="s">
        <v>105</v>
      </c>
      <c r="I12" s="1">
        <v>900000</v>
      </c>
      <c r="J12" s="43">
        <v>90000</v>
      </c>
      <c r="K12" s="43">
        <v>90000</v>
      </c>
      <c r="L12" s="43">
        <v>90000</v>
      </c>
      <c r="M12" s="43">
        <v>90000</v>
      </c>
      <c r="N12" s="43">
        <v>90000</v>
      </c>
      <c r="O12" s="43">
        <v>90000</v>
      </c>
      <c r="P12" s="43">
        <v>90000</v>
      </c>
      <c r="Q12" s="43">
        <v>90000</v>
      </c>
      <c r="R12" s="43">
        <v>90000</v>
      </c>
      <c r="S12" s="43">
        <v>90000</v>
      </c>
      <c r="T12" s="43">
        <v>3000000</v>
      </c>
      <c r="U12" s="29">
        <f t="shared" si="0"/>
        <v>3900000</v>
      </c>
      <c r="V12" s="29">
        <f t="shared" si="1"/>
        <v>-3000000</v>
      </c>
    </row>
    <row r="13" spans="1:22" ht="16.5" thickTop="1" thickBot="1" x14ac:dyDescent="0.3">
      <c r="A13" s="27" t="s">
        <v>80</v>
      </c>
      <c r="B13" s="27" t="s">
        <v>106</v>
      </c>
      <c r="C13" s="27" t="s">
        <v>82</v>
      </c>
      <c r="D13" s="27" t="s">
        <v>546</v>
      </c>
      <c r="E13" s="27" t="s">
        <v>107</v>
      </c>
      <c r="F13" s="27">
        <v>1250402</v>
      </c>
      <c r="G13" s="28">
        <v>13316</v>
      </c>
      <c r="H13" s="1" t="s">
        <v>58</v>
      </c>
      <c r="I13" s="1">
        <v>3000000</v>
      </c>
      <c r="J13" s="43">
        <v>300000</v>
      </c>
      <c r="K13" s="43">
        <v>300000</v>
      </c>
      <c r="L13" s="43">
        <v>300000</v>
      </c>
      <c r="M13" s="43">
        <v>300000</v>
      </c>
      <c r="N13" s="43">
        <v>300000</v>
      </c>
      <c r="O13" s="43">
        <v>300000</v>
      </c>
      <c r="P13" s="43">
        <v>300000</v>
      </c>
      <c r="Q13" s="43">
        <v>300000</v>
      </c>
      <c r="R13" s="43">
        <v>300000</v>
      </c>
      <c r="S13" s="43">
        <v>300000</v>
      </c>
      <c r="T13" s="43"/>
      <c r="U13" s="29">
        <f t="shared" si="0"/>
        <v>3000000</v>
      </c>
      <c r="V13" s="29">
        <f t="shared" si="1"/>
        <v>0</v>
      </c>
    </row>
    <row r="14" spans="1:22" ht="16.5" thickTop="1" thickBot="1" x14ac:dyDescent="0.3">
      <c r="A14" s="27" t="s">
        <v>80</v>
      </c>
      <c r="B14" s="27" t="s">
        <v>108</v>
      </c>
      <c r="C14" s="27" t="s">
        <v>82</v>
      </c>
      <c r="D14" s="27" t="s">
        <v>546</v>
      </c>
      <c r="E14" s="27" t="s">
        <v>109</v>
      </c>
      <c r="F14" s="27">
        <v>1250402</v>
      </c>
      <c r="G14" s="28">
        <v>13316</v>
      </c>
      <c r="H14" s="1" t="s">
        <v>62</v>
      </c>
      <c r="I14" s="1">
        <v>14287950</v>
      </c>
      <c r="J14" s="43">
        <v>1428795</v>
      </c>
      <c r="K14" s="43">
        <v>1428795</v>
      </c>
      <c r="L14" s="43">
        <v>2911385</v>
      </c>
      <c r="M14" s="43">
        <v>1428795</v>
      </c>
      <c r="N14" s="43">
        <v>1428795</v>
      </c>
      <c r="O14" s="43">
        <v>1428795</v>
      </c>
      <c r="P14" s="43">
        <v>1428795</v>
      </c>
      <c r="Q14" s="43">
        <v>265000</v>
      </c>
      <c r="R14" s="43">
        <v>1110000</v>
      </c>
      <c r="S14" s="43">
        <v>1428795</v>
      </c>
      <c r="T14" s="43"/>
      <c r="U14" s="29">
        <f t="shared" si="0"/>
        <v>14287950</v>
      </c>
      <c r="V14" s="29">
        <f t="shared" si="1"/>
        <v>0</v>
      </c>
    </row>
    <row r="15" spans="1:22" ht="16.5" thickTop="1" thickBot="1" x14ac:dyDescent="0.3">
      <c r="A15" s="27" t="s">
        <v>80</v>
      </c>
      <c r="B15" s="27" t="s">
        <v>110</v>
      </c>
      <c r="C15" s="27" t="s">
        <v>111</v>
      </c>
      <c r="D15" s="27" t="s">
        <v>546</v>
      </c>
      <c r="E15" s="27" t="s">
        <v>109</v>
      </c>
      <c r="F15" s="27">
        <v>1250402</v>
      </c>
      <c r="G15" s="28">
        <v>13316</v>
      </c>
      <c r="H15" t="s">
        <v>62</v>
      </c>
      <c r="I15">
        <v>0</v>
      </c>
      <c r="J15" s="43">
        <f t="shared" ref="J15:S16" si="2">I15/10</f>
        <v>0</v>
      </c>
      <c r="K15" s="43">
        <f t="shared" si="2"/>
        <v>0</v>
      </c>
      <c r="L15" s="43">
        <f t="shared" si="2"/>
        <v>0</v>
      </c>
      <c r="M15" s="43">
        <f t="shared" si="2"/>
        <v>0</v>
      </c>
      <c r="N15" s="43">
        <f t="shared" si="2"/>
        <v>0</v>
      </c>
      <c r="O15" s="43">
        <f t="shared" si="2"/>
        <v>0</v>
      </c>
      <c r="P15" s="43">
        <f t="shared" si="2"/>
        <v>0</v>
      </c>
      <c r="Q15" s="43">
        <f t="shared" si="2"/>
        <v>0</v>
      </c>
      <c r="R15" s="43">
        <f t="shared" si="2"/>
        <v>0</v>
      </c>
      <c r="S15" s="43">
        <f t="shared" si="2"/>
        <v>0</v>
      </c>
      <c r="T15" s="43"/>
      <c r="U15" s="29">
        <f t="shared" si="0"/>
        <v>0</v>
      </c>
      <c r="V15" s="29">
        <f t="shared" si="1"/>
        <v>0</v>
      </c>
    </row>
    <row r="16" spans="1:22" ht="16.5" thickTop="1" thickBot="1" x14ac:dyDescent="0.3">
      <c r="A16" s="27" t="s">
        <v>80</v>
      </c>
      <c r="B16" s="27" t="s">
        <v>112</v>
      </c>
      <c r="C16" s="27" t="s">
        <v>111</v>
      </c>
      <c r="D16" s="27" t="s">
        <v>546</v>
      </c>
      <c r="E16" s="27" t="s">
        <v>113</v>
      </c>
      <c r="F16" s="27">
        <v>1250402</v>
      </c>
      <c r="G16" s="28">
        <v>13316</v>
      </c>
      <c r="H16" t="s">
        <v>4</v>
      </c>
      <c r="I16">
        <v>0</v>
      </c>
      <c r="J16" s="43">
        <f t="shared" si="2"/>
        <v>0</v>
      </c>
      <c r="K16" s="43">
        <f t="shared" si="2"/>
        <v>0</v>
      </c>
      <c r="L16" s="43">
        <f t="shared" si="2"/>
        <v>0</v>
      </c>
      <c r="M16" s="43">
        <f t="shared" si="2"/>
        <v>0</v>
      </c>
      <c r="N16" s="43">
        <f t="shared" si="2"/>
        <v>0</v>
      </c>
      <c r="O16" s="43">
        <f t="shared" si="2"/>
        <v>0</v>
      </c>
      <c r="P16" s="43">
        <f t="shared" si="2"/>
        <v>0</v>
      </c>
      <c r="Q16" s="43">
        <f t="shared" si="2"/>
        <v>0</v>
      </c>
      <c r="R16" s="43">
        <f t="shared" si="2"/>
        <v>0</v>
      </c>
      <c r="S16" s="43">
        <f t="shared" si="2"/>
        <v>0</v>
      </c>
      <c r="T16" s="43"/>
      <c r="U16" s="29">
        <f t="shared" si="0"/>
        <v>0</v>
      </c>
      <c r="V16" s="29">
        <f t="shared" si="1"/>
        <v>0</v>
      </c>
    </row>
    <row r="17" spans="1:22" ht="16.5" thickTop="1" thickBot="1" x14ac:dyDescent="0.3">
      <c r="A17" s="27" t="s">
        <v>80</v>
      </c>
      <c r="B17" s="27" t="s">
        <v>114</v>
      </c>
      <c r="C17" s="27" t="s">
        <v>537</v>
      </c>
      <c r="D17" s="27" t="s">
        <v>546</v>
      </c>
      <c r="E17" s="27" t="s">
        <v>113</v>
      </c>
      <c r="F17" s="27">
        <v>1250402</v>
      </c>
      <c r="G17" s="28">
        <v>13316</v>
      </c>
      <c r="H17" s="1" t="s">
        <v>4</v>
      </c>
      <c r="I17" s="1">
        <v>12000000</v>
      </c>
      <c r="J17" s="43">
        <f>120000+2983104.8</f>
        <v>3103104.8</v>
      </c>
      <c r="K17" s="43">
        <f>120000+2183104.8</f>
        <v>2303104.7999999998</v>
      </c>
      <c r="L17" s="43">
        <v>372515</v>
      </c>
      <c r="M17" s="43">
        <f>120000+2182585.4</f>
        <v>2302585.4</v>
      </c>
      <c r="N17" s="43">
        <v>146205</v>
      </c>
      <c r="O17" s="43">
        <v>120000</v>
      </c>
      <c r="P17" s="43">
        <v>120000</v>
      </c>
      <c r="Q17" s="43"/>
      <c r="R17" s="43"/>
      <c r="S17" s="43">
        <v>3811205</v>
      </c>
      <c r="T17" s="43"/>
      <c r="U17" s="29">
        <f t="shared" si="0"/>
        <v>12278720</v>
      </c>
      <c r="V17" s="29">
        <f t="shared" si="1"/>
        <v>-278720</v>
      </c>
    </row>
    <row r="18" spans="1:22" ht="16.5" thickTop="1" thickBot="1" x14ac:dyDescent="0.3">
      <c r="A18" s="27" t="s">
        <v>80</v>
      </c>
      <c r="B18" s="27" t="s">
        <v>115</v>
      </c>
      <c r="C18" s="27" t="s">
        <v>82</v>
      </c>
      <c r="D18" s="27" t="s">
        <v>546</v>
      </c>
      <c r="E18" s="27" t="s">
        <v>116</v>
      </c>
      <c r="F18" s="27">
        <v>1250402</v>
      </c>
      <c r="G18" s="28">
        <v>13316</v>
      </c>
      <c r="H18" s="1" t="s">
        <v>117</v>
      </c>
      <c r="I18" s="1">
        <v>6000000</v>
      </c>
      <c r="J18" s="43">
        <v>600000</v>
      </c>
      <c r="K18" s="43">
        <v>600000</v>
      </c>
      <c r="L18" s="43">
        <v>1200000</v>
      </c>
      <c r="M18" s="43">
        <v>1200000</v>
      </c>
      <c r="N18" s="43">
        <v>1200000</v>
      </c>
      <c r="O18" s="43">
        <v>600000</v>
      </c>
      <c r="P18" s="43">
        <v>600000</v>
      </c>
      <c r="Q18" s="43"/>
      <c r="R18" s="43"/>
      <c r="S18" s="43"/>
      <c r="T18" s="43"/>
      <c r="U18" s="29">
        <f t="shared" si="0"/>
        <v>6000000</v>
      </c>
      <c r="V18" s="29">
        <f t="shared" si="1"/>
        <v>0</v>
      </c>
    </row>
    <row r="19" spans="1:22" ht="16.5" thickTop="1" thickBot="1" x14ac:dyDescent="0.3">
      <c r="A19" s="27" t="s">
        <v>80</v>
      </c>
      <c r="B19" s="27" t="s">
        <v>118</v>
      </c>
      <c r="C19" s="27" t="s">
        <v>119</v>
      </c>
      <c r="D19" s="27" t="s">
        <v>546</v>
      </c>
      <c r="E19" s="27" t="s">
        <v>120</v>
      </c>
      <c r="F19" s="27">
        <v>1250402</v>
      </c>
      <c r="G19" s="28">
        <v>13316</v>
      </c>
      <c r="H19" t="s">
        <v>69</v>
      </c>
      <c r="I19">
        <v>0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29">
        <f t="shared" si="0"/>
        <v>0</v>
      </c>
      <c r="V19" s="29">
        <f t="shared" si="1"/>
        <v>0</v>
      </c>
    </row>
    <row r="20" spans="1:22" ht="16.5" thickTop="1" thickBot="1" x14ac:dyDescent="0.3">
      <c r="A20" s="27" t="s">
        <v>80</v>
      </c>
      <c r="B20" s="27" t="s">
        <v>121</v>
      </c>
      <c r="C20" s="27" t="s">
        <v>82</v>
      </c>
      <c r="D20" s="27" t="s">
        <v>546</v>
      </c>
      <c r="E20" s="27" t="s">
        <v>120</v>
      </c>
      <c r="F20" s="27">
        <v>1250402</v>
      </c>
      <c r="G20" s="28">
        <v>13316</v>
      </c>
      <c r="H20" s="1" t="s">
        <v>69</v>
      </c>
      <c r="I20" s="1">
        <v>12600000</v>
      </c>
      <c r="J20" s="43">
        <f>1352000.2-83900</f>
        <v>1268100.2</v>
      </c>
      <c r="K20" s="43">
        <f>2152000.2-83900</f>
        <v>2068100.2000000002</v>
      </c>
      <c r="L20" s="43">
        <f>2000000-83900</f>
        <v>1916100</v>
      </c>
      <c r="M20" s="43">
        <v>1603619.6</v>
      </c>
      <c r="N20" s="43">
        <v>1260000</v>
      </c>
      <c r="O20" s="43">
        <v>1886205</v>
      </c>
      <c r="P20" s="43">
        <v>1886205</v>
      </c>
      <c r="Q20" s="43">
        <v>1260000</v>
      </c>
      <c r="R20" s="43">
        <v>375000</v>
      </c>
      <c r="S20" s="43">
        <v>1260000</v>
      </c>
      <c r="T20" s="43">
        <v>1400000</v>
      </c>
      <c r="U20" s="29">
        <f t="shared" si="0"/>
        <v>16183330</v>
      </c>
      <c r="V20" s="29">
        <f t="shared" si="1"/>
        <v>-3583330</v>
      </c>
    </row>
    <row r="21" spans="1:22" ht="16.5" thickTop="1" thickBot="1" x14ac:dyDescent="0.3">
      <c r="A21" s="27" t="s">
        <v>80</v>
      </c>
      <c r="B21" s="27" t="s">
        <v>122</v>
      </c>
      <c r="C21" s="27" t="s">
        <v>540</v>
      </c>
      <c r="D21" s="27" t="s">
        <v>546</v>
      </c>
      <c r="E21" s="27" t="s">
        <v>123</v>
      </c>
      <c r="F21" s="27">
        <v>1250402</v>
      </c>
      <c r="G21" s="28">
        <v>13316</v>
      </c>
      <c r="H21" s="1" t="s">
        <v>124</v>
      </c>
      <c r="I21" s="1">
        <v>1150000</v>
      </c>
      <c r="J21" s="43">
        <v>200000</v>
      </c>
      <c r="K21" s="43">
        <v>200000</v>
      </c>
      <c r="L21" s="43">
        <v>200000</v>
      </c>
      <c r="M21" s="43">
        <v>65000</v>
      </c>
      <c r="N21" s="43">
        <v>65000</v>
      </c>
      <c r="O21" s="43">
        <v>65000</v>
      </c>
      <c r="P21" s="43">
        <v>65000</v>
      </c>
      <c r="Q21" s="43">
        <v>75000</v>
      </c>
      <c r="R21" s="43">
        <v>115000</v>
      </c>
      <c r="S21" s="43">
        <v>100000</v>
      </c>
      <c r="T21" s="43"/>
      <c r="U21" s="29">
        <f t="shared" si="0"/>
        <v>1150000</v>
      </c>
      <c r="V21" s="29">
        <f t="shared" si="1"/>
        <v>0</v>
      </c>
    </row>
    <row r="22" spans="1:22" ht="16.5" thickTop="1" thickBot="1" x14ac:dyDescent="0.3">
      <c r="B22" s="107" t="s">
        <v>589</v>
      </c>
      <c r="C22" s="108"/>
      <c r="D22" s="108"/>
      <c r="E22" s="108"/>
      <c r="F22" s="108"/>
      <c r="G22" s="108"/>
      <c r="H22" s="109"/>
      <c r="I22" s="1">
        <f>SUM(I2:I21)</f>
        <v>80037950</v>
      </c>
      <c r="J22" s="21">
        <f>SUM(J2:J21)</f>
        <v>10000000</v>
      </c>
      <c r="K22" s="21">
        <f t="shared" ref="K22:T22" si="3">SUM(K2:K21)</f>
        <v>10000000</v>
      </c>
      <c r="L22" s="21">
        <f t="shared" si="3"/>
        <v>10000000</v>
      </c>
      <c r="M22" s="21">
        <f t="shared" si="3"/>
        <v>10000000</v>
      </c>
      <c r="N22" s="21">
        <f t="shared" si="3"/>
        <v>7500000</v>
      </c>
      <c r="O22" s="21">
        <f t="shared" si="3"/>
        <v>7500000</v>
      </c>
      <c r="P22" s="21">
        <f t="shared" si="3"/>
        <v>7500000</v>
      </c>
      <c r="Q22" s="21">
        <f t="shared" si="3"/>
        <v>5000000</v>
      </c>
      <c r="R22" s="21">
        <f t="shared" si="3"/>
        <v>5000000</v>
      </c>
      <c r="S22" s="21">
        <f t="shared" si="3"/>
        <v>10000000</v>
      </c>
      <c r="T22" s="21">
        <f t="shared" si="3"/>
        <v>6000000</v>
      </c>
      <c r="U22" s="29">
        <f t="shared" si="0"/>
        <v>88500000</v>
      </c>
      <c r="V22" s="29">
        <f t="shared" si="1"/>
        <v>-8462050</v>
      </c>
    </row>
    <row r="23" spans="1:22" ht="15.75" thickBot="1" x14ac:dyDescent="0.3">
      <c r="B23" s="107" t="s">
        <v>591</v>
      </c>
      <c r="C23" s="108"/>
      <c r="D23" s="108"/>
      <c r="E23" s="108"/>
      <c r="F23" s="108"/>
      <c r="G23" s="108"/>
      <c r="H23" s="109"/>
      <c r="J23" s="99">
        <v>10000000</v>
      </c>
      <c r="K23" s="99">
        <v>10000000</v>
      </c>
      <c r="L23" s="99">
        <v>10000000</v>
      </c>
      <c r="M23" s="100">
        <v>10000000</v>
      </c>
      <c r="N23" s="99">
        <v>7500000</v>
      </c>
      <c r="O23" s="99">
        <v>7500000</v>
      </c>
      <c r="P23" s="99">
        <v>7500000</v>
      </c>
      <c r="Q23" s="99">
        <v>5000000</v>
      </c>
      <c r="R23" s="99">
        <v>5000000</v>
      </c>
      <c r="S23" s="100">
        <v>10000000</v>
      </c>
      <c r="T23" s="99">
        <v>6000000</v>
      </c>
      <c r="U23" s="29">
        <f>SUM(J23:T23)</f>
        <v>88500000</v>
      </c>
      <c r="V23" s="29"/>
    </row>
    <row r="24" spans="1:22" x14ac:dyDescent="0.25">
      <c r="B24" s="110" t="s">
        <v>592</v>
      </c>
      <c r="C24" s="110"/>
      <c r="D24" s="110"/>
      <c r="E24" s="110"/>
      <c r="F24" s="110"/>
      <c r="G24" s="110"/>
      <c r="H24" s="110"/>
      <c r="J24" s="30">
        <f>J23-J22</f>
        <v>0</v>
      </c>
      <c r="K24" s="30">
        <f t="shared" ref="K24:U24" si="4">K23-K22</f>
        <v>0</v>
      </c>
      <c r="L24" s="30">
        <f t="shared" si="4"/>
        <v>0</v>
      </c>
      <c r="M24" s="30">
        <f t="shared" si="4"/>
        <v>0</v>
      </c>
      <c r="N24" s="30">
        <f t="shared" si="4"/>
        <v>0</v>
      </c>
      <c r="O24" s="30">
        <f t="shared" si="4"/>
        <v>0</v>
      </c>
      <c r="P24" s="30">
        <f t="shared" si="4"/>
        <v>0</v>
      </c>
      <c r="Q24" s="30">
        <f t="shared" si="4"/>
        <v>0</v>
      </c>
      <c r="R24" s="30">
        <f t="shared" si="4"/>
        <v>0</v>
      </c>
      <c r="S24" s="30">
        <f t="shared" si="4"/>
        <v>0</v>
      </c>
      <c r="T24" s="30">
        <f t="shared" si="4"/>
        <v>0</v>
      </c>
      <c r="U24" s="30">
        <f t="shared" si="4"/>
        <v>0</v>
      </c>
      <c r="V24" s="29"/>
    </row>
  </sheetData>
  <customSheetViews>
    <customSheetView guid="{9E5933D8-B207-42B1-B7F2-B6A4AD4CCDF1}" scale="85">
      <selection activeCell="J21" sqref="J21"/>
      <pageMargins left="0.7" right="0.7" top="0.75" bottom="0.75" header="0.3" footer="0.3"/>
    </customSheetView>
    <customSheetView guid="{ECF72AE7-C5A2-4B64-8F4D-6758CB07E305}">
      <selection activeCell="T24" sqref="T24:U24"/>
      <pageMargins left="0.7" right="0.7" top="0.75" bottom="0.75" header="0.3" footer="0.3"/>
    </customSheetView>
    <customSheetView guid="{113F5A9E-2D68-4C33-8BCE-86FDF83113D7}">
      <selection activeCell="T24" sqref="T24:U24"/>
      <pageMargins left="0.7" right="0.7" top="0.75" bottom="0.75" header="0.3" footer="0.3"/>
    </customSheetView>
    <customSheetView guid="{ED46E13A-94FA-4E4C-857D-89FB75DD4E5B}">
      <selection activeCell="T24" sqref="T24:U24"/>
      <pageMargins left="0.7" right="0.7" top="0.75" bottom="0.75" header="0.3" footer="0.3"/>
    </customSheetView>
    <customSheetView guid="{6880B336-4DDE-4525-A35F-B03F186E70C2}" topLeftCell="L1">
      <selection activeCell="U1" sqref="U1:V1"/>
      <pageMargins left="0.7" right="0.7" top="0.75" bottom="0.75" header="0.3" footer="0.3"/>
    </customSheetView>
    <customSheetView guid="{C9F1297D-C101-46AC-A90F-3FEF25CC5F27}">
      <selection activeCell="T24" sqref="T24:U24"/>
      <pageMargins left="0.7" right="0.7" top="0.75" bottom="0.75" header="0.3" footer="0.3"/>
    </customSheetView>
    <customSheetView guid="{A01D44F9-3608-429C-BE76-956311B3E4C7}" scale="85" topLeftCell="H1">
      <selection activeCell="P16" sqref="P16"/>
      <pageMargins left="0.7" right="0.7" top="0.75" bottom="0.75" header="0.3" footer="0.3"/>
    </customSheetView>
    <customSheetView guid="{83082431-81FF-409D-850B-67C3547D8BF7}" topLeftCell="P13">
      <selection activeCell="T26" sqref="T26"/>
      <pageMargins left="0.7" right="0.7" top="0.75" bottom="0.75" header="0.3" footer="0.3"/>
    </customSheetView>
  </customSheetViews>
  <mergeCells count="3">
    <mergeCell ref="B22:H22"/>
    <mergeCell ref="B23:H23"/>
    <mergeCell ref="B24:H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6998-998A-4B41-A1F0-945D13857851}">
  <dimension ref="A2:I6"/>
  <sheetViews>
    <sheetView workbookViewId="0">
      <selection activeCell="J12" sqref="J12"/>
    </sheetView>
  </sheetViews>
  <sheetFormatPr defaultRowHeight="15" x14ac:dyDescent="0.25"/>
  <cols>
    <col min="1" max="1" width="16" customWidth="1"/>
    <col min="2" max="2" width="16.140625" customWidth="1"/>
  </cols>
  <sheetData>
    <row r="2" spans="1:9" ht="15.75" thickBot="1" x14ac:dyDescent="0.3"/>
    <row r="3" spans="1:9" ht="16.5" thickTop="1" thickBot="1" x14ac:dyDescent="0.3">
      <c r="A3" s="2" t="s">
        <v>831</v>
      </c>
      <c r="B3" s="2" t="s">
        <v>832</v>
      </c>
      <c r="C3" s="2" t="s">
        <v>839</v>
      </c>
      <c r="D3" s="2" t="s">
        <v>833</v>
      </c>
      <c r="E3" s="2" t="s">
        <v>834</v>
      </c>
      <c r="F3" s="2">
        <v>1250402</v>
      </c>
      <c r="G3" s="3">
        <v>13316</v>
      </c>
      <c r="H3" t="s">
        <v>27</v>
      </c>
      <c r="I3" s="1">
        <v>800000</v>
      </c>
    </row>
    <row r="4" spans="1:9" ht="16.5" thickTop="1" thickBot="1" x14ac:dyDescent="0.3">
      <c r="A4" s="2" t="s">
        <v>831</v>
      </c>
      <c r="B4" s="2" t="s">
        <v>835</v>
      </c>
      <c r="C4" s="2" t="s">
        <v>839</v>
      </c>
      <c r="D4" s="2" t="s">
        <v>833</v>
      </c>
      <c r="E4" s="2" t="s">
        <v>836</v>
      </c>
      <c r="F4" s="2">
        <v>1250402</v>
      </c>
      <c r="G4" s="3">
        <v>13316</v>
      </c>
      <c r="H4" t="s">
        <v>54</v>
      </c>
      <c r="I4" s="1">
        <v>4000000</v>
      </c>
    </row>
    <row r="5" spans="1:9" ht="16.5" thickTop="1" thickBot="1" x14ac:dyDescent="0.3">
      <c r="A5" s="2" t="s">
        <v>831</v>
      </c>
      <c r="B5" s="2" t="s">
        <v>837</v>
      </c>
      <c r="C5" s="2" t="s">
        <v>839</v>
      </c>
      <c r="D5" s="2" t="s">
        <v>833</v>
      </c>
      <c r="E5" s="2" t="s">
        <v>838</v>
      </c>
      <c r="F5" s="2">
        <v>1250402</v>
      </c>
      <c r="G5" s="3">
        <v>13316</v>
      </c>
      <c r="H5" t="s">
        <v>78</v>
      </c>
      <c r="I5" s="1">
        <v>200000</v>
      </c>
    </row>
    <row r="6" spans="1:9" ht="15.75" thickTop="1" x14ac:dyDescent="0.25"/>
  </sheetData>
  <customSheetViews>
    <customSheetView guid="{9E5933D8-B207-42B1-B7F2-B6A4AD4CCDF1}" state="hidden">
      <selection activeCell="J12" sqref="J12"/>
      <pageMargins left="0.7" right="0.7" top="0.75" bottom="0.75" header="0.3" footer="0.3"/>
    </customSheetView>
    <customSheetView guid="{6880B336-4DDE-4525-A35F-B03F186E70C2}">
      <selection activeCell="E22" sqref="E22"/>
      <pageMargins left="0.7" right="0.7" top="0.75" bottom="0.75" header="0.3" footer="0.3"/>
    </customSheetView>
    <customSheetView guid="{C9F1297D-C101-46AC-A90F-3FEF25CC5F27}" state="hidden">
      <selection activeCell="J12" sqref="J12"/>
      <pageMargins left="0.7" right="0.7" top="0.75" bottom="0.75" header="0.3" footer="0.3"/>
    </customSheetView>
    <customSheetView guid="{A01D44F9-3608-429C-BE76-956311B3E4C7}" state="hidden">
      <selection activeCell="J12" sqref="J12"/>
      <pageMargins left="0.7" right="0.7" top="0.75" bottom="0.75" header="0.3" footer="0.3"/>
    </customSheetView>
    <customSheetView guid="{83082431-81FF-409D-850B-67C3547D8BF7}">
      <selection activeCell="A3" sqref="A3:XFD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7694-3E58-4144-AB47-FAD2FC549248}">
  <dimension ref="A1:AA22"/>
  <sheetViews>
    <sheetView zoomScale="85" zoomScaleNormal="8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26" sqref="L26"/>
    </sheetView>
  </sheetViews>
  <sheetFormatPr defaultRowHeight="15" x14ac:dyDescent="0.25"/>
  <cols>
    <col min="1" max="1" width="12.85546875" customWidth="1"/>
    <col min="8" max="8" width="20.5703125" bestFit="1" customWidth="1"/>
    <col min="9" max="9" width="11.140625" bestFit="1" customWidth="1"/>
    <col min="10" max="23" width="16" style="6" bestFit="1" customWidth="1"/>
    <col min="24" max="25" width="14.5703125" bestFit="1" customWidth="1"/>
    <col min="26" max="26" width="14.140625" bestFit="1" customWidth="1"/>
    <col min="27" max="27" width="13.42578125" bestFit="1" customWidth="1"/>
  </cols>
  <sheetData>
    <row r="1" spans="1:27" ht="15.75" thickBot="1" x14ac:dyDescent="0.3"/>
    <row r="2" spans="1:27" s="82" customFormat="1" ht="16.5" thickTop="1" thickBot="1" x14ac:dyDescent="0.3">
      <c r="A2" s="2" t="s">
        <v>528</v>
      </c>
      <c r="B2" s="2" t="s">
        <v>529</v>
      </c>
      <c r="C2" s="2" t="s">
        <v>530</v>
      </c>
      <c r="D2" s="2" t="s">
        <v>543</v>
      </c>
      <c r="E2" s="2" t="s">
        <v>531</v>
      </c>
      <c r="F2" s="2" t="s">
        <v>532</v>
      </c>
      <c r="G2" s="2" t="s">
        <v>564</v>
      </c>
      <c r="H2" t="s">
        <v>533</v>
      </c>
      <c r="I2" t="s">
        <v>534</v>
      </c>
      <c r="J2" s="93" t="s">
        <v>840</v>
      </c>
      <c r="K2" s="93" t="s">
        <v>841</v>
      </c>
      <c r="L2" s="93" t="s">
        <v>842</v>
      </c>
      <c r="M2" s="93" t="s">
        <v>843</v>
      </c>
      <c r="N2" s="93" t="s">
        <v>844</v>
      </c>
      <c r="O2" s="93" t="s">
        <v>845</v>
      </c>
      <c r="P2" s="93" t="s">
        <v>846</v>
      </c>
      <c r="Q2" s="93" t="s">
        <v>847</v>
      </c>
      <c r="R2" s="93" t="s">
        <v>848</v>
      </c>
      <c r="S2" s="93" t="s">
        <v>849</v>
      </c>
      <c r="T2" s="93" t="s">
        <v>850</v>
      </c>
      <c r="U2" s="93" t="s">
        <v>851</v>
      </c>
      <c r="V2" s="93" t="s">
        <v>852</v>
      </c>
      <c r="W2" s="93" t="s">
        <v>853</v>
      </c>
      <c r="X2" s="94" t="s">
        <v>854</v>
      </c>
      <c r="Y2" s="94" t="s">
        <v>855</v>
      </c>
      <c r="Z2" s="82" t="s">
        <v>862</v>
      </c>
      <c r="AA2" s="82" t="s">
        <v>863</v>
      </c>
    </row>
    <row r="3" spans="1:27" ht="16.5" thickTop="1" thickBot="1" x14ac:dyDescent="0.3">
      <c r="A3" s="2" t="s">
        <v>789</v>
      </c>
      <c r="B3" s="2" t="s">
        <v>790</v>
      </c>
      <c r="C3" s="2" t="s">
        <v>791</v>
      </c>
      <c r="D3" s="2" t="s">
        <v>792</v>
      </c>
      <c r="E3" s="2" t="s">
        <v>793</v>
      </c>
      <c r="F3" s="2">
        <v>1250402</v>
      </c>
      <c r="G3" s="3">
        <v>13316</v>
      </c>
      <c r="H3" t="s">
        <v>27</v>
      </c>
      <c r="I3" s="1">
        <v>3840000</v>
      </c>
      <c r="J3" s="98">
        <v>256000</v>
      </c>
      <c r="K3" s="98">
        <v>256000</v>
      </c>
      <c r="L3" s="98">
        <v>256000</v>
      </c>
      <c r="M3" s="98">
        <v>0</v>
      </c>
      <c r="N3" s="98">
        <v>256000</v>
      </c>
      <c r="O3" s="98">
        <v>261000</v>
      </c>
      <c r="P3" s="98">
        <v>256000</v>
      </c>
      <c r="Q3" s="98">
        <v>0</v>
      </c>
      <c r="R3" s="98">
        <v>256000</v>
      </c>
      <c r="S3" s="98">
        <v>256000</v>
      </c>
      <c r="T3" s="98">
        <v>256000</v>
      </c>
      <c r="U3" s="98">
        <v>256000</v>
      </c>
      <c r="V3" s="98">
        <v>256000</v>
      </c>
      <c r="W3" s="98">
        <v>256000</v>
      </c>
      <c r="X3" s="98">
        <v>256000</v>
      </c>
      <c r="Y3" s="98">
        <v>507000</v>
      </c>
      <c r="Z3" s="6">
        <f>SUM(J3:Y3)</f>
        <v>3840000</v>
      </c>
      <c r="AA3" s="6">
        <f>I3-Z3</f>
        <v>0</v>
      </c>
    </row>
    <row r="4" spans="1:27" ht="16.5" thickTop="1" thickBot="1" x14ac:dyDescent="0.3">
      <c r="A4" s="2" t="s">
        <v>789</v>
      </c>
      <c r="B4" s="2" t="s">
        <v>794</v>
      </c>
      <c r="C4" s="2" t="s">
        <v>791</v>
      </c>
      <c r="D4" s="2" t="s">
        <v>792</v>
      </c>
      <c r="E4" s="2" t="s">
        <v>795</v>
      </c>
      <c r="F4" s="2">
        <v>1250402</v>
      </c>
      <c r="G4" s="3">
        <v>13316</v>
      </c>
      <c r="H4" t="s">
        <v>796</v>
      </c>
      <c r="I4" s="1">
        <v>1200000</v>
      </c>
      <c r="J4" s="98">
        <v>80000</v>
      </c>
      <c r="K4" s="98">
        <v>80000</v>
      </c>
      <c r="L4" s="98">
        <v>80000</v>
      </c>
      <c r="M4" s="98">
        <v>80000</v>
      </c>
      <c r="N4" s="98">
        <v>80000</v>
      </c>
      <c r="O4" s="98">
        <v>80000</v>
      </c>
      <c r="P4" s="98">
        <v>80000</v>
      </c>
      <c r="Q4" s="98">
        <v>80000</v>
      </c>
      <c r="R4" s="98">
        <v>80000</v>
      </c>
      <c r="S4" s="98">
        <v>80000</v>
      </c>
      <c r="T4" s="98">
        <v>80000</v>
      </c>
      <c r="U4" s="98">
        <v>80000</v>
      </c>
      <c r="V4" s="98">
        <v>80000</v>
      </c>
      <c r="W4" s="98">
        <v>80000</v>
      </c>
      <c r="X4" s="98">
        <v>80000</v>
      </c>
      <c r="Y4" s="98"/>
      <c r="Z4" s="6">
        <f t="shared" ref="Z4:Z19" si="0">SUM(J4:Y4)</f>
        <v>1200000</v>
      </c>
      <c r="AA4" s="6">
        <f t="shared" ref="AA4:AA20" si="1">I4-Z4</f>
        <v>0</v>
      </c>
    </row>
    <row r="5" spans="1:27" ht="16.5" thickTop="1" thickBot="1" x14ac:dyDescent="0.3">
      <c r="A5" s="2" t="s">
        <v>789</v>
      </c>
      <c r="B5" s="2" t="s">
        <v>797</v>
      </c>
      <c r="C5" s="2" t="s">
        <v>791</v>
      </c>
      <c r="D5" s="2" t="s">
        <v>792</v>
      </c>
      <c r="E5" s="2" t="s">
        <v>798</v>
      </c>
      <c r="F5" s="2">
        <v>1250402</v>
      </c>
      <c r="G5" s="3">
        <v>13316</v>
      </c>
      <c r="H5" t="s">
        <v>467</v>
      </c>
      <c r="I5" s="1">
        <v>5500000</v>
      </c>
      <c r="J5" s="98">
        <v>360000</v>
      </c>
      <c r="K5" s="98">
        <v>360000</v>
      </c>
      <c r="L5" s="98">
        <v>360000</v>
      </c>
      <c r="M5" s="98">
        <v>0</v>
      </c>
      <c r="N5" s="98">
        <v>360000</v>
      </c>
      <c r="O5" s="98">
        <v>0</v>
      </c>
      <c r="P5" s="98">
        <v>360000</v>
      </c>
      <c r="Q5" s="98">
        <v>0</v>
      </c>
      <c r="R5" s="98">
        <v>360000</v>
      </c>
      <c r="S5" s="98">
        <v>360000</v>
      </c>
      <c r="T5" s="98">
        <v>360000</v>
      </c>
      <c r="U5" s="98">
        <v>0</v>
      </c>
      <c r="V5" s="98">
        <v>360000</v>
      </c>
      <c r="W5" s="98">
        <v>360000</v>
      </c>
      <c r="X5" s="98">
        <v>460000</v>
      </c>
      <c r="Y5" s="98">
        <v>1440000</v>
      </c>
      <c r="Z5" s="6">
        <f t="shared" si="0"/>
        <v>5500000</v>
      </c>
      <c r="AA5" s="6">
        <f t="shared" si="1"/>
        <v>0</v>
      </c>
    </row>
    <row r="6" spans="1:27" ht="16.5" thickTop="1" thickBot="1" x14ac:dyDescent="0.3">
      <c r="A6" s="2" t="s">
        <v>789</v>
      </c>
      <c r="B6" s="2" t="s">
        <v>799</v>
      </c>
      <c r="C6" s="2" t="s">
        <v>791</v>
      </c>
      <c r="D6" s="2" t="s">
        <v>792</v>
      </c>
      <c r="E6" s="2" t="s">
        <v>800</v>
      </c>
      <c r="F6" s="2">
        <v>1250402</v>
      </c>
      <c r="G6" s="3">
        <v>13316</v>
      </c>
      <c r="H6" t="s">
        <v>801</v>
      </c>
      <c r="I6" s="1">
        <v>4000000</v>
      </c>
      <c r="J6" s="98">
        <v>250000</v>
      </c>
      <c r="K6" s="98">
        <v>250000</v>
      </c>
      <c r="L6" s="98">
        <v>250000</v>
      </c>
      <c r="M6" s="98">
        <v>0</v>
      </c>
      <c r="N6" s="98">
        <v>250000</v>
      </c>
      <c r="O6" s="98">
        <v>0</v>
      </c>
      <c r="P6" s="98">
        <v>250000</v>
      </c>
      <c r="Q6" s="98">
        <v>0</v>
      </c>
      <c r="R6" s="98">
        <v>250000</v>
      </c>
      <c r="S6" s="98">
        <v>250000</v>
      </c>
      <c r="T6" s="98">
        <v>250000</v>
      </c>
      <c r="U6" s="98">
        <v>250000</v>
      </c>
      <c r="V6" s="98">
        <v>250000</v>
      </c>
      <c r="W6" s="98">
        <v>250000</v>
      </c>
      <c r="X6" s="98">
        <v>500000</v>
      </c>
      <c r="Y6" s="98">
        <v>750000</v>
      </c>
      <c r="Z6" s="6">
        <f t="shared" si="0"/>
        <v>4000000</v>
      </c>
      <c r="AA6" s="6">
        <f t="shared" si="1"/>
        <v>0</v>
      </c>
    </row>
    <row r="7" spans="1:27" ht="16.5" thickTop="1" thickBot="1" x14ac:dyDescent="0.3">
      <c r="A7" s="2" t="s">
        <v>789</v>
      </c>
      <c r="B7" s="2" t="s">
        <v>802</v>
      </c>
      <c r="C7" s="2" t="s">
        <v>791</v>
      </c>
      <c r="D7" s="2" t="s">
        <v>792</v>
      </c>
      <c r="E7" s="2" t="s">
        <v>803</v>
      </c>
      <c r="F7" s="2">
        <v>1250402</v>
      </c>
      <c r="G7" s="3">
        <v>13316</v>
      </c>
      <c r="H7" t="s">
        <v>46</v>
      </c>
      <c r="I7" s="1">
        <v>3600000</v>
      </c>
      <c r="J7" s="98">
        <v>240000</v>
      </c>
      <c r="K7" s="98">
        <v>240000</v>
      </c>
      <c r="L7" s="98">
        <v>240000</v>
      </c>
      <c r="M7" s="98">
        <v>0</v>
      </c>
      <c r="N7" s="98">
        <v>240000</v>
      </c>
      <c r="O7" s="98">
        <v>240000</v>
      </c>
      <c r="P7" s="98">
        <v>240000</v>
      </c>
      <c r="Q7" s="98">
        <v>0</v>
      </c>
      <c r="R7" s="98">
        <v>240000</v>
      </c>
      <c r="S7" s="98">
        <v>240000</v>
      </c>
      <c r="T7" s="98">
        <v>240000</v>
      </c>
      <c r="U7" s="98">
        <v>240000</v>
      </c>
      <c r="V7" s="98">
        <v>240000</v>
      </c>
      <c r="W7" s="98">
        <v>240000</v>
      </c>
      <c r="X7" s="98">
        <v>240000</v>
      </c>
      <c r="Y7" s="98">
        <v>480000</v>
      </c>
      <c r="Z7" s="6">
        <f t="shared" si="0"/>
        <v>3600000</v>
      </c>
      <c r="AA7" s="6">
        <f t="shared" si="1"/>
        <v>0</v>
      </c>
    </row>
    <row r="8" spans="1:27" ht="16.5" thickTop="1" thickBot="1" x14ac:dyDescent="0.3">
      <c r="A8" s="2" t="s">
        <v>789</v>
      </c>
      <c r="B8" s="2" t="s">
        <v>804</v>
      </c>
      <c r="C8" s="2" t="s">
        <v>791</v>
      </c>
      <c r="D8" s="2" t="s">
        <v>792</v>
      </c>
      <c r="E8" s="2" t="s">
        <v>805</v>
      </c>
      <c r="F8" s="2">
        <v>1250402</v>
      </c>
      <c r="G8" s="3">
        <v>13316</v>
      </c>
      <c r="H8" t="s">
        <v>54</v>
      </c>
      <c r="I8" s="1">
        <v>40000000</v>
      </c>
      <c r="J8" s="98">
        <v>2600000</v>
      </c>
      <c r="K8" s="98">
        <v>2600000</v>
      </c>
      <c r="L8" s="98">
        <v>2600000</v>
      </c>
      <c r="M8" s="98">
        <v>0</v>
      </c>
      <c r="N8" s="98">
        <v>2600000</v>
      </c>
      <c r="O8" s="98">
        <v>0</v>
      </c>
      <c r="P8" s="98">
        <v>2600000</v>
      </c>
      <c r="Q8" s="98">
        <v>757000</v>
      </c>
      <c r="R8" s="98">
        <v>2600000</v>
      </c>
      <c r="S8" s="98">
        <v>2600000</v>
      </c>
      <c r="T8" s="98">
        <v>2600000</v>
      </c>
      <c r="U8" s="98">
        <v>0</v>
      </c>
      <c r="V8" s="98">
        <v>2600000</v>
      </c>
      <c r="W8" s="98">
        <v>2600000</v>
      </c>
      <c r="X8" s="98">
        <v>3600000</v>
      </c>
      <c r="Y8" s="98"/>
      <c r="Z8" s="6">
        <f t="shared" si="0"/>
        <v>30357000</v>
      </c>
      <c r="AA8" s="6">
        <f t="shared" si="1"/>
        <v>9643000</v>
      </c>
    </row>
    <row r="9" spans="1:27" ht="16.5" thickTop="1" thickBot="1" x14ac:dyDescent="0.3">
      <c r="A9" s="2" t="s">
        <v>789</v>
      </c>
      <c r="B9" s="2" t="s">
        <v>806</v>
      </c>
      <c r="C9" s="2" t="s">
        <v>791</v>
      </c>
      <c r="D9" s="2" t="s">
        <v>792</v>
      </c>
      <c r="E9" s="2" t="s">
        <v>805</v>
      </c>
      <c r="F9" s="2">
        <v>1250402</v>
      </c>
      <c r="G9" s="3">
        <v>13316</v>
      </c>
      <c r="H9" t="s">
        <v>54</v>
      </c>
      <c r="I9" s="1">
        <v>5000000</v>
      </c>
      <c r="J9" s="98">
        <v>330000</v>
      </c>
      <c r="K9" s="98">
        <v>330000</v>
      </c>
      <c r="L9" s="98">
        <v>330000</v>
      </c>
      <c r="M9" s="98">
        <v>330000</v>
      </c>
      <c r="N9" s="98">
        <v>330000</v>
      </c>
      <c r="O9" s="98">
        <v>330000</v>
      </c>
      <c r="P9" s="98">
        <v>330000</v>
      </c>
      <c r="Q9" s="98">
        <v>330000</v>
      </c>
      <c r="R9" s="98">
        <v>330000</v>
      </c>
      <c r="S9" s="98">
        <v>330000</v>
      </c>
      <c r="T9" s="98">
        <v>330000</v>
      </c>
      <c r="U9" s="98">
        <v>0</v>
      </c>
      <c r="V9" s="98">
        <v>330000</v>
      </c>
      <c r="W9" s="98">
        <v>330000</v>
      </c>
      <c r="X9" s="98">
        <v>380000</v>
      </c>
      <c r="Y9" s="98">
        <v>330000</v>
      </c>
      <c r="Z9" s="6">
        <f t="shared" si="0"/>
        <v>5000000</v>
      </c>
      <c r="AA9" s="6">
        <f t="shared" si="1"/>
        <v>0</v>
      </c>
    </row>
    <row r="10" spans="1:27" ht="16.5" thickTop="1" thickBot="1" x14ac:dyDescent="0.3">
      <c r="A10" s="2" t="s">
        <v>789</v>
      </c>
      <c r="B10" s="2" t="s">
        <v>807</v>
      </c>
      <c r="C10" s="2" t="s">
        <v>791</v>
      </c>
      <c r="D10" s="2" t="s">
        <v>792</v>
      </c>
      <c r="E10" s="2" t="s">
        <v>808</v>
      </c>
      <c r="F10" s="2">
        <v>1250402</v>
      </c>
      <c r="G10" s="3">
        <v>13316</v>
      </c>
      <c r="H10" t="s">
        <v>58</v>
      </c>
      <c r="I10" s="1">
        <v>3600000</v>
      </c>
      <c r="J10" s="98">
        <v>240000</v>
      </c>
      <c r="K10" s="98">
        <v>240000</v>
      </c>
      <c r="L10" s="98">
        <v>240000</v>
      </c>
      <c r="M10" s="98">
        <v>240000</v>
      </c>
      <c r="N10" s="98">
        <v>240000</v>
      </c>
      <c r="O10" s="98">
        <v>240000</v>
      </c>
      <c r="P10" s="98">
        <v>240000</v>
      </c>
      <c r="Q10" s="98">
        <v>240000</v>
      </c>
      <c r="R10" s="98">
        <v>240000</v>
      </c>
      <c r="S10" s="98">
        <v>240000</v>
      </c>
      <c r="T10" s="98">
        <v>240000</v>
      </c>
      <c r="U10" s="98">
        <v>0</v>
      </c>
      <c r="V10" s="98">
        <v>240000</v>
      </c>
      <c r="W10" s="98">
        <v>240000</v>
      </c>
      <c r="X10" s="98">
        <v>240000</v>
      </c>
      <c r="Y10" s="98">
        <v>240000</v>
      </c>
      <c r="Z10" s="6">
        <f t="shared" si="0"/>
        <v>3600000</v>
      </c>
      <c r="AA10" s="6">
        <f t="shared" si="1"/>
        <v>0</v>
      </c>
    </row>
    <row r="11" spans="1:27" ht="16.5" thickTop="1" thickBot="1" x14ac:dyDescent="0.3">
      <c r="A11" s="2" t="s">
        <v>789</v>
      </c>
      <c r="B11" s="2" t="s">
        <v>809</v>
      </c>
      <c r="C11" s="2" t="s">
        <v>791</v>
      </c>
      <c r="D11" s="2" t="s">
        <v>792</v>
      </c>
      <c r="E11" s="2" t="s">
        <v>810</v>
      </c>
      <c r="F11" s="2">
        <v>1250402</v>
      </c>
      <c r="G11" s="3">
        <v>13316</v>
      </c>
      <c r="H11" t="s">
        <v>811</v>
      </c>
      <c r="I11" s="1">
        <v>15000000</v>
      </c>
      <c r="J11" s="98">
        <v>1000000</v>
      </c>
      <c r="K11" s="98">
        <v>1000000</v>
      </c>
      <c r="L11" s="98">
        <v>1000000</v>
      </c>
      <c r="M11" s="98">
        <v>0</v>
      </c>
      <c r="N11" s="98">
        <v>1000000</v>
      </c>
      <c r="O11" s="98">
        <v>0</v>
      </c>
      <c r="P11" s="98">
        <v>1000000</v>
      </c>
      <c r="Q11" s="98">
        <v>0</v>
      </c>
      <c r="R11" s="98">
        <v>1000000</v>
      </c>
      <c r="S11" s="98">
        <v>1000000</v>
      </c>
      <c r="T11" s="98">
        <v>1000000</v>
      </c>
      <c r="U11" s="98">
        <v>0</v>
      </c>
      <c r="V11" s="98">
        <v>1000000</v>
      </c>
      <c r="W11" s="98">
        <v>1000000</v>
      </c>
      <c r="X11" s="98">
        <v>1000000</v>
      </c>
      <c r="Y11" s="98">
        <v>4000000</v>
      </c>
      <c r="Z11" s="6">
        <f t="shared" si="0"/>
        <v>15000000</v>
      </c>
      <c r="AA11" s="6">
        <f t="shared" si="1"/>
        <v>0</v>
      </c>
    </row>
    <row r="12" spans="1:27" ht="16.5" thickTop="1" thickBot="1" x14ac:dyDescent="0.3">
      <c r="A12" s="2" t="s">
        <v>789</v>
      </c>
      <c r="B12" s="2" t="s">
        <v>812</v>
      </c>
      <c r="C12" s="2" t="s">
        <v>791</v>
      </c>
      <c r="D12" s="2" t="s">
        <v>792</v>
      </c>
      <c r="E12" s="2" t="s">
        <v>813</v>
      </c>
      <c r="F12" s="2">
        <v>1250402</v>
      </c>
      <c r="G12" s="3">
        <v>13316</v>
      </c>
      <c r="H12" t="s">
        <v>491</v>
      </c>
      <c r="I12" s="1">
        <v>5500000</v>
      </c>
      <c r="J12" s="98">
        <v>360000</v>
      </c>
      <c r="K12" s="98">
        <v>360000</v>
      </c>
      <c r="L12" s="98">
        <v>360000</v>
      </c>
      <c r="M12" s="98">
        <v>360000</v>
      </c>
      <c r="N12" s="98">
        <v>360000</v>
      </c>
      <c r="O12" s="98">
        <v>360000</v>
      </c>
      <c r="P12" s="98">
        <v>360000</v>
      </c>
      <c r="Q12" s="98">
        <v>360000</v>
      </c>
      <c r="R12" s="98">
        <v>360000</v>
      </c>
      <c r="S12" s="98">
        <v>360000</v>
      </c>
      <c r="T12" s="98">
        <v>360000</v>
      </c>
      <c r="U12" s="98">
        <v>15000</v>
      </c>
      <c r="V12" s="98">
        <v>360000</v>
      </c>
      <c r="W12" s="98">
        <v>360000</v>
      </c>
      <c r="X12" s="98">
        <v>460000</v>
      </c>
      <c r="Y12" s="98">
        <v>345000</v>
      </c>
      <c r="Z12" s="6">
        <f t="shared" si="0"/>
        <v>5500000</v>
      </c>
      <c r="AA12" s="6">
        <f t="shared" si="1"/>
        <v>0</v>
      </c>
    </row>
    <row r="13" spans="1:27" ht="16.5" thickTop="1" thickBot="1" x14ac:dyDescent="0.3">
      <c r="A13" s="2" t="s">
        <v>789</v>
      </c>
      <c r="B13" s="2" t="s">
        <v>814</v>
      </c>
      <c r="C13" s="2" t="s">
        <v>791</v>
      </c>
      <c r="D13" s="2" t="s">
        <v>792</v>
      </c>
      <c r="E13" s="2" t="s">
        <v>815</v>
      </c>
      <c r="F13" s="2">
        <v>1250402</v>
      </c>
      <c r="G13" s="3">
        <v>13316</v>
      </c>
      <c r="H13" t="s">
        <v>4</v>
      </c>
      <c r="I13" s="1">
        <v>23920000</v>
      </c>
      <c r="J13" s="98">
        <v>1595000</v>
      </c>
      <c r="K13" s="98">
        <v>1595000</v>
      </c>
      <c r="L13" s="98">
        <v>1595000</v>
      </c>
      <c r="M13" s="98">
        <v>0</v>
      </c>
      <c r="N13" s="98">
        <v>1595000</v>
      </c>
      <c r="O13" s="98">
        <v>0</v>
      </c>
      <c r="P13" s="98">
        <v>1595000</v>
      </c>
      <c r="Q13" s="98">
        <v>0</v>
      </c>
      <c r="R13" s="98">
        <v>1595000</v>
      </c>
      <c r="S13" s="98">
        <v>1595000</v>
      </c>
      <c r="T13" s="98">
        <v>1595000</v>
      </c>
      <c r="U13" s="98">
        <v>0</v>
      </c>
      <c r="V13" s="98">
        <v>1595000</v>
      </c>
      <c r="W13" s="98">
        <v>1595000</v>
      </c>
      <c r="X13" s="98">
        <v>1590000</v>
      </c>
      <c r="Y13" s="98">
        <v>4152000</v>
      </c>
      <c r="Z13" s="6">
        <f t="shared" si="0"/>
        <v>21692000</v>
      </c>
      <c r="AA13" s="6">
        <f t="shared" si="1"/>
        <v>2228000</v>
      </c>
    </row>
    <row r="14" spans="1:27" ht="16.5" thickTop="1" thickBot="1" x14ac:dyDescent="0.3">
      <c r="A14" s="2" t="s">
        <v>789</v>
      </c>
      <c r="B14" s="2" t="s">
        <v>816</v>
      </c>
      <c r="C14" s="2" t="s">
        <v>791</v>
      </c>
      <c r="D14" s="2" t="s">
        <v>792</v>
      </c>
      <c r="E14" s="2" t="s">
        <v>817</v>
      </c>
      <c r="F14" s="2">
        <v>1250402</v>
      </c>
      <c r="G14" s="3">
        <v>13316</v>
      </c>
      <c r="H14" t="s">
        <v>818</v>
      </c>
      <c r="I14" s="1">
        <v>3840000</v>
      </c>
      <c r="J14" s="98">
        <v>256000</v>
      </c>
      <c r="K14" s="98">
        <v>256000</v>
      </c>
      <c r="L14" s="98">
        <v>256000</v>
      </c>
      <c r="M14" s="98">
        <v>256000</v>
      </c>
      <c r="N14" s="98">
        <v>256000</v>
      </c>
      <c r="O14" s="98">
        <v>256000</v>
      </c>
      <c r="P14" s="98">
        <v>256000</v>
      </c>
      <c r="Q14" s="98">
        <v>0</v>
      </c>
      <c r="R14" s="98">
        <v>256000</v>
      </c>
      <c r="S14" s="98">
        <v>256000</v>
      </c>
      <c r="T14" s="98">
        <v>256000</v>
      </c>
      <c r="U14" s="98">
        <v>256000</v>
      </c>
      <c r="V14" s="98">
        <v>256000</v>
      </c>
      <c r="W14" s="98">
        <v>256000</v>
      </c>
      <c r="X14" s="98">
        <v>256000</v>
      </c>
      <c r="Y14" s="98">
        <v>256000</v>
      </c>
      <c r="Z14" s="6">
        <f t="shared" si="0"/>
        <v>3840000</v>
      </c>
      <c r="AA14" s="6">
        <f t="shared" si="1"/>
        <v>0</v>
      </c>
    </row>
    <row r="15" spans="1:27" ht="16.5" thickTop="1" thickBot="1" x14ac:dyDescent="0.3">
      <c r="A15" s="2" t="s">
        <v>789</v>
      </c>
      <c r="B15" s="2" t="s">
        <v>819</v>
      </c>
      <c r="C15" s="2" t="s">
        <v>791</v>
      </c>
      <c r="D15" s="2" t="s">
        <v>792</v>
      </c>
      <c r="E15" s="2" t="s">
        <v>820</v>
      </c>
      <c r="F15" s="2">
        <v>1250402</v>
      </c>
      <c r="G15" s="3">
        <v>13316</v>
      </c>
      <c r="H15" t="s">
        <v>821</v>
      </c>
      <c r="I15" s="1">
        <v>23500000</v>
      </c>
      <c r="J15" s="98">
        <v>2350000</v>
      </c>
      <c r="K15" s="98">
        <v>2350000</v>
      </c>
      <c r="L15" s="98">
        <v>2350000</v>
      </c>
      <c r="M15" s="98">
        <v>500000</v>
      </c>
      <c r="N15" s="98">
        <v>2350000</v>
      </c>
      <c r="O15" s="98">
        <v>0</v>
      </c>
      <c r="P15" s="98">
        <v>2350000</v>
      </c>
      <c r="Q15" s="98">
        <v>0</v>
      </c>
      <c r="R15" s="98">
        <v>2350000</v>
      </c>
      <c r="S15" s="98">
        <v>2350000</v>
      </c>
      <c r="T15" s="98">
        <v>2350000</v>
      </c>
      <c r="U15" s="98">
        <v>0</v>
      </c>
      <c r="V15" s="98">
        <v>2350000</v>
      </c>
      <c r="W15" s="98">
        <v>2350000</v>
      </c>
      <c r="X15" s="98">
        <v>2500000</v>
      </c>
      <c r="Y15" s="98"/>
      <c r="Z15" s="6">
        <f t="shared" si="0"/>
        <v>26500000</v>
      </c>
      <c r="AA15" s="6">
        <f t="shared" si="1"/>
        <v>-3000000</v>
      </c>
    </row>
    <row r="16" spans="1:27" ht="16.5" thickTop="1" thickBot="1" x14ac:dyDescent="0.3">
      <c r="A16" s="2" t="s">
        <v>789</v>
      </c>
      <c r="B16" s="2" t="s">
        <v>822</v>
      </c>
      <c r="C16" s="2" t="s">
        <v>791</v>
      </c>
      <c r="D16" s="2" t="s">
        <v>792</v>
      </c>
      <c r="E16" s="2" t="s">
        <v>823</v>
      </c>
      <c r="F16" s="2">
        <v>1250402</v>
      </c>
      <c r="G16" s="3">
        <v>13316</v>
      </c>
      <c r="H16" t="s">
        <v>824</v>
      </c>
      <c r="I16" s="1">
        <v>23500000</v>
      </c>
      <c r="J16" s="98">
        <v>2350000</v>
      </c>
      <c r="K16" s="98">
        <v>2350000</v>
      </c>
      <c r="L16" s="98">
        <v>2350000</v>
      </c>
      <c r="M16" s="98">
        <v>1000</v>
      </c>
      <c r="N16" s="98">
        <v>2350000</v>
      </c>
      <c r="O16" s="98">
        <v>0</v>
      </c>
      <c r="P16" s="98">
        <v>2350000</v>
      </c>
      <c r="Q16" s="98">
        <v>0</v>
      </c>
      <c r="R16" s="98">
        <v>2350000</v>
      </c>
      <c r="S16" s="98">
        <v>2350000</v>
      </c>
      <c r="T16" s="98">
        <v>2350000</v>
      </c>
      <c r="U16" s="98">
        <v>0</v>
      </c>
      <c r="V16" s="98">
        <v>2350000</v>
      </c>
      <c r="W16" s="98">
        <v>2350000</v>
      </c>
      <c r="X16" s="98">
        <v>700000</v>
      </c>
      <c r="Y16" s="98">
        <v>0</v>
      </c>
      <c r="Z16" s="6">
        <f t="shared" si="0"/>
        <v>24201000</v>
      </c>
      <c r="AA16" s="6">
        <f t="shared" si="1"/>
        <v>-701000</v>
      </c>
    </row>
    <row r="17" spans="1:27" ht="16.5" thickTop="1" thickBot="1" x14ac:dyDescent="0.3">
      <c r="A17" s="2" t="s">
        <v>789</v>
      </c>
      <c r="B17" s="2" t="s">
        <v>825</v>
      </c>
      <c r="C17" s="2" t="s">
        <v>791</v>
      </c>
      <c r="D17" s="2" t="s">
        <v>792</v>
      </c>
      <c r="E17" s="2" t="s">
        <v>826</v>
      </c>
      <c r="F17" s="2">
        <v>1250402</v>
      </c>
      <c r="G17" s="3">
        <v>13316</v>
      </c>
      <c r="H17" t="s">
        <v>124</v>
      </c>
      <c r="I17" s="1">
        <v>500000</v>
      </c>
      <c r="J17" s="98">
        <v>33000</v>
      </c>
      <c r="K17" s="98">
        <v>33000</v>
      </c>
      <c r="L17" s="98">
        <v>33000</v>
      </c>
      <c r="M17" s="98">
        <v>33000</v>
      </c>
      <c r="N17" s="98">
        <v>33000</v>
      </c>
      <c r="O17" s="98">
        <v>33000</v>
      </c>
      <c r="P17" s="98">
        <v>33000</v>
      </c>
      <c r="Q17" s="98">
        <v>33000</v>
      </c>
      <c r="R17" s="98">
        <v>33000</v>
      </c>
      <c r="S17" s="98">
        <v>33000</v>
      </c>
      <c r="T17" s="98">
        <v>33000</v>
      </c>
      <c r="U17" s="98">
        <v>33000</v>
      </c>
      <c r="V17" s="98">
        <v>33000</v>
      </c>
      <c r="W17" s="98">
        <v>33000</v>
      </c>
      <c r="X17" s="98">
        <v>38000</v>
      </c>
      <c r="Y17" s="98"/>
      <c r="Z17" s="6">
        <f t="shared" si="0"/>
        <v>500000</v>
      </c>
      <c r="AA17" s="6">
        <f t="shared" si="1"/>
        <v>0</v>
      </c>
    </row>
    <row r="18" spans="1:27" ht="16.5" thickTop="1" thickBot="1" x14ac:dyDescent="0.3">
      <c r="A18" s="2" t="s">
        <v>789</v>
      </c>
      <c r="B18" s="2" t="s">
        <v>827</v>
      </c>
      <c r="C18" s="2" t="s">
        <v>791</v>
      </c>
      <c r="D18" s="2" t="s">
        <v>792</v>
      </c>
      <c r="E18" s="2" t="s">
        <v>828</v>
      </c>
      <c r="F18" s="2">
        <v>1250402</v>
      </c>
      <c r="G18" s="3">
        <v>13316</v>
      </c>
      <c r="H18" t="s">
        <v>78</v>
      </c>
      <c r="I18" s="1">
        <v>1200000</v>
      </c>
      <c r="J18" s="98">
        <v>80000</v>
      </c>
      <c r="K18" s="98">
        <v>80000</v>
      </c>
      <c r="L18" s="98">
        <v>80000</v>
      </c>
      <c r="M18" s="98">
        <v>80000</v>
      </c>
      <c r="N18" s="98">
        <v>80000</v>
      </c>
      <c r="O18" s="98">
        <v>80000</v>
      </c>
      <c r="P18" s="98">
        <v>80000</v>
      </c>
      <c r="Q18" s="98">
        <v>80000</v>
      </c>
      <c r="R18" s="98">
        <v>80000</v>
      </c>
      <c r="S18" s="98">
        <v>80000</v>
      </c>
      <c r="T18" s="98">
        <v>80000</v>
      </c>
      <c r="U18" s="98">
        <v>80000</v>
      </c>
      <c r="V18" s="98">
        <v>80000</v>
      </c>
      <c r="W18" s="98">
        <v>80000</v>
      </c>
      <c r="X18" s="98">
        <v>80000</v>
      </c>
      <c r="Y18" s="98"/>
      <c r="Z18" s="6">
        <f t="shared" si="0"/>
        <v>1200000</v>
      </c>
      <c r="AA18" s="6">
        <f t="shared" si="1"/>
        <v>0</v>
      </c>
    </row>
    <row r="19" spans="1:27" ht="16.5" thickTop="1" thickBot="1" x14ac:dyDescent="0.3">
      <c r="A19" s="2" t="s">
        <v>789</v>
      </c>
      <c r="B19" s="2" t="s">
        <v>829</v>
      </c>
      <c r="C19" s="2" t="s">
        <v>791</v>
      </c>
      <c r="D19" s="2" t="s">
        <v>792</v>
      </c>
      <c r="E19" s="2" t="s">
        <v>830</v>
      </c>
      <c r="F19" s="2">
        <v>1250402</v>
      </c>
      <c r="G19" s="3">
        <v>13316</v>
      </c>
      <c r="H19" t="s">
        <v>209</v>
      </c>
      <c r="I19" s="1">
        <v>1800000</v>
      </c>
      <c r="J19" s="98">
        <v>120000</v>
      </c>
      <c r="K19" s="98">
        <v>120000</v>
      </c>
      <c r="L19" s="98">
        <v>120000</v>
      </c>
      <c r="M19" s="98">
        <v>120000</v>
      </c>
      <c r="N19" s="98">
        <v>120000</v>
      </c>
      <c r="O19" s="98">
        <v>120000</v>
      </c>
      <c r="P19" s="98">
        <v>120000</v>
      </c>
      <c r="Q19" s="98">
        <v>120000</v>
      </c>
      <c r="R19" s="98">
        <v>120000</v>
      </c>
      <c r="S19" s="98">
        <v>120000</v>
      </c>
      <c r="T19" s="98">
        <v>120000</v>
      </c>
      <c r="U19" s="98">
        <v>120000</v>
      </c>
      <c r="V19" s="98">
        <v>120000</v>
      </c>
      <c r="W19" s="98">
        <v>120000</v>
      </c>
      <c r="X19" s="98">
        <v>120000</v>
      </c>
      <c r="Y19" s="98"/>
      <c r="Z19" s="6">
        <f t="shared" si="0"/>
        <v>1800000</v>
      </c>
      <c r="AA19" s="6">
        <f t="shared" si="1"/>
        <v>0</v>
      </c>
    </row>
    <row r="20" spans="1:27" s="82" customFormat="1" ht="15.75" thickTop="1" x14ac:dyDescent="0.25">
      <c r="H20" s="82" t="s">
        <v>859</v>
      </c>
      <c r="I20" s="92">
        <f>SUM(I3:I19)</f>
        <v>165500000</v>
      </c>
      <c r="J20" s="83">
        <f>SUM(J3:J19)</f>
        <v>12500000</v>
      </c>
      <c r="K20" s="83">
        <f t="shared" ref="K20:Y20" si="2">SUM(K3:K19)</f>
        <v>12500000</v>
      </c>
      <c r="L20" s="83">
        <f t="shared" si="2"/>
        <v>12500000</v>
      </c>
      <c r="M20" s="83">
        <f t="shared" si="2"/>
        <v>2000000</v>
      </c>
      <c r="N20" s="83">
        <f t="shared" si="2"/>
        <v>12500000</v>
      </c>
      <c r="O20" s="83">
        <f t="shared" si="2"/>
        <v>2000000</v>
      </c>
      <c r="P20" s="83">
        <f t="shared" si="2"/>
        <v>12500000</v>
      </c>
      <c r="Q20" s="83">
        <f t="shared" si="2"/>
        <v>2000000</v>
      </c>
      <c r="R20" s="83">
        <f t="shared" si="2"/>
        <v>12500000</v>
      </c>
      <c r="S20" s="83">
        <f t="shared" si="2"/>
        <v>12500000</v>
      </c>
      <c r="T20" s="83">
        <f t="shared" si="2"/>
        <v>12500000</v>
      </c>
      <c r="U20" s="83">
        <f t="shared" si="2"/>
        <v>1330000</v>
      </c>
      <c r="V20" s="83">
        <f t="shared" si="2"/>
        <v>12500000</v>
      </c>
      <c r="W20" s="83">
        <f t="shared" si="2"/>
        <v>12500000</v>
      </c>
      <c r="X20" s="83">
        <f t="shared" si="2"/>
        <v>12500000</v>
      </c>
      <c r="Y20" s="83">
        <f t="shared" si="2"/>
        <v>12500000</v>
      </c>
      <c r="Z20" s="83">
        <f>SUM(J20:Y20)</f>
        <v>157330000</v>
      </c>
      <c r="AA20" s="83">
        <f t="shared" si="1"/>
        <v>8170000</v>
      </c>
    </row>
    <row r="21" spans="1:27" s="82" customFormat="1" x14ac:dyDescent="0.25">
      <c r="H21" s="82" t="s">
        <v>860</v>
      </c>
      <c r="J21" s="83">
        <v>12500000</v>
      </c>
      <c r="K21" s="83">
        <v>12500000</v>
      </c>
      <c r="L21" s="83">
        <v>12500000</v>
      </c>
      <c r="M21" s="83">
        <v>2000000</v>
      </c>
      <c r="N21" s="83">
        <v>12500000</v>
      </c>
      <c r="O21" s="83">
        <v>2000000</v>
      </c>
      <c r="P21" s="83">
        <v>12500000</v>
      </c>
      <c r="Q21" s="83">
        <v>2000000</v>
      </c>
      <c r="R21" s="83">
        <v>12500000</v>
      </c>
      <c r="S21" s="83">
        <v>12500000</v>
      </c>
      <c r="T21" s="83">
        <v>12500000</v>
      </c>
      <c r="U21" s="83">
        <v>1330000</v>
      </c>
      <c r="V21" s="83">
        <v>12500000</v>
      </c>
      <c r="W21" s="83">
        <v>12500000</v>
      </c>
      <c r="X21" s="83">
        <v>12500000</v>
      </c>
      <c r="Y21" s="83">
        <v>12500000</v>
      </c>
      <c r="Z21" s="83">
        <f>SUM(J21:Y21)</f>
        <v>157330000</v>
      </c>
      <c r="AA21" s="83"/>
    </row>
    <row r="22" spans="1:27" s="82" customFormat="1" x14ac:dyDescent="0.25">
      <c r="H22" s="82" t="s">
        <v>861</v>
      </c>
      <c r="J22" s="83">
        <f>J21-J20</f>
        <v>0</v>
      </c>
      <c r="K22" s="83">
        <f t="shared" ref="K22:Y22" si="3">K21-K20</f>
        <v>0</v>
      </c>
      <c r="L22" s="83">
        <f t="shared" si="3"/>
        <v>0</v>
      </c>
      <c r="M22" s="83">
        <f t="shared" si="3"/>
        <v>0</v>
      </c>
      <c r="N22" s="83">
        <f t="shared" si="3"/>
        <v>0</v>
      </c>
      <c r="O22" s="83">
        <f t="shared" si="3"/>
        <v>0</v>
      </c>
      <c r="P22" s="83">
        <f t="shared" si="3"/>
        <v>0</v>
      </c>
      <c r="Q22" s="83">
        <f t="shared" si="3"/>
        <v>0</v>
      </c>
      <c r="R22" s="83">
        <f t="shared" si="3"/>
        <v>0</v>
      </c>
      <c r="S22" s="83">
        <f t="shared" si="3"/>
        <v>0</v>
      </c>
      <c r="T22" s="83">
        <f t="shared" si="3"/>
        <v>0</v>
      </c>
      <c r="U22" s="83">
        <f t="shared" si="3"/>
        <v>0</v>
      </c>
      <c r="V22" s="83">
        <f t="shared" si="3"/>
        <v>0</v>
      </c>
      <c r="W22" s="83">
        <f t="shared" si="3"/>
        <v>0</v>
      </c>
      <c r="X22" s="83">
        <f t="shared" si="3"/>
        <v>0</v>
      </c>
      <c r="Y22" s="83">
        <f t="shared" si="3"/>
        <v>0</v>
      </c>
    </row>
  </sheetData>
  <customSheetViews>
    <customSheetView guid="{9E5933D8-B207-42B1-B7F2-B6A4AD4CCDF1}" scale="85">
      <pane xSplit="9" ySplit="2" topLeftCell="J3" activePane="bottomRight" state="frozen"/>
      <selection pane="bottomRight" activeCell="L26" sqref="L26"/>
      <pageMargins left="0.7" right="0.7" top="0.75" bottom="0.75" header="0.3" footer="0.3"/>
      <pageSetup orientation="portrait" r:id="rId1"/>
    </customSheetView>
    <customSheetView guid="{6880B336-4DDE-4525-A35F-B03F186E70C2}">
      <selection activeCell="A22" sqref="A22:XFD22"/>
      <pageMargins left="0.7" right="0.7" top="0.75" bottom="0.75" header="0.3" footer="0.3"/>
    </customSheetView>
    <customSheetView guid="{C9F1297D-C101-46AC-A90F-3FEF25CC5F27}" scale="85">
      <pane xSplit="9" ySplit="2" topLeftCell="J3" activePane="bottomRight" state="frozen"/>
      <selection pane="bottomRight" activeCell="K11" sqref="K11"/>
      <pageMargins left="0.7" right="0.7" top="0.75" bottom="0.75" header="0.3" footer="0.3"/>
      <pageSetup orientation="portrait" r:id="rId2"/>
    </customSheetView>
    <customSheetView guid="{A01D44F9-3608-429C-BE76-956311B3E4C7}" scale="85">
      <pane xSplit="9" ySplit="2" topLeftCell="J3" activePane="bottomRight" state="frozen"/>
      <selection pane="bottomRight" activeCell="L6" sqref="K6:L6"/>
      <pageMargins left="0.7" right="0.7" top="0.75" bottom="0.75" header="0.3" footer="0.3"/>
      <pageSetup orientation="portrait" r:id="rId3"/>
    </customSheetView>
    <customSheetView guid="{83082431-81FF-409D-850B-67C3547D8BF7}" topLeftCell="N4">
      <selection activeCell="Y14" sqref="Y14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4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2A56-8993-4976-A4C0-26825FAB70FC}">
  <dimension ref="A1"/>
  <sheetViews>
    <sheetView workbookViewId="0"/>
  </sheetViews>
  <sheetFormatPr defaultRowHeight="15" x14ac:dyDescent="0.25"/>
  <sheetData/>
  <customSheetViews>
    <customSheetView guid="{9E5933D8-B207-42B1-B7F2-B6A4AD4CCDF1}" state="hidden">
      <pageMargins left="0.7" right="0.7" top="0.75" bottom="0.75" header="0.3" footer="0.3"/>
    </customSheetView>
    <customSheetView guid="{6880B336-4DDE-4525-A35F-B03F186E70C2}">
      <selection activeCell="K16" sqref="K16"/>
      <pageMargins left="0.7" right="0.7" top="0.75" bottom="0.75" header="0.3" footer="0.3"/>
    </customSheetView>
    <customSheetView guid="{C9F1297D-C101-46AC-A90F-3FEF25CC5F27}" state="hidden">
      <pageMargins left="0.7" right="0.7" top="0.75" bottom="0.75" header="0.3" footer="0.3"/>
    </customSheetView>
    <customSheetView guid="{A01D44F9-3608-429C-BE76-956311B3E4C7}" state="hidden">
      <pageMargins left="0.7" right="0.7" top="0.75" bottom="0.75" header="0.3" footer="0.3"/>
    </customSheetView>
    <customSheetView guid="{83082431-81FF-409D-850B-67C3547D8BF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ACEA-A9BF-4CDF-8064-9A8A4E5C0A94}">
  <dimension ref="A3:N9"/>
  <sheetViews>
    <sheetView zoomScale="85" zoomScaleNormal="85" workbookViewId="0">
      <selection activeCell="G22" sqref="G22"/>
    </sheetView>
  </sheetViews>
  <sheetFormatPr defaultRowHeight="15" x14ac:dyDescent="0.25"/>
  <cols>
    <col min="1" max="1" width="16.5703125" customWidth="1"/>
    <col min="10" max="10" width="17.5703125" customWidth="1"/>
    <col min="11" max="12" width="14.5703125" bestFit="1" customWidth="1"/>
    <col min="13" max="13" width="12.7109375" style="6" bestFit="1" customWidth="1"/>
    <col min="14" max="14" width="16.7109375" bestFit="1" customWidth="1"/>
  </cols>
  <sheetData>
    <row r="3" spans="1:14" x14ac:dyDescent="0.25">
      <c r="A3" s="87" t="s">
        <v>528</v>
      </c>
      <c r="B3" s="87" t="s">
        <v>529</v>
      </c>
      <c r="C3" s="87" t="s">
        <v>530</v>
      </c>
      <c r="D3" s="87" t="s">
        <v>543</v>
      </c>
      <c r="E3" s="87" t="s">
        <v>531</v>
      </c>
      <c r="F3" s="87" t="s">
        <v>532</v>
      </c>
      <c r="G3" s="87" t="s">
        <v>564</v>
      </c>
      <c r="H3" s="13" t="s">
        <v>533</v>
      </c>
      <c r="I3" s="13" t="s">
        <v>534</v>
      </c>
      <c r="J3" s="95" t="s">
        <v>856</v>
      </c>
      <c r="K3" s="95" t="s">
        <v>857</v>
      </c>
      <c r="L3" s="96" t="s">
        <v>858</v>
      </c>
      <c r="M3" s="97" t="s">
        <v>593</v>
      </c>
      <c r="N3" s="97" t="s">
        <v>590</v>
      </c>
    </row>
    <row r="4" spans="1:14" x14ac:dyDescent="0.25">
      <c r="A4" s="87" t="s">
        <v>831</v>
      </c>
      <c r="B4" s="87" t="s">
        <v>832</v>
      </c>
      <c r="C4" s="87" t="s">
        <v>839</v>
      </c>
      <c r="D4" s="87" t="s">
        <v>833</v>
      </c>
      <c r="E4" s="87" t="s">
        <v>834</v>
      </c>
      <c r="F4" s="87">
        <v>1250402</v>
      </c>
      <c r="G4" s="88">
        <v>13316</v>
      </c>
      <c r="H4" s="13" t="s">
        <v>27</v>
      </c>
      <c r="I4" s="34">
        <v>800000</v>
      </c>
      <c r="J4" s="49">
        <v>350000</v>
      </c>
      <c r="K4" s="49">
        <v>100000</v>
      </c>
      <c r="L4" s="49">
        <v>350000</v>
      </c>
      <c r="M4" s="46">
        <f>J4+K4+L4</f>
        <v>800000</v>
      </c>
      <c r="N4" s="34">
        <f>I4-M4</f>
        <v>0</v>
      </c>
    </row>
    <row r="5" spans="1:14" x14ac:dyDescent="0.25">
      <c r="A5" s="87" t="s">
        <v>831</v>
      </c>
      <c r="B5" s="87" t="s">
        <v>835</v>
      </c>
      <c r="C5" s="87" t="s">
        <v>839</v>
      </c>
      <c r="D5" s="87" t="s">
        <v>833</v>
      </c>
      <c r="E5" s="87" t="s">
        <v>836</v>
      </c>
      <c r="F5" s="87">
        <v>1250402</v>
      </c>
      <c r="G5" s="88">
        <v>13316</v>
      </c>
      <c r="H5" s="13" t="s">
        <v>54</v>
      </c>
      <c r="I5" s="34">
        <v>4000000</v>
      </c>
      <c r="J5" s="49">
        <v>1075000</v>
      </c>
      <c r="K5" s="49">
        <v>1075000</v>
      </c>
      <c r="L5" s="49">
        <v>1075000</v>
      </c>
      <c r="M5" s="46">
        <f>J5+K5+L5</f>
        <v>3225000</v>
      </c>
      <c r="N5" s="34">
        <f>I5-M5</f>
        <v>775000</v>
      </c>
    </row>
    <row r="6" spans="1:14" x14ac:dyDescent="0.25">
      <c r="A6" s="87" t="s">
        <v>831</v>
      </c>
      <c r="B6" s="87" t="s">
        <v>837</v>
      </c>
      <c r="C6" s="87" t="s">
        <v>839</v>
      </c>
      <c r="D6" s="87" t="s">
        <v>833</v>
      </c>
      <c r="E6" s="87" t="s">
        <v>838</v>
      </c>
      <c r="F6" s="87">
        <v>1250402</v>
      </c>
      <c r="G6" s="88">
        <v>13316</v>
      </c>
      <c r="H6" s="13" t="s">
        <v>78</v>
      </c>
      <c r="I6" s="34">
        <v>200000</v>
      </c>
      <c r="J6" s="49">
        <v>75000</v>
      </c>
      <c r="K6" s="49">
        <v>25000</v>
      </c>
      <c r="L6" s="49">
        <v>75000</v>
      </c>
      <c r="M6" s="46">
        <f>J6+K6+L6</f>
        <v>175000</v>
      </c>
      <c r="N6" s="34">
        <f>I6-M6</f>
        <v>25000</v>
      </c>
    </row>
    <row r="7" spans="1:14" x14ac:dyDescent="0.25">
      <c r="A7" s="79" t="s">
        <v>589</v>
      </c>
      <c r="B7" s="79"/>
      <c r="C7" s="79"/>
      <c r="D7" s="79"/>
      <c r="E7" s="79"/>
      <c r="F7" s="79"/>
      <c r="G7" s="79"/>
      <c r="H7" s="13"/>
      <c r="I7" s="34">
        <f>SUM(I4:I6)</f>
        <v>5000000</v>
      </c>
      <c r="J7" s="34">
        <f>SUM(J4:J6)</f>
        <v>1500000</v>
      </c>
      <c r="K7" s="34">
        <f>SUM(K4:K6)</f>
        <v>1200000</v>
      </c>
      <c r="L7" s="34">
        <f>SUM(L4:L6)</f>
        <v>1500000</v>
      </c>
      <c r="M7" s="46">
        <f>J7+K7+L7</f>
        <v>4200000</v>
      </c>
      <c r="N7" s="34">
        <f>I7-M7</f>
        <v>800000</v>
      </c>
    </row>
    <row r="8" spans="1:14" ht="15.75" thickBot="1" x14ac:dyDescent="0.3">
      <c r="A8" s="79" t="s">
        <v>591</v>
      </c>
      <c r="B8" s="79"/>
      <c r="C8" s="79"/>
      <c r="D8" s="79"/>
      <c r="E8" s="79"/>
      <c r="F8" s="79"/>
      <c r="G8" s="79"/>
      <c r="H8" s="13"/>
      <c r="I8" s="13"/>
      <c r="J8" s="89">
        <v>1500000</v>
      </c>
      <c r="K8" s="89">
        <v>1200000</v>
      </c>
      <c r="L8" s="89">
        <v>1500000</v>
      </c>
      <c r="M8" s="46">
        <f>J8+K8+L8</f>
        <v>4200000</v>
      </c>
      <c r="N8" s="34"/>
    </row>
    <row r="9" spans="1:14" x14ac:dyDescent="0.25">
      <c r="A9" s="84" t="s">
        <v>592</v>
      </c>
      <c r="B9" s="85"/>
      <c r="C9" s="85"/>
      <c r="D9" s="85"/>
      <c r="E9" s="85"/>
      <c r="F9" s="85"/>
      <c r="G9" s="85"/>
      <c r="H9" s="86"/>
      <c r="I9" s="86"/>
      <c r="J9" s="90">
        <f>J8-J7</f>
        <v>0</v>
      </c>
      <c r="K9" s="90">
        <f>K8-K7</f>
        <v>0</v>
      </c>
      <c r="L9" s="90">
        <f>L8-L7</f>
        <v>0</v>
      </c>
      <c r="M9" s="90">
        <f>M8-M7</f>
        <v>0</v>
      </c>
      <c r="N9" s="91"/>
    </row>
  </sheetData>
  <customSheetViews>
    <customSheetView guid="{9E5933D8-B207-42B1-B7F2-B6A4AD4CCDF1}" scale="85">
      <selection activeCell="G22" sqref="G22"/>
      <pageMargins left="0.7" right="0.7" top="0.75" bottom="0.75" header="0.3" footer="0.3"/>
    </customSheetView>
    <customSheetView guid="{6880B336-4DDE-4525-A35F-B03F186E70C2}">
      <selection activeCell="I18" sqref="I18"/>
      <pageMargins left="0.7" right="0.7" top="0.75" bottom="0.75" header="0.3" footer="0.3"/>
    </customSheetView>
    <customSheetView guid="{C9F1297D-C101-46AC-A90F-3FEF25CC5F27}" scale="85">
      <selection activeCell="K6" sqref="K6"/>
      <pageMargins left="0.7" right="0.7" top="0.75" bottom="0.75" header="0.3" footer="0.3"/>
    </customSheetView>
    <customSheetView guid="{A01D44F9-3608-429C-BE76-956311B3E4C7}" scale="85">
      <selection activeCell="L19" sqref="L19"/>
      <pageMargins left="0.7" right="0.7" top="0.75" bottom="0.75" header="0.3" footer="0.3"/>
    </customSheetView>
    <customSheetView guid="{83082431-81FF-409D-850B-67C3547D8BF7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9" max="9" width="13.5703125" bestFit="1" customWidth="1"/>
    <col min="10" max="19" width="15" bestFit="1" customWidth="1"/>
    <col min="20" max="20" width="15.7109375" style="7" customWidth="1"/>
    <col min="21" max="21" width="13" style="7" customWidth="1"/>
  </cols>
  <sheetData>
    <row r="1" spans="1:21" ht="16.5" thickTop="1" thickBot="1" x14ac:dyDescent="0.3">
      <c r="A1" s="2" t="s">
        <v>528</v>
      </c>
      <c r="B1" s="2" t="s">
        <v>529</v>
      </c>
      <c r="C1" s="2" t="s">
        <v>530</v>
      </c>
      <c r="D1" s="2" t="s">
        <v>543</v>
      </c>
      <c r="E1" s="2" t="s">
        <v>531</v>
      </c>
      <c r="F1" s="2" t="s">
        <v>532</v>
      </c>
      <c r="G1" s="2" t="s">
        <v>564</v>
      </c>
      <c r="H1" t="s">
        <v>533</v>
      </c>
      <c r="I1" t="s">
        <v>534</v>
      </c>
      <c r="J1" s="12" t="s">
        <v>570</v>
      </c>
      <c r="K1" s="12" t="s">
        <v>571</v>
      </c>
      <c r="L1" s="12" t="s">
        <v>572</v>
      </c>
      <c r="M1" s="12" t="s">
        <v>573</v>
      </c>
      <c r="N1" s="12" t="s">
        <v>574</v>
      </c>
      <c r="O1" s="12" t="s">
        <v>575</v>
      </c>
      <c r="P1" s="12" t="s">
        <v>576</v>
      </c>
      <c r="Q1" s="12" t="s">
        <v>577</v>
      </c>
      <c r="R1" s="12" t="s">
        <v>578</v>
      </c>
      <c r="S1" s="12" t="s">
        <v>579</v>
      </c>
    </row>
    <row r="2" spans="1:21" ht="16.5" thickTop="1" thickBot="1" x14ac:dyDescent="0.3">
      <c r="A2" s="2" t="s">
        <v>0</v>
      </c>
      <c r="B2" s="2" t="s">
        <v>1</v>
      </c>
      <c r="C2" s="2" t="s">
        <v>2</v>
      </c>
      <c r="D2" s="2" t="s">
        <v>544</v>
      </c>
      <c r="E2" s="2" t="s">
        <v>3</v>
      </c>
      <c r="F2" s="2">
        <v>1250402</v>
      </c>
      <c r="G2" s="3">
        <v>13316</v>
      </c>
      <c r="H2" s="1" t="s">
        <v>4</v>
      </c>
      <c r="I2" s="1">
        <v>3000000</v>
      </c>
      <c r="J2" s="16">
        <f>I2/10</f>
        <v>300000</v>
      </c>
      <c r="K2" s="16">
        <f>I2/10</f>
        <v>300000</v>
      </c>
      <c r="L2" s="17">
        <f>I2/10</f>
        <v>300000</v>
      </c>
      <c r="M2" s="18">
        <f>I2/10</f>
        <v>300000</v>
      </c>
      <c r="N2" s="16">
        <f>I2/10</f>
        <v>300000</v>
      </c>
      <c r="O2" s="16">
        <f>I2/10</f>
        <v>300000</v>
      </c>
      <c r="P2" s="16">
        <f>I2/10</f>
        <v>300000</v>
      </c>
      <c r="Q2" s="16">
        <f>I2/10</f>
        <v>300000</v>
      </c>
      <c r="R2" s="16">
        <f>I2/10</f>
        <v>300000</v>
      </c>
      <c r="S2" s="16">
        <f>I2/10</f>
        <v>300000</v>
      </c>
      <c r="T2" s="7">
        <f>SUM(J2:S2)</f>
        <v>3000000</v>
      </c>
      <c r="U2" s="7">
        <f>I2-T2</f>
        <v>0</v>
      </c>
    </row>
    <row r="3" spans="1:21" ht="16.5" thickTop="1" thickBot="1" x14ac:dyDescent="0.3">
      <c r="A3" s="2" t="s">
        <v>0</v>
      </c>
      <c r="B3" s="2" t="s">
        <v>5</v>
      </c>
      <c r="C3" s="2" t="s">
        <v>6</v>
      </c>
      <c r="D3" s="2" t="s">
        <v>544</v>
      </c>
      <c r="E3" s="2" t="s">
        <v>3</v>
      </c>
      <c r="F3" s="2">
        <v>1250402</v>
      </c>
      <c r="G3" s="3">
        <v>13316</v>
      </c>
      <c r="H3" s="1" t="s">
        <v>4</v>
      </c>
      <c r="I3" s="1">
        <v>3000000</v>
      </c>
      <c r="J3" s="16">
        <f t="shared" ref="J3:J11" si="0">I3/10</f>
        <v>300000</v>
      </c>
      <c r="K3" s="16">
        <f t="shared" ref="K3:K11" si="1">I3/10</f>
        <v>300000</v>
      </c>
      <c r="L3" s="17">
        <f t="shared" ref="L3:L11" si="2">I3/10</f>
        <v>300000</v>
      </c>
      <c r="M3" s="18">
        <f t="shared" ref="M3:M11" si="3">I3/10</f>
        <v>300000</v>
      </c>
      <c r="N3" s="16">
        <f t="shared" ref="N3:N11" si="4">I3/10</f>
        <v>300000</v>
      </c>
      <c r="O3" s="16">
        <f t="shared" ref="O3:O11" si="5">I3/10</f>
        <v>300000</v>
      </c>
      <c r="P3" s="16">
        <f t="shared" ref="P3:P11" si="6">I3/10</f>
        <v>300000</v>
      </c>
      <c r="Q3" s="16">
        <f t="shared" ref="Q3:Q7" si="7">I3/10</f>
        <v>300000</v>
      </c>
      <c r="R3" s="16">
        <f t="shared" ref="R3:R11" si="8">I3/10</f>
        <v>300000</v>
      </c>
      <c r="S3" s="16">
        <f t="shared" ref="S3:S11" si="9">I3/10</f>
        <v>300000</v>
      </c>
      <c r="T3" s="7">
        <f t="shared" ref="T3:T13" si="10">SUM(J3:S3)</f>
        <v>3000000</v>
      </c>
      <c r="U3" s="7">
        <f t="shared" ref="U3:U12" si="11">I3-T3</f>
        <v>0</v>
      </c>
    </row>
    <row r="4" spans="1:21" ht="16.5" thickTop="1" thickBot="1" x14ac:dyDescent="0.3">
      <c r="A4" s="2" t="s">
        <v>0</v>
      </c>
      <c r="B4" s="2" t="s">
        <v>7</v>
      </c>
      <c r="C4" s="2" t="s">
        <v>8</v>
      </c>
      <c r="D4" s="2" t="s">
        <v>544</v>
      </c>
      <c r="E4" s="2" t="s">
        <v>3</v>
      </c>
      <c r="F4" s="2">
        <v>1250402</v>
      </c>
      <c r="G4" s="3">
        <v>13316</v>
      </c>
      <c r="H4" s="1" t="s">
        <v>4</v>
      </c>
      <c r="I4" s="1">
        <v>3000000</v>
      </c>
      <c r="J4" s="16">
        <f t="shared" si="0"/>
        <v>300000</v>
      </c>
      <c r="K4" s="16">
        <f t="shared" si="1"/>
        <v>300000</v>
      </c>
      <c r="L4" s="17">
        <f t="shared" si="2"/>
        <v>300000</v>
      </c>
      <c r="M4" s="18">
        <f t="shared" si="3"/>
        <v>300000</v>
      </c>
      <c r="N4" s="16">
        <f t="shared" si="4"/>
        <v>300000</v>
      </c>
      <c r="O4" s="16">
        <f t="shared" si="5"/>
        <v>300000</v>
      </c>
      <c r="P4" s="16">
        <f t="shared" si="6"/>
        <v>300000</v>
      </c>
      <c r="Q4" s="16">
        <f t="shared" si="7"/>
        <v>300000</v>
      </c>
      <c r="R4" s="16">
        <f t="shared" si="8"/>
        <v>300000</v>
      </c>
      <c r="S4" s="16">
        <f t="shared" si="9"/>
        <v>300000</v>
      </c>
      <c r="T4" s="7">
        <f t="shared" si="10"/>
        <v>3000000</v>
      </c>
      <c r="U4" s="7">
        <f t="shared" si="11"/>
        <v>0</v>
      </c>
    </row>
    <row r="5" spans="1:21" ht="16.5" thickTop="1" thickBot="1" x14ac:dyDescent="0.3">
      <c r="A5" s="2" t="s">
        <v>0</v>
      </c>
      <c r="B5" s="2" t="s">
        <v>9</v>
      </c>
      <c r="C5" s="2" t="s">
        <v>10</v>
      </c>
      <c r="D5" s="2" t="s">
        <v>544</v>
      </c>
      <c r="E5" s="2" t="s">
        <v>3</v>
      </c>
      <c r="F5" s="2">
        <v>1250402</v>
      </c>
      <c r="G5" s="3">
        <v>13316</v>
      </c>
      <c r="H5" s="1" t="s">
        <v>4</v>
      </c>
      <c r="I5" s="1">
        <v>3000000</v>
      </c>
      <c r="J5" s="16">
        <f t="shared" si="0"/>
        <v>300000</v>
      </c>
      <c r="K5" s="16">
        <f t="shared" si="1"/>
        <v>300000</v>
      </c>
      <c r="L5" s="17">
        <f t="shared" si="2"/>
        <v>300000</v>
      </c>
      <c r="M5" s="18">
        <f t="shared" si="3"/>
        <v>300000</v>
      </c>
      <c r="N5" s="16">
        <f t="shared" si="4"/>
        <v>300000</v>
      </c>
      <c r="O5" s="16">
        <f t="shared" si="5"/>
        <v>300000</v>
      </c>
      <c r="P5" s="16">
        <f t="shared" si="6"/>
        <v>300000</v>
      </c>
      <c r="Q5" s="16">
        <f t="shared" si="7"/>
        <v>300000</v>
      </c>
      <c r="R5" s="16">
        <f t="shared" si="8"/>
        <v>300000</v>
      </c>
      <c r="S5" s="16">
        <f t="shared" si="9"/>
        <v>300000</v>
      </c>
      <c r="T5" s="7">
        <f t="shared" si="10"/>
        <v>3000000</v>
      </c>
      <c r="U5" s="7">
        <f t="shared" si="11"/>
        <v>0</v>
      </c>
    </row>
    <row r="6" spans="1:21" ht="16.5" thickTop="1" thickBot="1" x14ac:dyDescent="0.3">
      <c r="A6" s="2" t="s">
        <v>0</v>
      </c>
      <c r="B6" s="2" t="s">
        <v>11</v>
      </c>
      <c r="C6" s="2" t="s">
        <v>12</v>
      </c>
      <c r="D6" s="2" t="s">
        <v>544</v>
      </c>
      <c r="E6" s="2" t="s">
        <v>3</v>
      </c>
      <c r="F6" s="2">
        <v>1250402</v>
      </c>
      <c r="G6" s="3">
        <v>13316</v>
      </c>
      <c r="H6" s="1" t="s">
        <v>4</v>
      </c>
      <c r="I6" s="1">
        <v>3000000</v>
      </c>
      <c r="J6" s="16">
        <f t="shared" si="0"/>
        <v>300000</v>
      </c>
      <c r="K6" s="16">
        <f t="shared" si="1"/>
        <v>300000</v>
      </c>
      <c r="L6" s="17">
        <f t="shared" si="2"/>
        <v>300000</v>
      </c>
      <c r="M6" s="18">
        <f t="shared" si="3"/>
        <v>300000</v>
      </c>
      <c r="N6" s="16">
        <f t="shared" si="4"/>
        <v>300000</v>
      </c>
      <c r="O6" s="16">
        <f t="shared" si="5"/>
        <v>300000</v>
      </c>
      <c r="P6" s="16">
        <f t="shared" si="6"/>
        <v>300000</v>
      </c>
      <c r="Q6" s="16">
        <f t="shared" si="7"/>
        <v>300000</v>
      </c>
      <c r="R6" s="16">
        <f t="shared" si="8"/>
        <v>300000</v>
      </c>
      <c r="S6" s="16">
        <f t="shared" si="9"/>
        <v>300000</v>
      </c>
      <c r="T6" s="7">
        <f t="shared" si="10"/>
        <v>3000000</v>
      </c>
      <c r="U6" s="7">
        <f t="shared" si="11"/>
        <v>0</v>
      </c>
    </row>
    <row r="7" spans="1:21" ht="16.5" thickTop="1" thickBot="1" x14ac:dyDescent="0.3">
      <c r="A7" s="2" t="s">
        <v>0</v>
      </c>
      <c r="B7" s="2" t="s">
        <v>13</v>
      </c>
      <c r="C7" s="2" t="s">
        <v>14</v>
      </c>
      <c r="D7" s="2" t="s">
        <v>544</v>
      </c>
      <c r="E7" s="2" t="s">
        <v>3</v>
      </c>
      <c r="F7" s="2">
        <v>1250402</v>
      </c>
      <c r="G7" s="3">
        <v>13316</v>
      </c>
      <c r="H7" s="1" t="s">
        <v>4</v>
      </c>
      <c r="I7" s="1">
        <v>3000000</v>
      </c>
      <c r="J7" s="16">
        <f t="shared" si="0"/>
        <v>300000</v>
      </c>
      <c r="K7" s="16">
        <f t="shared" si="1"/>
        <v>300000</v>
      </c>
      <c r="L7" s="17">
        <f t="shared" si="2"/>
        <v>300000</v>
      </c>
      <c r="M7" s="18">
        <f t="shared" si="3"/>
        <v>300000</v>
      </c>
      <c r="N7" s="16">
        <f t="shared" si="4"/>
        <v>300000</v>
      </c>
      <c r="O7" s="16">
        <f t="shared" si="5"/>
        <v>300000</v>
      </c>
      <c r="P7" s="16">
        <f t="shared" si="6"/>
        <v>300000</v>
      </c>
      <c r="Q7" s="16">
        <f t="shared" si="7"/>
        <v>300000</v>
      </c>
      <c r="R7" s="16">
        <f t="shared" si="8"/>
        <v>300000</v>
      </c>
      <c r="S7" s="16">
        <f t="shared" si="9"/>
        <v>300000</v>
      </c>
      <c r="T7" s="7">
        <f t="shared" si="10"/>
        <v>3000000</v>
      </c>
      <c r="U7" s="7">
        <f t="shared" si="11"/>
        <v>0</v>
      </c>
    </row>
    <row r="8" spans="1:21" ht="16.5" thickTop="1" thickBot="1" x14ac:dyDescent="0.3">
      <c r="A8" s="2" t="s">
        <v>0</v>
      </c>
      <c r="B8" s="2" t="s">
        <v>15</v>
      </c>
      <c r="C8" s="2" t="s">
        <v>16</v>
      </c>
      <c r="D8" s="2" t="s">
        <v>544</v>
      </c>
      <c r="E8" s="2" t="s">
        <v>3</v>
      </c>
      <c r="F8" s="2">
        <v>1250402</v>
      </c>
      <c r="G8" s="3">
        <v>13316</v>
      </c>
      <c r="H8" s="1" t="s">
        <v>4</v>
      </c>
      <c r="I8" s="1">
        <v>3000000</v>
      </c>
      <c r="J8" s="16">
        <f t="shared" si="0"/>
        <v>300000</v>
      </c>
      <c r="K8" s="16">
        <f t="shared" si="1"/>
        <v>300000</v>
      </c>
      <c r="L8" s="17">
        <v>600000</v>
      </c>
      <c r="M8" s="18">
        <f t="shared" si="3"/>
        <v>300000</v>
      </c>
      <c r="N8" s="16">
        <f t="shared" si="4"/>
        <v>300000</v>
      </c>
      <c r="O8" s="16">
        <f t="shared" si="5"/>
        <v>300000</v>
      </c>
      <c r="P8" s="16">
        <f t="shared" si="6"/>
        <v>300000</v>
      </c>
      <c r="Q8" s="16">
        <v>0</v>
      </c>
      <c r="R8" s="16">
        <f t="shared" si="8"/>
        <v>300000</v>
      </c>
      <c r="S8" s="16">
        <f t="shared" si="9"/>
        <v>300000</v>
      </c>
      <c r="T8" s="7">
        <f t="shared" si="10"/>
        <v>3000000</v>
      </c>
      <c r="U8" s="7">
        <f t="shared" si="11"/>
        <v>0</v>
      </c>
    </row>
    <row r="9" spans="1:21" ht="16.5" thickTop="1" thickBot="1" x14ac:dyDescent="0.3">
      <c r="A9" s="2" t="s">
        <v>0</v>
      </c>
      <c r="B9" s="2" t="s">
        <v>17</v>
      </c>
      <c r="C9" s="2" t="s">
        <v>18</v>
      </c>
      <c r="D9" s="2" t="s">
        <v>544</v>
      </c>
      <c r="E9" s="2" t="s">
        <v>3</v>
      </c>
      <c r="F9" s="2">
        <v>1250402</v>
      </c>
      <c r="G9" s="3">
        <v>13316</v>
      </c>
      <c r="H9" s="1" t="s">
        <v>4</v>
      </c>
      <c r="I9" s="1">
        <v>3000000</v>
      </c>
      <c r="J9" s="16">
        <f t="shared" si="0"/>
        <v>300000</v>
      </c>
      <c r="K9" s="16">
        <f t="shared" si="1"/>
        <v>300000</v>
      </c>
      <c r="L9" s="17">
        <v>500000</v>
      </c>
      <c r="M9" s="18">
        <f t="shared" si="3"/>
        <v>300000</v>
      </c>
      <c r="N9" s="16">
        <f t="shared" si="4"/>
        <v>300000</v>
      </c>
      <c r="O9" s="16">
        <f t="shared" si="5"/>
        <v>300000</v>
      </c>
      <c r="P9" s="16">
        <f t="shared" si="6"/>
        <v>300000</v>
      </c>
      <c r="Q9" s="16">
        <v>100000</v>
      </c>
      <c r="R9" s="16">
        <f t="shared" si="8"/>
        <v>300000</v>
      </c>
      <c r="S9" s="16">
        <f t="shared" si="9"/>
        <v>300000</v>
      </c>
      <c r="T9" s="7">
        <f t="shared" si="10"/>
        <v>3000000</v>
      </c>
      <c r="U9" s="7">
        <f t="shared" si="11"/>
        <v>0</v>
      </c>
    </row>
    <row r="10" spans="1:21" ht="16.5" thickTop="1" thickBot="1" x14ac:dyDescent="0.3">
      <c r="A10" s="2" t="s">
        <v>0</v>
      </c>
      <c r="B10" s="2" t="s">
        <v>19</v>
      </c>
      <c r="C10" s="2" t="s">
        <v>20</v>
      </c>
      <c r="D10" s="2" t="s">
        <v>544</v>
      </c>
      <c r="E10" s="2" t="s">
        <v>3</v>
      </c>
      <c r="F10" s="2">
        <v>1250402</v>
      </c>
      <c r="G10" s="3">
        <v>13316</v>
      </c>
      <c r="H10" s="1" t="s">
        <v>4</v>
      </c>
      <c r="I10" s="1">
        <v>3000000</v>
      </c>
      <c r="J10" s="16">
        <f t="shared" si="0"/>
        <v>300000</v>
      </c>
      <c r="K10" s="16">
        <f t="shared" si="1"/>
        <v>300000</v>
      </c>
      <c r="L10" s="17">
        <f t="shared" si="2"/>
        <v>300000</v>
      </c>
      <c r="M10" s="18">
        <f t="shared" si="3"/>
        <v>300000</v>
      </c>
      <c r="N10" s="16">
        <f t="shared" si="4"/>
        <v>300000</v>
      </c>
      <c r="O10" s="16">
        <f t="shared" si="5"/>
        <v>300000</v>
      </c>
      <c r="P10" s="16">
        <f t="shared" si="6"/>
        <v>300000</v>
      </c>
      <c r="Q10" s="16">
        <v>100000</v>
      </c>
      <c r="R10" s="16">
        <f t="shared" si="8"/>
        <v>300000</v>
      </c>
      <c r="S10" s="16">
        <f t="shared" si="9"/>
        <v>300000</v>
      </c>
      <c r="T10" s="7">
        <f t="shared" si="10"/>
        <v>2800000</v>
      </c>
      <c r="U10" s="7">
        <f t="shared" si="11"/>
        <v>200000</v>
      </c>
    </row>
    <row r="11" spans="1:21" ht="16.5" thickTop="1" thickBot="1" x14ac:dyDescent="0.3">
      <c r="A11" s="2" t="s">
        <v>0</v>
      </c>
      <c r="B11" s="2" t="s">
        <v>21</v>
      </c>
      <c r="C11" s="2" t="s">
        <v>22</v>
      </c>
      <c r="D11" s="2" t="s">
        <v>544</v>
      </c>
      <c r="E11" s="2" t="s">
        <v>3</v>
      </c>
      <c r="F11" s="2">
        <v>1250402</v>
      </c>
      <c r="G11" s="3">
        <v>13316</v>
      </c>
      <c r="H11" s="1" t="s">
        <v>4</v>
      </c>
      <c r="I11" s="1">
        <v>3000000</v>
      </c>
      <c r="J11" s="16">
        <f t="shared" si="0"/>
        <v>300000</v>
      </c>
      <c r="K11" s="16">
        <f t="shared" si="1"/>
        <v>300000</v>
      </c>
      <c r="L11" s="17">
        <f t="shared" si="2"/>
        <v>300000</v>
      </c>
      <c r="M11" s="18">
        <f t="shared" si="3"/>
        <v>300000</v>
      </c>
      <c r="N11" s="16">
        <f t="shared" si="4"/>
        <v>300000</v>
      </c>
      <c r="O11" s="16">
        <f t="shared" si="5"/>
        <v>300000</v>
      </c>
      <c r="P11" s="16">
        <f t="shared" si="6"/>
        <v>300000</v>
      </c>
      <c r="Q11" s="16">
        <v>0</v>
      </c>
      <c r="R11" s="16">
        <f t="shared" si="8"/>
        <v>300000</v>
      </c>
      <c r="S11" s="16">
        <f t="shared" si="9"/>
        <v>300000</v>
      </c>
      <c r="T11" s="7">
        <f t="shared" si="10"/>
        <v>2700000</v>
      </c>
      <c r="U11" s="7">
        <f t="shared" si="11"/>
        <v>300000</v>
      </c>
    </row>
    <row r="12" spans="1:21" ht="15.75" thickTop="1" x14ac:dyDescent="0.25">
      <c r="I12" s="1">
        <f t="shared" ref="I12:S12" si="12">SUM(I2:I11)</f>
        <v>30000000</v>
      </c>
      <c r="J12" s="16">
        <f t="shared" si="12"/>
        <v>3000000</v>
      </c>
      <c r="K12" s="16">
        <f t="shared" si="12"/>
        <v>3000000</v>
      </c>
      <c r="L12" s="16">
        <f t="shared" si="12"/>
        <v>3500000</v>
      </c>
      <c r="M12" s="16">
        <f t="shared" si="12"/>
        <v>3000000</v>
      </c>
      <c r="N12" s="16">
        <f t="shared" si="12"/>
        <v>3000000</v>
      </c>
      <c r="O12" s="16">
        <f t="shared" si="12"/>
        <v>3000000</v>
      </c>
      <c r="P12" s="16">
        <f t="shared" si="12"/>
        <v>3000000</v>
      </c>
      <c r="Q12" s="16">
        <f t="shared" si="12"/>
        <v>2000000</v>
      </c>
      <c r="R12" s="16">
        <f t="shared" si="12"/>
        <v>3000000</v>
      </c>
      <c r="S12" s="16">
        <f t="shared" si="12"/>
        <v>3000000</v>
      </c>
      <c r="T12" s="7">
        <f t="shared" si="10"/>
        <v>29500000</v>
      </c>
      <c r="U12" s="7">
        <f t="shared" si="11"/>
        <v>500000</v>
      </c>
    </row>
    <row r="13" spans="1:21" x14ac:dyDescent="0.25">
      <c r="J13" s="17">
        <v>3000000</v>
      </c>
      <c r="K13" s="17">
        <v>3000000</v>
      </c>
      <c r="L13" s="17">
        <v>3500000</v>
      </c>
      <c r="M13" s="17">
        <v>3000000</v>
      </c>
      <c r="N13" s="17">
        <v>3000000</v>
      </c>
      <c r="O13" s="17">
        <v>3000000</v>
      </c>
      <c r="P13" s="17">
        <v>3000000</v>
      </c>
      <c r="Q13" s="17">
        <v>2000000</v>
      </c>
      <c r="R13" s="17">
        <v>3000000</v>
      </c>
      <c r="S13" s="17">
        <v>3000000</v>
      </c>
      <c r="T13" s="7">
        <f t="shared" si="10"/>
        <v>29500000</v>
      </c>
      <c r="U13" s="7">
        <f>I12-T13</f>
        <v>500000</v>
      </c>
    </row>
    <row r="14" spans="1:21" x14ac:dyDescent="0.25">
      <c r="J14" s="7">
        <f>J12-J13</f>
        <v>0</v>
      </c>
      <c r="K14" s="7">
        <f t="shared" ref="K14:S14" si="13">K12-K13</f>
        <v>0</v>
      </c>
      <c r="L14" s="7">
        <f t="shared" si="13"/>
        <v>0</v>
      </c>
      <c r="M14" s="7">
        <f t="shared" si="13"/>
        <v>0</v>
      </c>
      <c r="N14" s="7">
        <f t="shared" si="13"/>
        <v>0</v>
      </c>
      <c r="O14" s="7">
        <f t="shared" si="13"/>
        <v>0</v>
      </c>
      <c r="P14" s="7">
        <f t="shared" si="13"/>
        <v>0</v>
      </c>
      <c r="Q14" s="7">
        <f t="shared" si="13"/>
        <v>0</v>
      </c>
      <c r="R14" s="7">
        <f t="shared" si="13"/>
        <v>0</v>
      </c>
      <c r="S14" s="7">
        <f t="shared" si="13"/>
        <v>0</v>
      </c>
    </row>
  </sheetData>
  <customSheetViews>
    <customSheetView guid="{9E5933D8-B207-42B1-B7F2-B6A4AD4CCDF1}">
      <selection activeCell="J5" sqref="J5"/>
      <pageMargins left="0.7" right="0.7" top="0.75" bottom="0.75" header="0.3" footer="0.3"/>
    </customSheetView>
    <customSheetView guid="{ECF72AE7-C5A2-4B64-8F4D-6758CB07E305}">
      <selection activeCell="K24" sqref="K24"/>
      <pageMargins left="0.7" right="0.7" top="0.75" bottom="0.75" header="0.3" footer="0.3"/>
    </customSheetView>
    <customSheetView guid="{113F5A9E-2D68-4C33-8BCE-86FDF83113D7}" topLeftCell="J1">
      <selection activeCell="K24" sqref="K24"/>
      <pageMargins left="0.7" right="0.7" top="0.75" bottom="0.75" header="0.3" footer="0.3"/>
    </customSheetView>
    <customSheetView guid="{ED46E13A-94FA-4E4C-857D-89FB75DD4E5B}" topLeftCell="J1">
      <selection activeCell="K24" sqref="K24"/>
      <pageMargins left="0.7" right="0.7" top="0.75" bottom="0.75" header="0.3" footer="0.3"/>
    </customSheetView>
    <customSheetView guid="{6880B336-4DDE-4525-A35F-B03F186E70C2}" topLeftCell="J1">
      <selection activeCell="K24" sqref="K24"/>
      <pageMargins left="0.7" right="0.7" top="0.75" bottom="0.75" header="0.3" footer="0.3"/>
    </customSheetView>
    <customSheetView guid="{C9F1297D-C101-46AC-A90F-3FEF25CC5F27}" topLeftCell="E1">
      <selection activeCell="L11" sqref="L11"/>
      <pageMargins left="0.7" right="0.7" top="0.75" bottom="0.75" header="0.3" footer="0.3"/>
    </customSheetView>
    <customSheetView guid="{A01D44F9-3608-429C-BE76-956311B3E4C7}">
      <selection activeCell="J5" sqref="J5"/>
      <pageMargins left="0.7" right="0.7" top="0.75" bottom="0.75" header="0.3" footer="0.3"/>
    </customSheetView>
    <customSheetView guid="{83082431-81FF-409D-850B-67C3547D8BF7}">
      <selection activeCell="K24" sqref="K2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0"/>
  <sheetViews>
    <sheetView zoomScale="85" zoomScaleNormal="85" workbookViewId="0">
      <selection activeCell="I3" sqref="I3"/>
    </sheetView>
  </sheetViews>
  <sheetFormatPr defaultRowHeight="15" x14ac:dyDescent="0.25"/>
  <cols>
    <col min="1" max="1" width="20.7109375" customWidth="1"/>
    <col min="9" max="9" width="14.28515625" style="7" bestFit="1" customWidth="1"/>
    <col min="10" max="18" width="14.5703125" style="19" customWidth="1"/>
    <col min="19" max="19" width="16.7109375" bestFit="1" customWidth="1"/>
    <col min="20" max="20" width="13.42578125" customWidth="1"/>
  </cols>
  <sheetData>
    <row r="1" spans="1:20" ht="15.75" thickBot="1" x14ac:dyDescent="0.3"/>
    <row r="2" spans="1:20" ht="16.5" thickTop="1" thickBot="1" x14ac:dyDescent="0.3">
      <c r="A2" s="2" t="s">
        <v>528</v>
      </c>
      <c r="B2" s="2" t="s">
        <v>529</v>
      </c>
      <c r="C2" s="2" t="s">
        <v>530</v>
      </c>
      <c r="D2" s="2" t="s">
        <v>543</v>
      </c>
      <c r="E2" s="2" t="s">
        <v>531</v>
      </c>
      <c r="F2" s="2" t="s">
        <v>532</v>
      </c>
      <c r="G2" s="2" t="s">
        <v>564</v>
      </c>
      <c r="H2" t="s">
        <v>533</v>
      </c>
      <c r="I2" t="s">
        <v>534</v>
      </c>
      <c r="J2" s="18" t="s">
        <v>580</v>
      </c>
      <c r="K2" s="18" t="s">
        <v>581</v>
      </c>
      <c r="L2" s="18" t="s">
        <v>582</v>
      </c>
      <c r="M2" s="18" t="s">
        <v>583</v>
      </c>
      <c r="N2" s="18" t="s">
        <v>584</v>
      </c>
      <c r="O2" s="20" t="s">
        <v>585</v>
      </c>
      <c r="P2" s="20" t="s">
        <v>586</v>
      </c>
      <c r="Q2" s="18" t="s">
        <v>587</v>
      </c>
      <c r="R2" s="18" t="s">
        <v>588</v>
      </c>
      <c r="S2" s="23" t="s">
        <v>593</v>
      </c>
      <c r="T2" s="23" t="s">
        <v>590</v>
      </c>
    </row>
    <row r="3" spans="1:20" ht="16.5" thickTop="1" thickBot="1" x14ac:dyDescent="0.3">
      <c r="A3" s="2" t="s">
        <v>23</v>
      </c>
      <c r="B3" s="2" t="s">
        <v>24</v>
      </c>
      <c r="C3" s="2" t="s">
        <v>25</v>
      </c>
      <c r="D3" s="2" t="s">
        <v>545</v>
      </c>
      <c r="E3" s="2" t="s">
        <v>26</v>
      </c>
      <c r="F3" s="2">
        <v>1250402</v>
      </c>
      <c r="G3" s="3">
        <v>13316</v>
      </c>
      <c r="H3" s="1" t="s">
        <v>27</v>
      </c>
      <c r="I3" s="7">
        <v>1800000</v>
      </c>
      <c r="J3" s="21">
        <f>I3/9</f>
        <v>200000</v>
      </c>
      <c r="K3" s="21">
        <f>I3/9</f>
        <v>200000</v>
      </c>
      <c r="L3" s="21">
        <v>50000</v>
      </c>
      <c r="M3" s="21">
        <f>I3/9</f>
        <v>200000</v>
      </c>
      <c r="N3" s="21">
        <f>I3/9</f>
        <v>200000</v>
      </c>
      <c r="O3" s="21">
        <f>I3/9</f>
        <v>200000</v>
      </c>
      <c r="P3" s="21">
        <f>I3/9</f>
        <v>200000</v>
      </c>
      <c r="Q3" s="21">
        <f>I3/9</f>
        <v>200000</v>
      </c>
      <c r="R3" s="21">
        <v>350000</v>
      </c>
      <c r="S3" s="6">
        <f>SUM(J3:R3)</f>
        <v>1800000</v>
      </c>
      <c r="T3" s="6">
        <f>I3-S3</f>
        <v>0</v>
      </c>
    </row>
    <row r="4" spans="1:20" ht="16.5" thickTop="1" thickBot="1" x14ac:dyDescent="0.3">
      <c r="A4" s="2" t="s">
        <v>23</v>
      </c>
      <c r="B4" s="2" t="s">
        <v>28</v>
      </c>
      <c r="C4" s="2" t="s">
        <v>25</v>
      </c>
      <c r="D4" s="2" t="s">
        <v>545</v>
      </c>
      <c r="E4" s="2" t="s">
        <v>29</v>
      </c>
      <c r="F4" s="2">
        <v>1250402</v>
      </c>
      <c r="G4" s="3">
        <v>13316</v>
      </c>
      <c r="H4" s="1" t="s">
        <v>30</v>
      </c>
      <c r="I4" s="7">
        <v>102776</v>
      </c>
      <c r="J4" s="21">
        <f t="shared" ref="J4:J26" si="0">I4/9</f>
        <v>11419.555555555555</v>
      </c>
      <c r="K4" s="21">
        <f t="shared" ref="K4:K27" si="1">I4/9</f>
        <v>11419.555555555555</v>
      </c>
      <c r="L4" s="21">
        <f t="shared" ref="L4:L26" si="2">I4/9</f>
        <v>11419.555555555555</v>
      </c>
      <c r="M4" s="21">
        <f t="shared" ref="M4:M27" si="3">I4/9</f>
        <v>11419.555555555555</v>
      </c>
      <c r="N4" s="21">
        <f t="shared" ref="N4:N27" si="4">I4/9</f>
        <v>11419.555555555555</v>
      </c>
      <c r="O4" s="21">
        <f t="shared" ref="O4:O27" si="5">I4/9</f>
        <v>11419.555555555555</v>
      </c>
      <c r="P4" s="21">
        <f t="shared" ref="P4:P27" si="6">I4/9</f>
        <v>11419.555555555555</v>
      </c>
      <c r="Q4" s="21">
        <f t="shared" ref="Q4:Q26" si="7">I4/9</f>
        <v>11419.555555555555</v>
      </c>
      <c r="R4" s="21">
        <f t="shared" ref="R4:R26" si="8">I4/9</f>
        <v>11419.555555555555</v>
      </c>
      <c r="S4" s="6">
        <f t="shared" ref="S4:S27" si="9">SUM(J4:R4)</f>
        <v>102776</v>
      </c>
      <c r="T4" s="6">
        <f t="shared" ref="T4:T28" si="10">I4-S4</f>
        <v>0</v>
      </c>
    </row>
    <row r="5" spans="1:20" ht="16.5" thickTop="1" thickBot="1" x14ac:dyDescent="0.3">
      <c r="A5" s="2" t="s">
        <v>23</v>
      </c>
      <c r="B5" s="2" t="s">
        <v>31</v>
      </c>
      <c r="C5" s="2" t="s">
        <v>25</v>
      </c>
      <c r="D5" s="2" t="s">
        <v>545</v>
      </c>
      <c r="E5" s="2" t="s">
        <v>32</v>
      </c>
      <c r="F5" s="2">
        <v>1250402</v>
      </c>
      <c r="G5" s="3">
        <v>13316</v>
      </c>
      <c r="H5" s="1" t="s">
        <v>33</v>
      </c>
      <c r="I5" s="7">
        <v>100000</v>
      </c>
      <c r="J5" s="21">
        <f t="shared" si="0"/>
        <v>11111.111111111111</v>
      </c>
      <c r="K5" s="21">
        <f t="shared" si="1"/>
        <v>11111.111111111111</v>
      </c>
      <c r="L5" s="21">
        <f t="shared" si="2"/>
        <v>11111.111111111111</v>
      </c>
      <c r="M5" s="21">
        <f t="shared" si="3"/>
        <v>11111.111111111111</v>
      </c>
      <c r="N5" s="21">
        <f t="shared" si="4"/>
        <v>11111.111111111111</v>
      </c>
      <c r="O5" s="21">
        <f t="shared" si="5"/>
        <v>11111.111111111111</v>
      </c>
      <c r="P5" s="21">
        <f t="shared" si="6"/>
        <v>11111.111111111111</v>
      </c>
      <c r="Q5" s="21">
        <f t="shared" si="7"/>
        <v>11111.111111111111</v>
      </c>
      <c r="R5" s="21">
        <f t="shared" si="8"/>
        <v>11111.111111111111</v>
      </c>
      <c r="S5" s="6">
        <f t="shared" si="9"/>
        <v>100000</v>
      </c>
      <c r="T5" s="6">
        <f t="shared" si="10"/>
        <v>0</v>
      </c>
    </row>
    <row r="6" spans="1:20" ht="16.5" thickTop="1" thickBot="1" x14ac:dyDescent="0.3">
      <c r="A6" s="2" t="s">
        <v>23</v>
      </c>
      <c r="B6" s="2" t="s">
        <v>34</v>
      </c>
      <c r="C6" s="2" t="s">
        <v>25</v>
      </c>
      <c r="D6" s="2" t="s">
        <v>545</v>
      </c>
      <c r="E6" s="2" t="s">
        <v>32</v>
      </c>
      <c r="F6" s="2">
        <v>1250402</v>
      </c>
      <c r="G6" s="3">
        <v>13316</v>
      </c>
      <c r="H6" t="s">
        <v>33</v>
      </c>
      <c r="I6" s="7">
        <v>0</v>
      </c>
      <c r="J6" s="21">
        <f t="shared" si="0"/>
        <v>0</v>
      </c>
      <c r="K6" s="21">
        <f t="shared" si="1"/>
        <v>0</v>
      </c>
      <c r="L6" s="21">
        <f t="shared" si="2"/>
        <v>0</v>
      </c>
      <c r="M6" s="21">
        <f t="shared" si="3"/>
        <v>0</v>
      </c>
      <c r="N6" s="21">
        <f t="shared" si="4"/>
        <v>0</v>
      </c>
      <c r="O6" s="21">
        <f t="shared" si="5"/>
        <v>0</v>
      </c>
      <c r="P6" s="21">
        <f t="shared" si="6"/>
        <v>0</v>
      </c>
      <c r="Q6" s="21">
        <f t="shared" si="7"/>
        <v>0</v>
      </c>
      <c r="R6" s="21">
        <f t="shared" si="8"/>
        <v>0</v>
      </c>
      <c r="S6" s="6">
        <f t="shared" si="9"/>
        <v>0</v>
      </c>
      <c r="T6" s="6">
        <f t="shared" si="10"/>
        <v>0</v>
      </c>
    </row>
    <row r="7" spans="1:20" ht="16.5" thickTop="1" thickBot="1" x14ac:dyDescent="0.3">
      <c r="A7" s="2" t="s">
        <v>23</v>
      </c>
      <c r="B7" s="2" t="s">
        <v>35</v>
      </c>
      <c r="C7" s="2" t="s">
        <v>36</v>
      </c>
      <c r="D7" s="2" t="s">
        <v>545</v>
      </c>
      <c r="E7" s="2" t="s">
        <v>37</v>
      </c>
      <c r="F7" s="2">
        <v>1250402</v>
      </c>
      <c r="G7" s="3">
        <v>13316</v>
      </c>
      <c r="H7" s="1" t="s">
        <v>38</v>
      </c>
      <c r="I7" s="7">
        <v>200000</v>
      </c>
      <c r="J7" s="21">
        <f t="shared" si="0"/>
        <v>22222.222222222223</v>
      </c>
      <c r="K7" s="21">
        <f t="shared" si="1"/>
        <v>22222.222222222223</v>
      </c>
      <c r="L7" s="21">
        <f t="shared" si="2"/>
        <v>22222.222222222223</v>
      </c>
      <c r="M7" s="21">
        <f t="shared" si="3"/>
        <v>22222.222222222223</v>
      </c>
      <c r="N7" s="21">
        <f t="shared" si="4"/>
        <v>22222.222222222223</v>
      </c>
      <c r="O7" s="21">
        <f t="shared" si="5"/>
        <v>22222.222222222223</v>
      </c>
      <c r="P7" s="21">
        <f t="shared" si="6"/>
        <v>22222.222222222223</v>
      </c>
      <c r="Q7" s="21">
        <f t="shared" si="7"/>
        <v>22222.222222222223</v>
      </c>
      <c r="R7" s="21">
        <f t="shared" si="8"/>
        <v>22222.222222222223</v>
      </c>
      <c r="S7" s="6">
        <f t="shared" si="9"/>
        <v>200000</v>
      </c>
      <c r="T7" s="6">
        <f t="shared" si="10"/>
        <v>0</v>
      </c>
    </row>
    <row r="8" spans="1:20" ht="16.5" thickTop="1" thickBot="1" x14ac:dyDescent="0.3">
      <c r="A8" s="2" t="s">
        <v>23</v>
      </c>
      <c r="B8" s="2" t="s">
        <v>39</v>
      </c>
      <c r="C8" s="2" t="s">
        <v>25</v>
      </c>
      <c r="D8" s="2" t="s">
        <v>545</v>
      </c>
      <c r="E8" s="2" t="s">
        <v>37</v>
      </c>
      <c r="F8" s="2">
        <v>1250402</v>
      </c>
      <c r="G8" s="3">
        <v>13316</v>
      </c>
      <c r="H8" t="s">
        <v>38</v>
      </c>
      <c r="I8" s="7">
        <v>0</v>
      </c>
      <c r="J8" s="21">
        <f t="shared" si="0"/>
        <v>0</v>
      </c>
      <c r="K8" s="21">
        <f t="shared" si="1"/>
        <v>0</v>
      </c>
      <c r="L8" s="21">
        <f t="shared" si="2"/>
        <v>0</v>
      </c>
      <c r="M8" s="21">
        <f t="shared" si="3"/>
        <v>0</v>
      </c>
      <c r="N8" s="21">
        <f t="shared" si="4"/>
        <v>0</v>
      </c>
      <c r="O8" s="21">
        <f t="shared" si="5"/>
        <v>0</v>
      </c>
      <c r="P8" s="21">
        <f t="shared" si="6"/>
        <v>0</v>
      </c>
      <c r="Q8" s="21">
        <f t="shared" si="7"/>
        <v>0</v>
      </c>
      <c r="R8" s="21">
        <f t="shared" si="8"/>
        <v>0</v>
      </c>
      <c r="S8" s="6">
        <f t="shared" si="9"/>
        <v>0</v>
      </c>
      <c r="T8" s="6">
        <f t="shared" si="10"/>
        <v>0</v>
      </c>
    </row>
    <row r="9" spans="1:20" ht="16.5" thickTop="1" thickBot="1" x14ac:dyDescent="0.3">
      <c r="A9" s="2" t="s">
        <v>23</v>
      </c>
      <c r="B9" s="2" t="s">
        <v>40</v>
      </c>
      <c r="C9" s="2" t="s">
        <v>25</v>
      </c>
      <c r="D9" s="2" t="s">
        <v>545</v>
      </c>
      <c r="E9" s="2" t="s">
        <v>41</v>
      </c>
      <c r="F9" s="2">
        <v>1250402</v>
      </c>
      <c r="G9" s="3">
        <v>13316</v>
      </c>
      <c r="H9" t="s">
        <v>42</v>
      </c>
      <c r="I9" s="7">
        <v>0</v>
      </c>
      <c r="J9" s="21">
        <f t="shared" si="0"/>
        <v>0</v>
      </c>
      <c r="K9" s="21">
        <f t="shared" si="1"/>
        <v>0</v>
      </c>
      <c r="L9" s="21">
        <f t="shared" si="2"/>
        <v>0</v>
      </c>
      <c r="M9" s="21">
        <f t="shared" si="3"/>
        <v>0</v>
      </c>
      <c r="N9" s="21">
        <f t="shared" si="4"/>
        <v>0</v>
      </c>
      <c r="O9" s="21">
        <f t="shared" si="5"/>
        <v>0</v>
      </c>
      <c r="P9" s="21">
        <f t="shared" si="6"/>
        <v>0</v>
      </c>
      <c r="Q9" s="21">
        <f t="shared" si="7"/>
        <v>0</v>
      </c>
      <c r="R9" s="21">
        <f t="shared" si="8"/>
        <v>0</v>
      </c>
      <c r="S9" s="6">
        <f t="shared" si="9"/>
        <v>0</v>
      </c>
      <c r="T9" s="6">
        <f t="shared" si="10"/>
        <v>0</v>
      </c>
    </row>
    <row r="10" spans="1:20" ht="16.5" thickTop="1" thickBot="1" x14ac:dyDescent="0.3">
      <c r="A10" s="2" t="s">
        <v>23</v>
      </c>
      <c r="B10" s="2" t="s">
        <v>43</v>
      </c>
      <c r="C10" s="2" t="s">
        <v>25</v>
      </c>
      <c r="D10" s="2" t="s">
        <v>545</v>
      </c>
      <c r="E10" s="2" t="s">
        <v>41</v>
      </c>
      <c r="F10" s="2">
        <v>1250402</v>
      </c>
      <c r="G10" s="3">
        <v>13316</v>
      </c>
      <c r="H10" t="s">
        <v>42</v>
      </c>
      <c r="I10" s="7">
        <v>0</v>
      </c>
      <c r="J10" s="21">
        <f t="shared" si="0"/>
        <v>0</v>
      </c>
      <c r="K10" s="21">
        <f t="shared" si="1"/>
        <v>0</v>
      </c>
      <c r="L10" s="21">
        <f t="shared" si="2"/>
        <v>0</v>
      </c>
      <c r="M10" s="21">
        <f t="shared" si="3"/>
        <v>0</v>
      </c>
      <c r="N10" s="21">
        <f t="shared" si="4"/>
        <v>0</v>
      </c>
      <c r="O10" s="21">
        <f t="shared" si="5"/>
        <v>0</v>
      </c>
      <c r="P10" s="21">
        <f t="shared" si="6"/>
        <v>0</v>
      </c>
      <c r="Q10" s="21">
        <f t="shared" si="7"/>
        <v>0</v>
      </c>
      <c r="R10" s="21">
        <f t="shared" si="8"/>
        <v>0</v>
      </c>
      <c r="S10" s="6">
        <f t="shared" si="9"/>
        <v>0</v>
      </c>
      <c r="T10" s="6">
        <f t="shared" si="10"/>
        <v>0</v>
      </c>
    </row>
    <row r="11" spans="1:20" ht="16.5" thickTop="1" thickBot="1" x14ac:dyDescent="0.3">
      <c r="A11" s="2" t="s">
        <v>23</v>
      </c>
      <c r="B11" s="2" t="s">
        <v>44</v>
      </c>
      <c r="C11" s="2" t="s">
        <v>25</v>
      </c>
      <c r="D11" s="2" t="s">
        <v>545</v>
      </c>
      <c r="E11" s="2" t="s">
        <v>45</v>
      </c>
      <c r="F11" s="2">
        <v>1250402</v>
      </c>
      <c r="G11" s="3">
        <v>13316</v>
      </c>
      <c r="H11" s="1" t="s">
        <v>46</v>
      </c>
      <c r="I11" s="7">
        <v>1036000</v>
      </c>
      <c r="J11" s="21">
        <f t="shared" si="0"/>
        <v>115111.11111111111</v>
      </c>
      <c r="K11" s="21">
        <f t="shared" si="1"/>
        <v>115111.11111111111</v>
      </c>
      <c r="L11" s="21">
        <f t="shared" si="2"/>
        <v>115111.11111111111</v>
      </c>
      <c r="M11" s="21">
        <f t="shared" si="3"/>
        <v>115111.11111111111</v>
      </c>
      <c r="N11" s="21">
        <f t="shared" si="4"/>
        <v>115111.11111111111</v>
      </c>
      <c r="O11" s="21">
        <f t="shared" si="5"/>
        <v>115111.11111111111</v>
      </c>
      <c r="P11" s="21">
        <f t="shared" si="6"/>
        <v>115111.11111111111</v>
      </c>
      <c r="Q11" s="21">
        <f t="shared" si="7"/>
        <v>115111.11111111111</v>
      </c>
      <c r="R11" s="21">
        <f t="shared" si="8"/>
        <v>115111.11111111111</v>
      </c>
      <c r="S11" s="6">
        <f t="shared" si="9"/>
        <v>1036000</v>
      </c>
      <c r="T11" s="6">
        <f t="shared" si="10"/>
        <v>0</v>
      </c>
    </row>
    <row r="12" spans="1:20" ht="16.5" thickTop="1" thickBot="1" x14ac:dyDescent="0.3">
      <c r="A12" s="2" t="s">
        <v>23</v>
      </c>
      <c r="B12" s="2" t="s">
        <v>47</v>
      </c>
      <c r="C12" s="2" t="s">
        <v>25</v>
      </c>
      <c r="D12" s="2" t="s">
        <v>545</v>
      </c>
      <c r="E12" s="2" t="s">
        <v>45</v>
      </c>
      <c r="F12" s="2">
        <v>1250402</v>
      </c>
      <c r="G12" s="3">
        <v>13316</v>
      </c>
      <c r="H12" t="s">
        <v>46</v>
      </c>
      <c r="I12" s="7">
        <v>0</v>
      </c>
      <c r="J12" s="21">
        <f t="shared" si="0"/>
        <v>0</v>
      </c>
      <c r="K12" s="21">
        <f t="shared" si="1"/>
        <v>0</v>
      </c>
      <c r="L12" s="21">
        <f t="shared" si="2"/>
        <v>0</v>
      </c>
      <c r="M12" s="21">
        <f t="shared" si="3"/>
        <v>0</v>
      </c>
      <c r="N12" s="21">
        <f t="shared" si="4"/>
        <v>0</v>
      </c>
      <c r="O12" s="21">
        <f t="shared" si="5"/>
        <v>0</v>
      </c>
      <c r="P12" s="21">
        <f t="shared" si="6"/>
        <v>0</v>
      </c>
      <c r="Q12" s="21">
        <f t="shared" si="7"/>
        <v>0</v>
      </c>
      <c r="R12" s="21">
        <f t="shared" si="8"/>
        <v>0</v>
      </c>
      <c r="S12" s="6">
        <f t="shared" si="9"/>
        <v>0</v>
      </c>
      <c r="T12" s="6">
        <f t="shared" si="10"/>
        <v>0</v>
      </c>
    </row>
    <row r="13" spans="1:20" ht="16.5" thickTop="1" thickBot="1" x14ac:dyDescent="0.3">
      <c r="A13" s="2" t="s">
        <v>23</v>
      </c>
      <c r="B13" s="2" t="s">
        <v>48</v>
      </c>
      <c r="C13" s="2" t="s">
        <v>49</v>
      </c>
      <c r="D13" s="2" t="s">
        <v>545</v>
      </c>
      <c r="E13" s="2" t="s">
        <v>50</v>
      </c>
      <c r="F13" s="2">
        <v>1250402</v>
      </c>
      <c r="G13" s="3">
        <v>13316</v>
      </c>
      <c r="H13" t="s">
        <v>51</v>
      </c>
      <c r="I13" s="7">
        <v>0</v>
      </c>
      <c r="J13" s="21">
        <f t="shared" si="0"/>
        <v>0</v>
      </c>
      <c r="K13" s="21">
        <f t="shared" si="1"/>
        <v>0</v>
      </c>
      <c r="L13" s="21">
        <f t="shared" si="2"/>
        <v>0</v>
      </c>
      <c r="M13" s="21">
        <f t="shared" si="3"/>
        <v>0</v>
      </c>
      <c r="N13" s="21">
        <f t="shared" si="4"/>
        <v>0</v>
      </c>
      <c r="O13" s="21">
        <f t="shared" si="5"/>
        <v>0</v>
      </c>
      <c r="P13" s="21">
        <f t="shared" si="6"/>
        <v>0</v>
      </c>
      <c r="Q13" s="21">
        <f t="shared" si="7"/>
        <v>0</v>
      </c>
      <c r="R13" s="21">
        <f t="shared" si="8"/>
        <v>0</v>
      </c>
      <c r="S13" s="6">
        <f t="shared" si="9"/>
        <v>0</v>
      </c>
      <c r="T13" s="6">
        <f t="shared" si="10"/>
        <v>0</v>
      </c>
    </row>
    <row r="14" spans="1:20" ht="16.5" thickTop="1" thickBot="1" x14ac:dyDescent="0.3">
      <c r="A14" s="2" t="s">
        <v>23</v>
      </c>
      <c r="B14" s="2" t="s">
        <v>52</v>
      </c>
      <c r="C14" s="2" t="s">
        <v>25</v>
      </c>
      <c r="D14" s="2" t="s">
        <v>545</v>
      </c>
      <c r="E14" s="2" t="s">
        <v>53</v>
      </c>
      <c r="F14" s="2">
        <v>1250402</v>
      </c>
      <c r="G14" s="3">
        <v>13316</v>
      </c>
      <c r="H14" s="1" t="s">
        <v>54</v>
      </c>
      <c r="I14" s="7">
        <v>10000000</v>
      </c>
      <c r="J14" s="21">
        <v>4500000</v>
      </c>
      <c r="K14" s="21">
        <v>900000</v>
      </c>
      <c r="L14" s="21">
        <v>75000</v>
      </c>
      <c r="M14" s="21">
        <v>400000</v>
      </c>
      <c r="N14" s="21">
        <v>400000</v>
      </c>
      <c r="O14" s="21">
        <v>400000</v>
      </c>
      <c r="P14" s="21">
        <v>400000</v>
      </c>
      <c r="Q14" s="21">
        <v>400000</v>
      </c>
      <c r="R14" s="21">
        <v>400000</v>
      </c>
      <c r="S14" s="6">
        <f t="shared" si="9"/>
        <v>7875000</v>
      </c>
      <c r="T14" s="6">
        <f t="shared" si="10"/>
        <v>2125000</v>
      </c>
    </row>
    <row r="15" spans="1:20" ht="16.5" thickTop="1" thickBot="1" x14ac:dyDescent="0.3">
      <c r="A15" s="2" t="s">
        <v>23</v>
      </c>
      <c r="B15" s="2" t="s">
        <v>55</v>
      </c>
      <c r="C15" s="2" t="s">
        <v>36</v>
      </c>
      <c r="D15" s="2" t="s">
        <v>545</v>
      </c>
      <c r="E15" s="2" t="s">
        <v>53</v>
      </c>
      <c r="F15" s="2">
        <v>1250402</v>
      </c>
      <c r="G15" s="3">
        <v>13316</v>
      </c>
      <c r="H15" t="s">
        <v>54</v>
      </c>
      <c r="I15" s="7">
        <v>0</v>
      </c>
      <c r="J15" s="21">
        <f t="shared" si="0"/>
        <v>0</v>
      </c>
      <c r="K15" s="21">
        <f t="shared" si="1"/>
        <v>0</v>
      </c>
      <c r="L15" s="21">
        <f t="shared" si="2"/>
        <v>0</v>
      </c>
      <c r="M15" s="21">
        <f t="shared" si="3"/>
        <v>0</v>
      </c>
      <c r="N15" s="21">
        <f t="shared" si="4"/>
        <v>0</v>
      </c>
      <c r="O15" s="21">
        <f t="shared" si="5"/>
        <v>0</v>
      </c>
      <c r="P15" s="21">
        <f t="shared" si="6"/>
        <v>0</v>
      </c>
      <c r="Q15" s="21">
        <f t="shared" si="7"/>
        <v>0</v>
      </c>
      <c r="R15" s="21">
        <f t="shared" si="8"/>
        <v>0</v>
      </c>
      <c r="S15" s="6">
        <f t="shared" si="9"/>
        <v>0</v>
      </c>
      <c r="T15" s="6">
        <f t="shared" si="10"/>
        <v>0</v>
      </c>
    </row>
    <row r="16" spans="1:20" ht="16.5" thickTop="1" thickBot="1" x14ac:dyDescent="0.3">
      <c r="A16" s="2" t="s">
        <v>23</v>
      </c>
      <c r="B16" s="2" t="s">
        <v>56</v>
      </c>
      <c r="C16" s="2" t="s">
        <v>36</v>
      </c>
      <c r="D16" s="2" t="s">
        <v>545</v>
      </c>
      <c r="E16" s="2" t="s">
        <v>57</v>
      </c>
      <c r="F16" s="2">
        <v>1250402</v>
      </c>
      <c r="G16" s="3">
        <v>13316</v>
      </c>
      <c r="H16" s="1" t="s">
        <v>58</v>
      </c>
      <c r="I16" s="7">
        <v>1000000</v>
      </c>
      <c r="J16" s="21">
        <f t="shared" si="0"/>
        <v>111111.11111111111</v>
      </c>
      <c r="K16" s="21">
        <f t="shared" si="1"/>
        <v>111111.11111111111</v>
      </c>
      <c r="L16" s="21">
        <f t="shared" si="2"/>
        <v>111111.11111111111</v>
      </c>
      <c r="M16" s="21">
        <f t="shared" si="3"/>
        <v>111111.11111111111</v>
      </c>
      <c r="N16" s="21">
        <f t="shared" si="4"/>
        <v>111111.11111111111</v>
      </c>
      <c r="O16" s="21">
        <f t="shared" si="5"/>
        <v>111111.11111111111</v>
      </c>
      <c r="P16" s="21">
        <f t="shared" si="6"/>
        <v>111111.11111111111</v>
      </c>
      <c r="Q16" s="21">
        <f t="shared" si="7"/>
        <v>111111.11111111111</v>
      </c>
      <c r="R16" s="21">
        <f t="shared" si="8"/>
        <v>111111.11111111111</v>
      </c>
      <c r="S16" s="6">
        <f t="shared" si="9"/>
        <v>1000000</v>
      </c>
      <c r="T16" s="6">
        <f t="shared" si="10"/>
        <v>0</v>
      </c>
    </row>
    <row r="17" spans="1:20" ht="16.5" thickTop="1" thickBot="1" x14ac:dyDescent="0.3">
      <c r="A17" s="2" t="s">
        <v>23</v>
      </c>
      <c r="B17" s="2" t="s">
        <v>59</v>
      </c>
      <c r="C17" s="2" t="s">
        <v>25</v>
      </c>
      <c r="D17" s="2" t="s">
        <v>545</v>
      </c>
      <c r="E17" s="2" t="s">
        <v>57</v>
      </c>
      <c r="F17" s="2">
        <v>1250402</v>
      </c>
      <c r="G17" s="3">
        <v>13316</v>
      </c>
      <c r="H17" t="s">
        <v>58</v>
      </c>
      <c r="I17" s="7">
        <v>0</v>
      </c>
      <c r="J17" s="21">
        <f t="shared" si="0"/>
        <v>0</v>
      </c>
      <c r="K17" s="21">
        <f t="shared" si="1"/>
        <v>0</v>
      </c>
      <c r="L17" s="21">
        <f t="shared" si="2"/>
        <v>0</v>
      </c>
      <c r="M17" s="21">
        <f t="shared" si="3"/>
        <v>0</v>
      </c>
      <c r="N17" s="21">
        <f t="shared" si="4"/>
        <v>0</v>
      </c>
      <c r="O17" s="21">
        <f t="shared" si="5"/>
        <v>0</v>
      </c>
      <c r="P17" s="21">
        <f t="shared" si="6"/>
        <v>0</v>
      </c>
      <c r="Q17" s="21">
        <f t="shared" si="7"/>
        <v>0</v>
      </c>
      <c r="R17" s="21">
        <f t="shared" si="8"/>
        <v>0</v>
      </c>
      <c r="S17" s="6">
        <f t="shared" si="9"/>
        <v>0</v>
      </c>
      <c r="T17" s="6">
        <f t="shared" si="10"/>
        <v>0</v>
      </c>
    </row>
    <row r="18" spans="1:20" ht="16.5" thickTop="1" thickBot="1" x14ac:dyDescent="0.3">
      <c r="A18" s="2" t="s">
        <v>23</v>
      </c>
      <c r="B18" s="2" t="s">
        <v>60</v>
      </c>
      <c r="C18" s="2" t="s">
        <v>36</v>
      </c>
      <c r="D18" s="2" t="s">
        <v>545</v>
      </c>
      <c r="E18" s="2" t="s">
        <v>61</v>
      </c>
      <c r="F18" s="2">
        <v>1250402</v>
      </c>
      <c r="G18" s="3">
        <v>13316</v>
      </c>
      <c r="H18" s="1" t="s">
        <v>62</v>
      </c>
      <c r="I18" s="7">
        <v>2000000</v>
      </c>
      <c r="J18" s="21">
        <f t="shared" si="0"/>
        <v>222222.22222222222</v>
      </c>
      <c r="K18" s="21">
        <v>201601</v>
      </c>
      <c r="L18" s="21">
        <v>102025</v>
      </c>
      <c r="M18" s="21">
        <v>245692</v>
      </c>
      <c r="N18" s="21">
        <v>245692</v>
      </c>
      <c r="O18" s="21">
        <v>245692</v>
      </c>
      <c r="P18" s="21">
        <v>245692</v>
      </c>
      <c r="Q18" s="21">
        <v>245692</v>
      </c>
      <c r="R18" s="21">
        <v>245692</v>
      </c>
      <c r="S18" s="6">
        <f t="shared" si="9"/>
        <v>2000000.2222222222</v>
      </c>
      <c r="T18" s="6">
        <f t="shared" si="10"/>
        <v>-0.22222222224809229</v>
      </c>
    </row>
    <row r="19" spans="1:20" ht="16.5" thickTop="1" thickBot="1" x14ac:dyDescent="0.3">
      <c r="A19" s="2" t="s">
        <v>23</v>
      </c>
      <c r="B19" s="2" t="s">
        <v>63</v>
      </c>
      <c r="C19" s="2" t="s">
        <v>25</v>
      </c>
      <c r="D19" s="2" t="s">
        <v>545</v>
      </c>
      <c r="E19" s="2" t="s">
        <v>61</v>
      </c>
      <c r="F19" s="2">
        <v>1250402</v>
      </c>
      <c r="G19" s="3">
        <v>13316</v>
      </c>
      <c r="H19" t="s">
        <v>62</v>
      </c>
      <c r="I19" s="7">
        <v>0</v>
      </c>
      <c r="J19" s="21">
        <f t="shared" si="0"/>
        <v>0</v>
      </c>
      <c r="K19" s="21">
        <f t="shared" si="1"/>
        <v>0</v>
      </c>
      <c r="L19" s="21">
        <f t="shared" si="2"/>
        <v>0</v>
      </c>
      <c r="M19" s="21">
        <f t="shared" si="3"/>
        <v>0</v>
      </c>
      <c r="N19" s="21">
        <f t="shared" si="4"/>
        <v>0</v>
      </c>
      <c r="O19" s="21">
        <f t="shared" si="5"/>
        <v>0</v>
      </c>
      <c r="P19" s="21">
        <f t="shared" si="6"/>
        <v>0</v>
      </c>
      <c r="Q19" s="21">
        <f t="shared" si="7"/>
        <v>0</v>
      </c>
      <c r="R19" s="21">
        <f t="shared" si="8"/>
        <v>0</v>
      </c>
      <c r="S19" s="6">
        <f t="shared" si="9"/>
        <v>0</v>
      </c>
      <c r="T19" s="6">
        <f t="shared" si="10"/>
        <v>0</v>
      </c>
    </row>
    <row r="20" spans="1:20" ht="16.5" thickTop="1" thickBot="1" x14ac:dyDescent="0.3">
      <c r="A20" s="2" t="s">
        <v>23</v>
      </c>
      <c r="B20" s="2" t="s">
        <v>64</v>
      </c>
      <c r="C20" s="2" t="s">
        <v>25</v>
      </c>
      <c r="D20" s="2" t="s">
        <v>545</v>
      </c>
      <c r="E20" s="2" t="s">
        <v>65</v>
      </c>
      <c r="F20" s="2">
        <v>1250402</v>
      </c>
      <c r="G20" s="3">
        <v>13316</v>
      </c>
      <c r="H20" t="s">
        <v>4</v>
      </c>
      <c r="I20" s="7">
        <v>0</v>
      </c>
      <c r="J20" s="21">
        <f t="shared" si="0"/>
        <v>0</v>
      </c>
      <c r="K20" s="21">
        <f t="shared" si="1"/>
        <v>0</v>
      </c>
      <c r="L20" s="21">
        <f t="shared" si="2"/>
        <v>0</v>
      </c>
      <c r="M20" s="21">
        <f t="shared" si="3"/>
        <v>0</v>
      </c>
      <c r="N20" s="21">
        <f t="shared" si="4"/>
        <v>0</v>
      </c>
      <c r="O20" s="21">
        <f t="shared" si="5"/>
        <v>0</v>
      </c>
      <c r="P20" s="21">
        <f t="shared" si="6"/>
        <v>0</v>
      </c>
      <c r="Q20" s="21">
        <f t="shared" si="7"/>
        <v>0</v>
      </c>
      <c r="R20" s="21">
        <f t="shared" si="8"/>
        <v>0</v>
      </c>
      <c r="S20" s="6">
        <f t="shared" si="9"/>
        <v>0</v>
      </c>
      <c r="T20" s="6">
        <f t="shared" si="10"/>
        <v>0</v>
      </c>
    </row>
    <row r="21" spans="1:20" ht="16.5" thickTop="1" thickBot="1" x14ac:dyDescent="0.3">
      <c r="A21" s="2" t="s">
        <v>23</v>
      </c>
      <c r="B21" s="2" t="s">
        <v>66</v>
      </c>
      <c r="C21" s="2" t="s">
        <v>36</v>
      </c>
      <c r="D21" s="2" t="s">
        <v>545</v>
      </c>
      <c r="E21" s="2" t="s">
        <v>65</v>
      </c>
      <c r="F21" s="2">
        <v>1250402</v>
      </c>
      <c r="G21" s="3">
        <v>13316</v>
      </c>
      <c r="H21" t="s">
        <v>4</v>
      </c>
      <c r="I21" s="7">
        <v>0</v>
      </c>
      <c r="J21" s="21">
        <f t="shared" si="0"/>
        <v>0</v>
      </c>
      <c r="K21" s="21">
        <f t="shared" si="1"/>
        <v>0</v>
      </c>
      <c r="L21" s="21">
        <f t="shared" si="2"/>
        <v>0</v>
      </c>
      <c r="M21" s="21">
        <f t="shared" si="3"/>
        <v>0</v>
      </c>
      <c r="N21" s="21">
        <f t="shared" si="4"/>
        <v>0</v>
      </c>
      <c r="O21" s="21">
        <f t="shared" si="5"/>
        <v>0</v>
      </c>
      <c r="P21" s="21">
        <f t="shared" si="6"/>
        <v>0</v>
      </c>
      <c r="Q21" s="21">
        <f t="shared" si="7"/>
        <v>0</v>
      </c>
      <c r="R21" s="21">
        <f t="shared" si="8"/>
        <v>0</v>
      </c>
      <c r="S21" s="6">
        <f t="shared" si="9"/>
        <v>0</v>
      </c>
      <c r="T21" s="6">
        <f t="shared" si="10"/>
        <v>0</v>
      </c>
    </row>
    <row r="22" spans="1:20" ht="16.5" thickTop="1" thickBot="1" x14ac:dyDescent="0.3">
      <c r="A22" s="2" t="s">
        <v>23</v>
      </c>
      <c r="B22" s="2" t="s">
        <v>67</v>
      </c>
      <c r="C22" s="2" t="s">
        <v>25</v>
      </c>
      <c r="D22" s="2" t="s">
        <v>545</v>
      </c>
      <c r="E22" s="2" t="s">
        <v>68</v>
      </c>
      <c r="F22" s="2">
        <v>1250402</v>
      </c>
      <c r="G22" s="3">
        <v>13316</v>
      </c>
      <c r="H22" t="s">
        <v>69</v>
      </c>
      <c r="I22" s="7">
        <v>0</v>
      </c>
      <c r="J22" s="21">
        <f t="shared" si="0"/>
        <v>0</v>
      </c>
      <c r="K22" s="21">
        <f t="shared" si="1"/>
        <v>0</v>
      </c>
      <c r="L22" s="21">
        <f t="shared" si="2"/>
        <v>0</v>
      </c>
      <c r="M22" s="21">
        <f t="shared" si="3"/>
        <v>0</v>
      </c>
      <c r="N22" s="21">
        <f t="shared" si="4"/>
        <v>0</v>
      </c>
      <c r="O22" s="21">
        <f t="shared" si="5"/>
        <v>0</v>
      </c>
      <c r="P22" s="21">
        <f t="shared" si="6"/>
        <v>0</v>
      </c>
      <c r="Q22" s="21">
        <f t="shared" si="7"/>
        <v>0</v>
      </c>
      <c r="R22" s="21">
        <f t="shared" si="8"/>
        <v>0</v>
      </c>
      <c r="S22" s="6">
        <f t="shared" si="9"/>
        <v>0</v>
      </c>
      <c r="T22" s="6">
        <f t="shared" si="10"/>
        <v>0</v>
      </c>
    </row>
    <row r="23" spans="1:20" ht="16.5" thickTop="1" thickBot="1" x14ac:dyDescent="0.3">
      <c r="A23" s="2" t="s">
        <v>23</v>
      </c>
      <c r="B23" s="2" t="s">
        <v>70</v>
      </c>
      <c r="C23" s="2" t="s">
        <v>71</v>
      </c>
      <c r="D23" s="2" t="s">
        <v>545</v>
      </c>
      <c r="E23" s="2" t="s">
        <v>68</v>
      </c>
      <c r="F23" s="2">
        <v>1250402</v>
      </c>
      <c r="G23" s="3">
        <v>13316</v>
      </c>
      <c r="H23" s="1" t="s">
        <v>69</v>
      </c>
      <c r="I23" s="7">
        <v>1500000</v>
      </c>
      <c r="J23" s="21">
        <v>238470</v>
      </c>
      <c r="K23" s="21">
        <v>185757</v>
      </c>
      <c r="L23" s="21">
        <v>25000</v>
      </c>
      <c r="M23" s="21">
        <f t="shared" si="3"/>
        <v>166666.66666666666</v>
      </c>
      <c r="N23" s="21">
        <f t="shared" si="4"/>
        <v>166666.66666666666</v>
      </c>
      <c r="O23" s="21">
        <f t="shared" si="5"/>
        <v>166666.66666666666</v>
      </c>
      <c r="P23" s="21">
        <f t="shared" si="6"/>
        <v>166666.66666666666</v>
      </c>
      <c r="Q23" s="21">
        <f t="shared" si="7"/>
        <v>166666.66666666666</v>
      </c>
      <c r="R23" s="21">
        <v>16666</v>
      </c>
      <c r="S23" s="6">
        <f t="shared" si="9"/>
        <v>1299226.3333333333</v>
      </c>
      <c r="T23" s="6">
        <f t="shared" si="10"/>
        <v>200773.66666666674</v>
      </c>
    </row>
    <row r="24" spans="1:20" ht="16.5" thickTop="1" thickBot="1" x14ac:dyDescent="0.3">
      <c r="A24" s="2" t="s">
        <v>23</v>
      </c>
      <c r="B24" s="2" t="s">
        <v>72</v>
      </c>
      <c r="C24" s="2" t="s">
        <v>36</v>
      </c>
      <c r="D24" s="2" t="s">
        <v>545</v>
      </c>
      <c r="E24" s="2" t="s">
        <v>73</v>
      </c>
      <c r="F24" s="2">
        <v>1250402</v>
      </c>
      <c r="G24" s="3">
        <v>13316</v>
      </c>
      <c r="H24" s="1" t="s">
        <v>74</v>
      </c>
      <c r="I24" s="7">
        <v>450000</v>
      </c>
      <c r="J24" s="21">
        <f t="shared" si="0"/>
        <v>50000</v>
      </c>
      <c r="K24" s="21">
        <v>75000</v>
      </c>
      <c r="L24" s="21">
        <v>25000</v>
      </c>
      <c r="M24" s="21">
        <f t="shared" si="3"/>
        <v>50000</v>
      </c>
      <c r="N24" s="21">
        <f t="shared" si="4"/>
        <v>50000</v>
      </c>
      <c r="O24" s="21">
        <f t="shared" si="5"/>
        <v>50000</v>
      </c>
      <c r="P24" s="21">
        <f t="shared" si="6"/>
        <v>50000</v>
      </c>
      <c r="Q24" s="21">
        <f t="shared" si="7"/>
        <v>50000</v>
      </c>
      <c r="R24" s="21">
        <f t="shared" si="8"/>
        <v>50000</v>
      </c>
      <c r="S24" s="6">
        <f t="shared" si="9"/>
        <v>450000</v>
      </c>
      <c r="T24" s="6">
        <f t="shared" si="10"/>
        <v>0</v>
      </c>
    </row>
    <row r="25" spans="1:20" ht="16.5" thickTop="1" thickBot="1" x14ac:dyDescent="0.3">
      <c r="A25" s="2" t="s">
        <v>23</v>
      </c>
      <c r="B25" s="2" t="s">
        <v>75</v>
      </c>
      <c r="C25" s="2" t="s">
        <v>25</v>
      </c>
      <c r="D25" s="2" t="s">
        <v>545</v>
      </c>
      <c r="E25" s="2" t="s">
        <v>73</v>
      </c>
      <c r="F25" s="2">
        <v>1250402</v>
      </c>
      <c r="G25" s="3">
        <v>13316</v>
      </c>
      <c r="H25" t="s">
        <v>74</v>
      </c>
      <c r="I25" s="7">
        <v>0</v>
      </c>
      <c r="J25" s="21">
        <f t="shared" si="0"/>
        <v>0</v>
      </c>
      <c r="K25" s="21">
        <f t="shared" si="1"/>
        <v>0</v>
      </c>
      <c r="L25" s="21">
        <f t="shared" si="2"/>
        <v>0</v>
      </c>
      <c r="M25" s="21">
        <f t="shared" si="3"/>
        <v>0</v>
      </c>
      <c r="N25" s="21">
        <f t="shared" si="4"/>
        <v>0</v>
      </c>
      <c r="O25" s="21">
        <f t="shared" si="5"/>
        <v>0</v>
      </c>
      <c r="P25" s="21">
        <f t="shared" si="6"/>
        <v>0</v>
      </c>
      <c r="Q25" s="21">
        <f t="shared" si="7"/>
        <v>0</v>
      </c>
      <c r="R25" s="21">
        <f t="shared" si="8"/>
        <v>0</v>
      </c>
      <c r="S25" s="6">
        <f t="shared" si="9"/>
        <v>0</v>
      </c>
      <c r="T25" s="6">
        <f t="shared" si="10"/>
        <v>0</v>
      </c>
    </row>
    <row r="26" spans="1:20" ht="16.5" thickTop="1" thickBot="1" x14ac:dyDescent="0.3">
      <c r="A26" s="2" t="s">
        <v>23</v>
      </c>
      <c r="B26" s="2" t="s">
        <v>76</v>
      </c>
      <c r="C26" s="2" t="s">
        <v>25</v>
      </c>
      <c r="D26" s="2" t="s">
        <v>545</v>
      </c>
      <c r="E26" s="2" t="s">
        <v>77</v>
      </c>
      <c r="F26" s="2">
        <v>1250402</v>
      </c>
      <c r="G26" s="3">
        <v>13316</v>
      </c>
      <c r="H26" t="s">
        <v>78</v>
      </c>
      <c r="I26" s="7">
        <v>0</v>
      </c>
      <c r="J26" s="21">
        <f t="shared" si="0"/>
        <v>0</v>
      </c>
      <c r="K26" s="21">
        <f t="shared" si="1"/>
        <v>0</v>
      </c>
      <c r="L26" s="21">
        <f t="shared" si="2"/>
        <v>0</v>
      </c>
      <c r="M26" s="21">
        <f t="shared" si="3"/>
        <v>0</v>
      </c>
      <c r="N26" s="21">
        <f t="shared" si="4"/>
        <v>0</v>
      </c>
      <c r="O26" s="21">
        <f t="shared" si="5"/>
        <v>0</v>
      </c>
      <c r="P26" s="21">
        <f t="shared" si="6"/>
        <v>0</v>
      </c>
      <c r="Q26" s="21">
        <f t="shared" si="7"/>
        <v>0</v>
      </c>
      <c r="R26" s="21">
        <f t="shared" si="8"/>
        <v>0</v>
      </c>
      <c r="S26" s="6">
        <f t="shared" si="9"/>
        <v>0</v>
      </c>
      <c r="T26" s="6">
        <f t="shared" si="10"/>
        <v>0</v>
      </c>
    </row>
    <row r="27" spans="1:20" ht="16.5" thickTop="1" thickBot="1" x14ac:dyDescent="0.3">
      <c r="A27" s="2" t="s">
        <v>23</v>
      </c>
      <c r="B27" s="24" t="s">
        <v>79</v>
      </c>
      <c r="C27" s="24" t="s">
        <v>25</v>
      </c>
      <c r="D27" s="24" t="s">
        <v>545</v>
      </c>
      <c r="E27" s="24" t="s">
        <v>77</v>
      </c>
      <c r="F27" s="24">
        <v>1250402</v>
      </c>
      <c r="G27" s="25">
        <v>13316</v>
      </c>
      <c r="H27" s="1" t="s">
        <v>78</v>
      </c>
      <c r="I27" s="7">
        <v>600000</v>
      </c>
      <c r="J27" s="21">
        <v>108333</v>
      </c>
      <c r="K27" s="21">
        <f t="shared" si="1"/>
        <v>66666.666666666672</v>
      </c>
      <c r="L27" s="21">
        <v>25000</v>
      </c>
      <c r="M27" s="21">
        <f t="shared" si="3"/>
        <v>66666.666666666672</v>
      </c>
      <c r="N27" s="21">
        <f t="shared" si="4"/>
        <v>66666.666666666672</v>
      </c>
      <c r="O27" s="21">
        <f t="shared" si="5"/>
        <v>66666.666666666672</v>
      </c>
      <c r="P27" s="21">
        <f t="shared" si="6"/>
        <v>66666.666666666672</v>
      </c>
      <c r="Q27" s="21">
        <v>66666</v>
      </c>
      <c r="R27" s="21">
        <v>66665</v>
      </c>
      <c r="S27" s="6">
        <f t="shared" si="9"/>
        <v>599997.33333333349</v>
      </c>
      <c r="T27" s="6">
        <f t="shared" si="10"/>
        <v>2.6666666665114462</v>
      </c>
    </row>
    <row r="28" spans="1:20" ht="16.5" thickTop="1" thickBot="1" x14ac:dyDescent="0.3">
      <c r="B28" s="107" t="s">
        <v>589</v>
      </c>
      <c r="C28" s="108"/>
      <c r="D28" s="108"/>
      <c r="E28" s="108"/>
      <c r="F28" s="108"/>
      <c r="G28" s="108"/>
      <c r="H28" s="109"/>
      <c r="I28" s="7">
        <f>SUM(I3:I27)</f>
        <v>18788776</v>
      </c>
      <c r="J28" s="17">
        <f>SUM(J3:J27)</f>
        <v>5590000.333333333</v>
      </c>
      <c r="K28" s="17">
        <f t="shared" ref="K28:R28" si="11">SUM(K3:K27)</f>
        <v>1899999.7777777778</v>
      </c>
      <c r="L28" s="17">
        <f t="shared" si="11"/>
        <v>573000.11111111112</v>
      </c>
      <c r="M28" s="17">
        <f t="shared" si="11"/>
        <v>1400000.4444444445</v>
      </c>
      <c r="N28" s="17">
        <f t="shared" si="11"/>
        <v>1400000.4444444445</v>
      </c>
      <c r="O28" s="17">
        <f t="shared" si="11"/>
        <v>1400000.4444444445</v>
      </c>
      <c r="P28" s="17">
        <f t="shared" si="11"/>
        <v>1400000.4444444445</v>
      </c>
      <c r="Q28" s="17">
        <f t="shared" si="11"/>
        <v>1399999.7777777778</v>
      </c>
      <c r="R28" s="17">
        <f t="shared" si="11"/>
        <v>1399998.111111111</v>
      </c>
      <c r="S28" s="6">
        <f>SUM(J28:R28)</f>
        <v>16462999.888888888</v>
      </c>
      <c r="T28" s="6">
        <f t="shared" si="10"/>
        <v>2325776.1111111119</v>
      </c>
    </row>
    <row r="29" spans="1:20" ht="15.75" thickBot="1" x14ac:dyDescent="0.3">
      <c r="B29" s="107" t="s">
        <v>591</v>
      </c>
      <c r="C29" s="108"/>
      <c r="D29" s="108"/>
      <c r="E29" s="108"/>
      <c r="F29" s="108"/>
      <c r="G29" s="108"/>
      <c r="H29" s="109"/>
      <c r="J29" s="17">
        <v>5590000</v>
      </c>
      <c r="K29" s="17">
        <v>1900000</v>
      </c>
      <c r="L29" s="17">
        <v>573000</v>
      </c>
      <c r="M29" s="17">
        <v>1400000</v>
      </c>
      <c r="N29" s="17">
        <v>1400000</v>
      </c>
      <c r="O29" s="22">
        <v>1400000</v>
      </c>
      <c r="P29" s="22">
        <v>1400000</v>
      </c>
      <c r="Q29" s="17">
        <v>1400000</v>
      </c>
      <c r="R29" s="17">
        <v>1400000</v>
      </c>
      <c r="S29" s="6">
        <f>SUM(J29:R29)</f>
        <v>16463000</v>
      </c>
      <c r="T29" s="6"/>
    </row>
    <row r="30" spans="1:20" x14ac:dyDescent="0.25">
      <c r="B30" s="110" t="s">
        <v>592</v>
      </c>
      <c r="C30" s="110"/>
      <c r="D30" s="110"/>
      <c r="E30" s="110"/>
      <c r="F30" s="110"/>
      <c r="G30" s="110"/>
      <c r="H30" s="110"/>
      <c r="J30" s="21">
        <f>J29-J28</f>
        <v>-0.33333333302289248</v>
      </c>
      <c r="K30" s="21">
        <f t="shared" ref="K30:R30" si="12">K29-K28</f>
        <v>0.22222222224809229</v>
      </c>
      <c r="L30" s="21">
        <f t="shared" si="12"/>
        <v>-0.11111111112404615</v>
      </c>
      <c r="M30" s="21">
        <f t="shared" si="12"/>
        <v>-0.44444444449618459</v>
      </c>
      <c r="N30" s="21">
        <f t="shared" si="12"/>
        <v>-0.44444444449618459</v>
      </c>
      <c r="O30" s="21">
        <f t="shared" si="12"/>
        <v>-0.44444444449618459</v>
      </c>
      <c r="P30" s="21">
        <f t="shared" si="12"/>
        <v>-0.44444444449618459</v>
      </c>
      <c r="Q30" s="21">
        <f t="shared" si="12"/>
        <v>0.22222222224809229</v>
      </c>
      <c r="R30" s="21">
        <f t="shared" si="12"/>
        <v>1.8888888889923692</v>
      </c>
      <c r="S30" s="6">
        <f>I28-S29</f>
        <v>2325776</v>
      </c>
    </row>
  </sheetData>
  <customSheetViews>
    <customSheetView guid="{9E5933D8-B207-42B1-B7F2-B6A4AD4CCDF1}" scale="85">
      <selection activeCell="I3" sqref="I3"/>
      <pageMargins left="0.7" right="0.7" top="0.75" bottom="0.75" header="0.3" footer="0.3"/>
    </customSheetView>
    <customSheetView guid="{ECF72AE7-C5A2-4B64-8F4D-6758CB07E305}" topLeftCell="H1">
      <selection activeCell="R28" sqref="R28"/>
      <pageMargins left="0.7" right="0.7" top="0.75" bottom="0.75" header="0.3" footer="0.3"/>
    </customSheetView>
    <customSheetView guid="{113F5A9E-2D68-4C33-8BCE-86FDF83113D7}" topLeftCell="H10">
      <selection activeCell="R28" sqref="R28"/>
      <pageMargins left="0.7" right="0.7" top="0.75" bottom="0.75" header="0.3" footer="0.3"/>
    </customSheetView>
    <customSheetView guid="{ED46E13A-94FA-4E4C-857D-89FB75DD4E5B}" topLeftCell="H1">
      <selection activeCell="R28" sqref="R28"/>
      <pageMargins left="0.7" right="0.7" top="0.75" bottom="0.75" header="0.3" footer="0.3"/>
    </customSheetView>
    <customSheetView guid="{6880B336-4DDE-4525-A35F-B03F186E70C2}" topLeftCell="H10">
      <selection activeCell="R28" sqref="R28"/>
      <pageMargins left="0.7" right="0.7" top="0.75" bottom="0.75" header="0.3" footer="0.3"/>
    </customSheetView>
    <customSheetView guid="{C9F1297D-C101-46AC-A90F-3FEF25CC5F27}" topLeftCell="H13">
      <selection activeCell="R28" sqref="R28"/>
      <pageMargins left="0.7" right="0.7" top="0.75" bottom="0.75" header="0.3" footer="0.3"/>
    </customSheetView>
    <customSheetView guid="{A01D44F9-3608-429C-BE76-956311B3E4C7}" scale="85">
      <selection activeCell="R28" sqref="R28"/>
      <pageMargins left="0.7" right="0.7" top="0.75" bottom="0.75" header="0.3" footer="0.3"/>
    </customSheetView>
    <customSheetView guid="{83082431-81FF-409D-850B-67C3547D8BF7}" topLeftCell="H1">
      <selection activeCell="R28" sqref="R28"/>
      <pageMargins left="0.7" right="0.7" top="0.75" bottom="0.75" header="0.3" footer="0.3"/>
    </customSheetView>
  </customSheetViews>
  <mergeCells count="3">
    <mergeCell ref="B28:H28"/>
    <mergeCell ref="B29:H29"/>
    <mergeCell ref="B30:H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T15"/>
  <sheetViews>
    <sheetView zoomScale="85" zoomScaleNormal="85" workbookViewId="0">
      <selection activeCell="I6" sqref="A6:XFD6"/>
    </sheetView>
  </sheetViews>
  <sheetFormatPr defaultRowHeight="15" x14ac:dyDescent="0.25"/>
  <cols>
    <col min="1" max="1" width="18.85546875" style="6" customWidth="1"/>
    <col min="2" max="2" width="18.7109375" style="6" customWidth="1"/>
    <col min="3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3.28515625" style="6" bestFit="1" customWidth="1"/>
    <col min="10" max="10" width="16.85546875" style="6" customWidth="1"/>
    <col min="11" max="18" width="13.7109375" style="6" customWidth="1"/>
    <col min="19" max="19" width="13.85546875" style="6" customWidth="1"/>
    <col min="20" max="20" width="13.28515625" style="6" bestFit="1" customWidth="1"/>
    <col min="21" max="16384" width="9.140625" style="6"/>
  </cols>
  <sheetData>
    <row r="4" spans="1:20" x14ac:dyDescent="0.25">
      <c r="A4" s="45" t="s">
        <v>528</v>
      </c>
      <c r="B4" s="45" t="s">
        <v>529</v>
      </c>
      <c r="C4" s="45" t="s">
        <v>530</v>
      </c>
      <c r="D4" s="45" t="s">
        <v>543</v>
      </c>
      <c r="E4" s="45" t="s">
        <v>531</v>
      </c>
      <c r="F4" s="61" t="s">
        <v>532</v>
      </c>
      <c r="G4" s="45" t="s">
        <v>564</v>
      </c>
      <c r="H4" s="46" t="s">
        <v>533</v>
      </c>
      <c r="I4" s="46" t="s">
        <v>534</v>
      </c>
      <c r="J4" s="47" t="s">
        <v>605</v>
      </c>
      <c r="K4" s="47" t="s">
        <v>606</v>
      </c>
      <c r="L4" s="47" t="s">
        <v>607</v>
      </c>
      <c r="M4" s="47" t="s">
        <v>608</v>
      </c>
      <c r="N4" s="47" t="s">
        <v>609</v>
      </c>
      <c r="O4" s="47" t="s">
        <v>610</v>
      </c>
      <c r="P4" s="47" t="s">
        <v>611</v>
      </c>
      <c r="Q4" s="47" t="s">
        <v>612</v>
      </c>
      <c r="R4" s="47" t="s">
        <v>613</v>
      </c>
      <c r="S4" s="47" t="s">
        <v>593</v>
      </c>
      <c r="T4" s="47" t="s">
        <v>614</v>
      </c>
    </row>
    <row r="5" spans="1:20" x14ac:dyDescent="0.25">
      <c r="A5" s="45" t="s">
        <v>210</v>
      </c>
      <c r="B5" s="45" t="s">
        <v>211</v>
      </c>
      <c r="C5" s="45" t="s">
        <v>212</v>
      </c>
      <c r="D5" s="45" t="s">
        <v>549</v>
      </c>
      <c r="E5" s="45" t="s">
        <v>213</v>
      </c>
      <c r="F5" s="61">
        <v>1250401</v>
      </c>
      <c r="G5" s="45">
        <v>13316</v>
      </c>
      <c r="H5" s="46" t="s">
        <v>27</v>
      </c>
      <c r="I5" s="46">
        <v>500000</v>
      </c>
      <c r="J5" s="57">
        <v>0</v>
      </c>
      <c r="K5" s="57">
        <v>100000</v>
      </c>
      <c r="L5" s="57">
        <v>100000</v>
      </c>
      <c r="M5" s="57"/>
      <c r="N5" s="57">
        <v>100000</v>
      </c>
      <c r="O5" s="57"/>
      <c r="P5" s="57"/>
      <c r="Q5" s="57">
        <v>100000</v>
      </c>
      <c r="R5" s="57"/>
      <c r="S5" s="46">
        <f>J5+K5+L5+M5+N5+O5+P5+Q5+R5</f>
        <v>400000</v>
      </c>
      <c r="T5" s="46">
        <f>I5-S5</f>
        <v>100000</v>
      </c>
    </row>
    <row r="6" spans="1:20" x14ac:dyDescent="0.25">
      <c r="A6" s="45" t="s">
        <v>210</v>
      </c>
      <c r="B6" s="45" t="s">
        <v>214</v>
      </c>
      <c r="C6" s="45" t="s">
        <v>215</v>
      </c>
      <c r="D6" s="45" t="s">
        <v>549</v>
      </c>
      <c r="E6" s="45" t="s">
        <v>216</v>
      </c>
      <c r="F6" s="61">
        <v>1250401</v>
      </c>
      <c r="G6" s="45">
        <v>13316</v>
      </c>
      <c r="H6" s="46" t="s">
        <v>217</v>
      </c>
      <c r="I6" s="46">
        <v>500000</v>
      </c>
      <c r="J6" s="49"/>
      <c r="K6" s="49">
        <v>100000</v>
      </c>
      <c r="L6" s="49">
        <v>100000</v>
      </c>
      <c r="M6" s="49"/>
      <c r="N6" s="49">
        <v>100000</v>
      </c>
      <c r="O6" s="49"/>
      <c r="P6" s="49"/>
      <c r="Q6" s="49">
        <v>100000</v>
      </c>
      <c r="R6" s="49"/>
      <c r="S6" s="46">
        <f t="shared" ref="S6:S14" si="0">J6+K6+L6+M6+N6+O6+P6+Q6+R6</f>
        <v>400000</v>
      </c>
      <c r="T6" s="46">
        <f t="shared" ref="T6:T13" si="1">I6-S6</f>
        <v>100000</v>
      </c>
    </row>
    <row r="7" spans="1:20" x14ac:dyDescent="0.25">
      <c r="A7" s="45" t="s">
        <v>210</v>
      </c>
      <c r="B7" s="45" t="s">
        <v>218</v>
      </c>
      <c r="C7" s="45" t="s">
        <v>219</v>
      </c>
      <c r="D7" s="45" t="s">
        <v>549</v>
      </c>
      <c r="E7" s="45" t="s">
        <v>220</v>
      </c>
      <c r="F7" s="61">
        <v>1250401</v>
      </c>
      <c r="G7" s="45">
        <v>13316</v>
      </c>
      <c r="H7" s="46" t="s">
        <v>221</v>
      </c>
      <c r="I7" s="46">
        <v>2000000</v>
      </c>
      <c r="J7" s="49">
        <v>0</v>
      </c>
      <c r="K7" s="49">
        <v>300000</v>
      </c>
      <c r="L7" s="49">
        <v>300000</v>
      </c>
      <c r="M7" s="49"/>
      <c r="N7" s="49">
        <v>300000</v>
      </c>
      <c r="O7" s="49"/>
      <c r="P7" s="49"/>
      <c r="Q7" s="49">
        <v>300000</v>
      </c>
      <c r="R7" s="49"/>
      <c r="S7" s="46">
        <f t="shared" si="0"/>
        <v>1200000</v>
      </c>
      <c r="T7" s="46">
        <f t="shared" si="1"/>
        <v>800000</v>
      </c>
    </row>
    <row r="8" spans="1:20" x14ac:dyDescent="0.25">
      <c r="A8" s="45" t="s">
        <v>210</v>
      </c>
      <c r="B8" s="45" t="s">
        <v>222</v>
      </c>
      <c r="C8" s="45" t="s">
        <v>223</v>
      </c>
      <c r="D8" s="45" t="s">
        <v>549</v>
      </c>
      <c r="E8" s="45" t="s">
        <v>224</v>
      </c>
      <c r="F8" s="61">
        <v>1250401</v>
      </c>
      <c r="G8" s="45">
        <v>13316</v>
      </c>
      <c r="H8" s="46" t="s">
        <v>225</v>
      </c>
      <c r="I8" s="46">
        <v>100000</v>
      </c>
      <c r="J8" s="49"/>
      <c r="K8" s="49">
        <v>25000</v>
      </c>
      <c r="L8" s="49">
        <v>25000</v>
      </c>
      <c r="M8" s="49"/>
      <c r="N8" s="49">
        <v>25000</v>
      </c>
      <c r="O8" s="49"/>
      <c r="P8" s="49"/>
      <c r="Q8" s="49">
        <v>25000</v>
      </c>
      <c r="R8" s="49"/>
      <c r="S8" s="46">
        <f t="shared" si="0"/>
        <v>100000</v>
      </c>
      <c r="T8" s="46">
        <f t="shared" si="1"/>
        <v>0</v>
      </c>
    </row>
    <row r="9" spans="1:20" x14ac:dyDescent="0.25">
      <c r="A9" s="45" t="s">
        <v>210</v>
      </c>
      <c r="B9" s="45" t="s">
        <v>226</v>
      </c>
      <c r="C9" s="45" t="s">
        <v>227</v>
      </c>
      <c r="D9" s="45" t="s">
        <v>549</v>
      </c>
      <c r="E9" s="45" t="s">
        <v>228</v>
      </c>
      <c r="F9" s="61">
        <v>1250401</v>
      </c>
      <c r="G9" s="45">
        <v>13316</v>
      </c>
      <c r="H9" s="46" t="s">
        <v>229</v>
      </c>
      <c r="I9" s="46">
        <v>2000000</v>
      </c>
      <c r="J9" s="49">
        <v>0</v>
      </c>
      <c r="K9" s="49">
        <v>250000</v>
      </c>
      <c r="L9" s="49">
        <v>250000</v>
      </c>
      <c r="M9" s="49"/>
      <c r="N9" s="49">
        <v>250000</v>
      </c>
      <c r="O9" s="49"/>
      <c r="P9" s="49"/>
      <c r="Q9" s="49">
        <v>250000</v>
      </c>
      <c r="R9" s="49"/>
      <c r="S9" s="46">
        <f t="shared" si="0"/>
        <v>1000000</v>
      </c>
      <c r="T9" s="46">
        <f t="shared" si="1"/>
        <v>1000000</v>
      </c>
    </row>
    <row r="10" spans="1:20" x14ac:dyDescent="0.25">
      <c r="A10" s="45" t="s">
        <v>210</v>
      </c>
      <c r="B10" s="45" t="s">
        <v>230</v>
      </c>
      <c r="C10" s="45" t="s">
        <v>231</v>
      </c>
      <c r="D10" s="45" t="s">
        <v>549</v>
      </c>
      <c r="E10" s="45" t="s">
        <v>232</v>
      </c>
      <c r="F10" s="61">
        <v>1250401</v>
      </c>
      <c r="G10" s="45">
        <v>13316</v>
      </c>
      <c r="H10" s="46" t="s">
        <v>233</v>
      </c>
      <c r="I10" s="46">
        <v>1000000</v>
      </c>
      <c r="J10" s="49">
        <v>250000</v>
      </c>
      <c r="K10" s="49"/>
      <c r="L10" s="49"/>
      <c r="M10" s="49">
        <v>250000</v>
      </c>
      <c r="N10" s="49"/>
      <c r="O10" s="49">
        <v>250000</v>
      </c>
      <c r="P10" s="49"/>
      <c r="Q10" s="49"/>
      <c r="R10" s="49">
        <v>250000</v>
      </c>
      <c r="S10" s="46">
        <f t="shared" si="0"/>
        <v>1000000</v>
      </c>
      <c r="T10" s="46">
        <f t="shared" si="1"/>
        <v>0</v>
      </c>
    </row>
    <row r="11" spans="1:20" x14ac:dyDescent="0.25">
      <c r="A11" s="45" t="s">
        <v>210</v>
      </c>
      <c r="B11" s="45" t="s">
        <v>234</v>
      </c>
      <c r="C11" s="45" t="s">
        <v>235</v>
      </c>
      <c r="D11" s="45" t="s">
        <v>549</v>
      </c>
      <c r="E11" s="45" t="s">
        <v>236</v>
      </c>
      <c r="F11" s="61">
        <v>1250401</v>
      </c>
      <c r="G11" s="45">
        <v>13316</v>
      </c>
      <c r="H11" s="46" t="s">
        <v>237</v>
      </c>
      <c r="I11" s="46">
        <v>250000</v>
      </c>
      <c r="J11" s="49"/>
      <c r="K11" s="49">
        <v>25000</v>
      </c>
      <c r="L11" s="49">
        <v>25000</v>
      </c>
      <c r="M11" s="49"/>
      <c r="N11" s="49">
        <v>25000</v>
      </c>
      <c r="O11" s="49"/>
      <c r="P11" s="49"/>
      <c r="Q11" s="49">
        <v>25000</v>
      </c>
      <c r="R11" s="49"/>
      <c r="S11" s="46">
        <f t="shared" si="0"/>
        <v>100000</v>
      </c>
      <c r="T11" s="46">
        <f t="shared" si="1"/>
        <v>150000</v>
      </c>
    </row>
    <row r="12" spans="1:20" x14ac:dyDescent="0.25">
      <c r="A12" s="45" t="s">
        <v>210</v>
      </c>
      <c r="B12" s="45" t="s">
        <v>238</v>
      </c>
      <c r="C12" s="45" t="s">
        <v>239</v>
      </c>
      <c r="D12" s="45" t="s">
        <v>549</v>
      </c>
      <c r="E12" s="45" t="s">
        <v>240</v>
      </c>
      <c r="F12" s="61">
        <v>1250401</v>
      </c>
      <c r="G12" s="45">
        <v>13316</v>
      </c>
      <c r="H12" s="46" t="s">
        <v>241</v>
      </c>
      <c r="I12" s="46">
        <v>1000000</v>
      </c>
      <c r="J12" s="49"/>
      <c r="K12" s="49"/>
      <c r="L12" s="49"/>
      <c r="M12" s="49"/>
      <c r="N12" s="49"/>
      <c r="O12" s="49"/>
      <c r="P12" s="49">
        <v>500000</v>
      </c>
      <c r="Q12" s="49"/>
      <c r="R12" s="49"/>
      <c r="S12" s="46">
        <f t="shared" si="0"/>
        <v>500000</v>
      </c>
      <c r="T12" s="46">
        <f t="shared" si="1"/>
        <v>500000</v>
      </c>
    </row>
    <row r="13" spans="1:20" x14ac:dyDescent="0.25">
      <c r="A13" s="46"/>
      <c r="B13" s="111" t="s">
        <v>589</v>
      </c>
      <c r="C13" s="111"/>
      <c r="D13" s="111"/>
      <c r="E13" s="111"/>
      <c r="F13" s="111"/>
      <c r="G13" s="111"/>
      <c r="H13" s="111"/>
      <c r="I13" s="46">
        <f>SUM(I5:I12)</f>
        <v>7350000</v>
      </c>
      <c r="J13" s="46">
        <f>SUM(J5:J12)</f>
        <v>250000</v>
      </c>
      <c r="K13" s="46">
        <f t="shared" ref="K13:R13" si="2">SUM(K5:K12)</f>
        <v>800000</v>
      </c>
      <c r="L13" s="46">
        <f t="shared" si="2"/>
        <v>800000</v>
      </c>
      <c r="M13" s="46">
        <f t="shared" si="2"/>
        <v>250000</v>
      </c>
      <c r="N13" s="46">
        <f t="shared" si="2"/>
        <v>800000</v>
      </c>
      <c r="O13" s="46">
        <f t="shared" si="2"/>
        <v>250000</v>
      </c>
      <c r="P13" s="46">
        <f t="shared" si="2"/>
        <v>500000</v>
      </c>
      <c r="Q13" s="46">
        <f t="shared" si="2"/>
        <v>800000</v>
      </c>
      <c r="R13" s="46">
        <f t="shared" si="2"/>
        <v>250000</v>
      </c>
      <c r="S13" s="46">
        <f t="shared" si="0"/>
        <v>4700000</v>
      </c>
      <c r="T13" s="46">
        <f t="shared" si="1"/>
        <v>2650000</v>
      </c>
    </row>
    <row r="14" spans="1:20" x14ac:dyDescent="0.25">
      <c r="A14" s="46"/>
      <c r="B14" s="111" t="s">
        <v>591</v>
      </c>
      <c r="C14" s="111"/>
      <c r="D14" s="111"/>
      <c r="E14" s="111"/>
      <c r="F14" s="111"/>
      <c r="G14" s="111"/>
      <c r="H14" s="111"/>
      <c r="I14" s="46"/>
      <c r="J14" s="50">
        <v>250000</v>
      </c>
      <c r="K14" s="50">
        <v>800000</v>
      </c>
      <c r="L14" s="50">
        <v>800000</v>
      </c>
      <c r="M14" s="50">
        <v>250000</v>
      </c>
      <c r="N14" s="50">
        <v>800000</v>
      </c>
      <c r="O14" s="50">
        <v>250000</v>
      </c>
      <c r="P14" s="50">
        <v>500000</v>
      </c>
      <c r="Q14" s="50">
        <v>800000</v>
      </c>
      <c r="R14" s="50">
        <v>250000</v>
      </c>
      <c r="S14" s="46">
        <f t="shared" si="0"/>
        <v>4700000</v>
      </c>
      <c r="T14" s="46"/>
    </row>
    <row r="15" spans="1:20" x14ac:dyDescent="0.25">
      <c r="A15" s="46"/>
      <c r="B15" s="111" t="s">
        <v>592</v>
      </c>
      <c r="C15" s="111"/>
      <c r="D15" s="111"/>
      <c r="E15" s="111"/>
      <c r="F15" s="111"/>
      <c r="G15" s="111"/>
      <c r="H15" s="111"/>
      <c r="I15" s="46"/>
      <c r="J15" s="46">
        <f>J14-J13</f>
        <v>0</v>
      </c>
      <c r="K15" s="46">
        <f t="shared" ref="K15:R15" si="3">K14-K13</f>
        <v>0</v>
      </c>
      <c r="L15" s="46">
        <f t="shared" si="3"/>
        <v>0</v>
      </c>
      <c r="M15" s="46">
        <f t="shared" si="3"/>
        <v>0</v>
      </c>
      <c r="N15" s="46">
        <f t="shared" si="3"/>
        <v>0</v>
      </c>
      <c r="O15" s="46">
        <f t="shared" si="3"/>
        <v>0</v>
      </c>
      <c r="P15" s="46">
        <f t="shared" si="3"/>
        <v>0</v>
      </c>
      <c r="Q15" s="46">
        <f t="shared" si="3"/>
        <v>0</v>
      </c>
      <c r="R15" s="46">
        <f t="shared" si="3"/>
        <v>0</v>
      </c>
      <c r="S15" s="46">
        <f>I13-S14</f>
        <v>2650000</v>
      </c>
      <c r="T15" s="46"/>
    </row>
  </sheetData>
  <customSheetViews>
    <customSheetView guid="{9E5933D8-B207-42B1-B7F2-B6A4AD4CCDF1}" scale="85">
      <selection activeCell="I6" sqref="A6:XFD6"/>
      <pageMargins left="0.7" right="0.7" top="0.75" bottom="0.75" header="0.3" footer="0.3"/>
    </customSheetView>
    <customSheetView guid="{ECF72AE7-C5A2-4B64-8F4D-6758CB07E305}" topLeftCell="B1">
      <pane xSplit="5" ySplit="4" topLeftCell="H5" activePane="bottomRight" state="frozen"/>
      <selection pane="bottomRight" activeCell="R12" sqref="R12"/>
      <pageMargins left="0.7" right="0.7" top="0.75" bottom="0.75" header="0.3" footer="0.3"/>
    </customSheetView>
    <customSheetView guid="{113F5A9E-2D68-4C33-8BCE-86FDF83113D7}" topLeftCell="B1">
      <selection activeCell="B13" sqref="B13:H15"/>
      <pageMargins left="0.7" right="0.7" top="0.75" bottom="0.75" header="0.3" footer="0.3"/>
    </customSheetView>
    <customSheetView guid="{ED46E13A-94FA-4E4C-857D-89FB75DD4E5B}" topLeftCell="B1">
      <pane xSplit="5" ySplit="4" topLeftCell="G5" activePane="bottomRight" state="frozen"/>
      <selection pane="bottomRight" activeCell="J5" sqref="J5"/>
      <pageMargins left="0.7" right="0.7" top="0.75" bottom="0.75" header="0.3" footer="0.3"/>
    </customSheetView>
    <customSheetView guid="{6880B336-4DDE-4525-A35F-B03F186E70C2}" topLeftCell="B1">
      <selection activeCell="B13" sqref="B13:H15"/>
      <pageMargins left="0.7" right="0.7" top="0.75" bottom="0.75" header="0.3" footer="0.3"/>
    </customSheetView>
    <customSheetView guid="{C9F1297D-C101-46AC-A90F-3FEF25CC5F27}" topLeftCell="C1">
      <selection activeCell="R14" sqref="R14"/>
      <pageMargins left="0.7" right="0.7" top="0.75" bottom="0.75" header="0.3" footer="0.3"/>
    </customSheetView>
    <customSheetView guid="{A01D44F9-3608-429C-BE76-956311B3E4C7}" scale="85" topLeftCell="D1">
      <selection activeCell="I6" sqref="A6:XFD6"/>
      <pageMargins left="0.7" right="0.7" top="0.75" bottom="0.75" header="0.3" footer="0.3"/>
    </customSheetView>
    <customSheetView guid="{83082431-81FF-409D-850B-67C3547D8BF7}" topLeftCell="B1">
      <pane xSplit="5" ySplit="4" topLeftCell="H5" activePane="bottomRight" state="frozen"/>
      <selection pane="bottomRight" activeCell="R12" sqref="R12"/>
      <pageMargins left="0.7" right="0.7" top="0.75" bottom="0.75" header="0.3" footer="0.3"/>
    </customSheetView>
  </customSheetViews>
  <mergeCells count="3">
    <mergeCell ref="B13:H13"/>
    <mergeCell ref="B14:H14"/>
    <mergeCell ref="B15: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U21"/>
  <sheetViews>
    <sheetView tabSelected="1" workbookViewId="0">
      <selection activeCell="G22" sqref="G22"/>
    </sheetView>
  </sheetViews>
  <sheetFormatPr defaultRowHeight="15" x14ac:dyDescent="0.25"/>
  <cols>
    <col min="1" max="1" width="17.7109375" style="6" customWidth="1"/>
    <col min="2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3.140625" style="6" customWidth="1"/>
    <col min="10" max="19" width="14.7109375" style="6" bestFit="1" customWidth="1"/>
    <col min="20" max="21" width="14.28515625" style="6" bestFit="1" customWidth="1"/>
    <col min="22" max="16384" width="9.140625" style="6"/>
  </cols>
  <sheetData>
    <row r="4" spans="1:21" x14ac:dyDescent="0.25">
      <c r="A4" s="45" t="s">
        <v>528</v>
      </c>
      <c r="B4" s="45" t="s">
        <v>529</v>
      </c>
      <c r="C4" s="45" t="s">
        <v>530</v>
      </c>
      <c r="D4" s="45" t="s">
        <v>543</v>
      </c>
      <c r="E4" s="45" t="s">
        <v>531</v>
      </c>
      <c r="F4" s="61" t="s">
        <v>532</v>
      </c>
      <c r="G4" s="45" t="s">
        <v>564</v>
      </c>
      <c r="H4" s="46" t="s">
        <v>533</v>
      </c>
      <c r="I4" s="46" t="s">
        <v>534</v>
      </c>
      <c r="J4" s="47" t="s">
        <v>615</v>
      </c>
      <c r="K4" s="47" t="s">
        <v>616</v>
      </c>
      <c r="L4" s="47" t="s">
        <v>617</v>
      </c>
      <c r="M4" s="47" t="s">
        <v>618</v>
      </c>
      <c r="N4" s="47" t="s">
        <v>619</v>
      </c>
      <c r="O4" s="47" t="s">
        <v>620</v>
      </c>
      <c r="P4" s="47" t="s">
        <v>621</v>
      </c>
      <c r="Q4" s="48" t="s">
        <v>622</v>
      </c>
      <c r="R4" s="48" t="s">
        <v>623</v>
      </c>
      <c r="S4" s="47" t="s">
        <v>624</v>
      </c>
      <c r="T4" s="47" t="s">
        <v>593</v>
      </c>
      <c r="U4" s="47" t="s">
        <v>614</v>
      </c>
    </row>
    <row r="5" spans="1:21" x14ac:dyDescent="0.25">
      <c r="A5" s="45" t="s">
        <v>242</v>
      </c>
      <c r="B5" s="45" t="s">
        <v>243</v>
      </c>
      <c r="C5" s="45" t="s">
        <v>244</v>
      </c>
      <c r="D5" s="45" t="s">
        <v>550</v>
      </c>
      <c r="E5" s="45" t="s">
        <v>245</v>
      </c>
      <c r="F5" s="61">
        <v>1250401</v>
      </c>
      <c r="G5" s="45">
        <v>13316</v>
      </c>
      <c r="H5" s="46" t="s">
        <v>62</v>
      </c>
      <c r="I5" s="46">
        <v>5000000</v>
      </c>
      <c r="J5" s="49">
        <v>0</v>
      </c>
      <c r="K5" s="49"/>
      <c r="L5" s="49"/>
      <c r="M5" s="49">
        <v>1500000</v>
      </c>
      <c r="N5" s="49"/>
      <c r="O5" s="49"/>
      <c r="P5" s="49"/>
      <c r="Q5" s="49">
        <v>0</v>
      </c>
      <c r="R5" s="49"/>
      <c r="S5" s="49">
        <v>2000000</v>
      </c>
      <c r="T5" s="46">
        <f>SUM(J5:S5)</f>
        <v>3500000</v>
      </c>
      <c r="U5" s="46">
        <f>I5-T5</f>
        <v>1500000</v>
      </c>
    </row>
    <row r="6" spans="1:21" x14ac:dyDescent="0.25">
      <c r="A6" s="45" t="s">
        <v>242</v>
      </c>
      <c r="B6" s="45" t="s">
        <v>246</v>
      </c>
      <c r="C6" s="45" t="s">
        <v>247</v>
      </c>
      <c r="D6" s="45" t="s">
        <v>550</v>
      </c>
      <c r="E6" s="45" t="s">
        <v>248</v>
      </c>
      <c r="F6" s="61">
        <v>1250401</v>
      </c>
      <c r="G6" s="45">
        <v>13316</v>
      </c>
      <c r="H6" s="46" t="s">
        <v>4</v>
      </c>
      <c r="I6" s="46">
        <v>7450000</v>
      </c>
      <c r="J6" s="49">
        <v>500000</v>
      </c>
      <c r="K6" s="49"/>
      <c r="L6" s="49"/>
      <c r="M6" s="49">
        <v>1500000</v>
      </c>
      <c r="N6" s="49"/>
      <c r="O6" s="49"/>
      <c r="P6" s="49"/>
      <c r="Q6" s="49">
        <v>500000</v>
      </c>
      <c r="R6" s="49"/>
      <c r="S6" s="49">
        <v>2000000</v>
      </c>
      <c r="T6" s="46">
        <f t="shared" ref="T6:T8" si="0">SUM(J6:S6)</f>
        <v>4500000</v>
      </c>
      <c r="U6" s="46">
        <f t="shared" ref="U6:U9" si="1">I6-T6</f>
        <v>2950000</v>
      </c>
    </row>
    <row r="7" spans="1:21" x14ac:dyDescent="0.25">
      <c r="A7" s="45" t="s">
        <v>242</v>
      </c>
      <c r="B7" s="45" t="s">
        <v>249</v>
      </c>
      <c r="C7" s="45" t="s">
        <v>4</v>
      </c>
      <c r="D7" s="45" t="s">
        <v>550</v>
      </c>
      <c r="E7" s="45" t="s">
        <v>248</v>
      </c>
      <c r="F7" s="61">
        <v>1250401</v>
      </c>
      <c r="G7" s="45">
        <v>13316</v>
      </c>
      <c r="H7" s="46" t="s">
        <v>4</v>
      </c>
      <c r="I7" s="46">
        <v>2000000</v>
      </c>
      <c r="J7" s="49"/>
      <c r="K7" s="49"/>
      <c r="L7" s="49"/>
      <c r="M7" s="49"/>
      <c r="N7" s="49"/>
      <c r="O7" s="49"/>
      <c r="P7" s="49"/>
      <c r="Q7" s="49"/>
      <c r="R7" s="49">
        <v>1500000</v>
      </c>
      <c r="S7" s="49">
        <v>500000</v>
      </c>
      <c r="T7" s="46">
        <f t="shared" si="0"/>
        <v>2000000</v>
      </c>
      <c r="U7" s="46">
        <f t="shared" si="1"/>
        <v>0</v>
      </c>
    </row>
    <row r="8" spans="1:21" x14ac:dyDescent="0.25">
      <c r="A8" s="45" t="s">
        <v>242</v>
      </c>
      <c r="B8" s="45" t="s">
        <v>250</v>
      </c>
      <c r="C8" s="45" t="s">
        <v>251</v>
      </c>
      <c r="D8" s="45" t="s">
        <v>550</v>
      </c>
      <c r="E8" s="45" t="s">
        <v>252</v>
      </c>
      <c r="F8" s="61">
        <v>1250401</v>
      </c>
      <c r="G8" s="45">
        <v>13316</v>
      </c>
      <c r="H8" s="46" t="s">
        <v>251</v>
      </c>
      <c r="I8" s="46">
        <v>12000000</v>
      </c>
      <c r="J8" s="49"/>
      <c r="K8" s="49">
        <v>4500000</v>
      </c>
      <c r="L8" s="49">
        <v>1000000</v>
      </c>
      <c r="M8" s="49"/>
      <c r="N8" s="49">
        <v>2500000</v>
      </c>
      <c r="O8" s="49">
        <v>2500000</v>
      </c>
      <c r="P8" s="49">
        <v>1000000</v>
      </c>
      <c r="Q8" s="49">
        <v>500000</v>
      </c>
      <c r="R8" s="49"/>
      <c r="S8" s="49"/>
      <c r="T8" s="46">
        <f t="shared" si="0"/>
        <v>12000000</v>
      </c>
      <c r="U8" s="46">
        <f t="shared" si="1"/>
        <v>0</v>
      </c>
    </row>
    <row r="9" spans="1:21" x14ac:dyDescent="0.25">
      <c r="A9" s="46"/>
      <c r="B9" s="111" t="s">
        <v>589</v>
      </c>
      <c r="C9" s="111"/>
      <c r="D9" s="111"/>
      <c r="E9" s="111"/>
      <c r="F9" s="111"/>
      <c r="G9" s="111"/>
      <c r="H9" s="111"/>
      <c r="I9" s="46">
        <f>SUM(I5:I8)</f>
        <v>26450000</v>
      </c>
      <c r="J9" s="46">
        <f>SUM(J1:J8)</f>
        <v>500000</v>
      </c>
      <c r="K9" s="46">
        <f t="shared" ref="K9:R9" si="2">SUM(K1:K8)</f>
        <v>4500000</v>
      </c>
      <c r="L9" s="46">
        <f t="shared" si="2"/>
        <v>1000000</v>
      </c>
      <c r="M9" s="46">
        <f t="shared" si="2"/>
        <v>3000000</v>
      </c>
      <c r="N9" s="46">
        <f t="shared" si="2"/>
        <v>2500000</v>
      </c>
      <c r="O9" s="46">
        <f t="shared" si="2"/>
        <v>2500000</v>
      </c>
      <c r="P9" s="46">
        <f t="shared" si="2"/>
        <v>1000000</v>
      </c>
      <c r="Q9" s="46">
        <f t="shared" si="2"/>
        <v>1000000</v>
      </c>
      <c r="R9" s="46">
        <f t="shared" si="2"/>
        <v>1500000</v>
      </c>
      <c r="S9" s="46">
        <f>SUM(S1:S8)</f>
        <v>4500000</v>
      </c>
      <c r="T9" s="46">
        <f>SUM(J9:S9)</f>
        <v>22000000</v>
      </c>
      <c r="U9" s="46">
        <f t="shared" si="1"/>
        <v>4450000</v>
      </c>
    </row>
    <row r="10" spans="1:21" x14ac:dyDescent="0.25">
      <c r="A10" s="46"/>
      <c r="B10" s="111" t="s">
        <v>591</v>
      </c>
      <c r="C10" s="111"/>
      <c r="D10" s="111"/>
      <c r="E10" s="111"/>
      <c r="F10" s="111"/>
      <c r="G10" s="111"/>
      <c r="H10" s="111"/>
      <c r="I10" s="46"/>
      <c r="J10" s="50">
        <v>500000</v>
      </c>
      <c r="K10" s="50">
        <v>4500000</v>
      </c>
      <c r="L10" s="50">
        <v>1000000</v>
      </c>
      <c r="M10" s="50">
        <v>3000000</v>
      </c>
      <c r="N10" s="50">
        <v>2500000</v>
      </c>
      <c r="O10" s="50">
        <v>2500000</v>
      </c>
      <c r="P10" s="50">
        <v>1000000</v>
      </c>
      <c r="Q10" s="51">
        <v>1000000</v>
      </c>
      <c r="R10" s="51">
        <v>1500000</v>
      </c>
      <c r="S10" s="50">
        <v>4500000</v>
      </c>
      <c r="T10" s="46">
        <f>SUM(J10:S10)</f>
        <v>22000000</v>
      </c>
      <c r="U10" s="46"/>
    </row>
    <row r="11" spans="1:21" x14ac:dyDescent="0.25">
      <c r="A11" s="46"/>
      <c r="B11" s="111" t="s">
        <v>592</v>
      </c>
      <c r="C11" s="111"/>
      <c r="D11" s="111"/>
      <c r="E11" s="111"/>
      <c r="F11" s="111"/>
      <c r="G11" s="111"/>
      <c r="H11" s="111"/>
      <c r="I11" s="46"/>
      <c r="J11" s="46">
        <f>J10-J9</f>
        <v>0</v>
      </c>
      <c r="K11" s="46">
        <f t="shared" ref="K11:R11" si="3">K10-K9</f>
        <v>0</v>
      </c>
      <c r="L11" s="46">
        <f t="shared" si="3"/>
        <v>0</v>
      </c>
      <c r="M11" s="46">
        <f t="shared" si="3"/>
        <v>0</v>
      </c>
      <c r="N11" s="46">
        <f t="shared" si="3"/>
        <v>0</v>
      </c>
      <c r="O11" s="46">
        <f t="shared" si="3"/>
        <v>0</v>
      </c>
      <c r="P11" s="46">
        <f t="shared" si="3"/>
        <v>0</v>
      </c>
      <c r="Q11" s="46">
        <f t="shared" si="3"/>
        <v>0</v>
      </c>
      <c r="R11" s="46">
        <f t="shared" si="3"/>
        <v>0</v>
      </c>
      <c r="S11" s="46">
        <f>S10-S9</f>
        <v>0</v>
      </c>
      <c r="T11" s="46">
        <f t="shared" ref="T11" si="4">K11+L11+M11+N11+O11+P11+Q11+R11+S11</f>
        <v>0</v>
      </c>
      <c r="U11" s="46"/>
    </row>
    <row r="14" spans="1:21" x14ac:dyDescent="0.25"/>
    <row r="15" spans="1:21" x14ac:dyDescent="0.25"/>
    <row r="16" spans="1:21" x14ac:dyDescent="0.25"/>
    <row r="17" spans="1:16" x14ac:dyDescent="0.25"/>
    <row r="18" spans="1:16" x14ac:dyDescent="0.25"/>
    <row r="19" spans="1:16" x14ac:dyDescent="0.25"/>
    <row r="20" spans="1:16" x14ac:dyDescent="0.25"/>
    <row r="21" spans="1:16" x14ac:dyDescent="0.25"/>
  </sheetData>
  <customSheetViews>
    <customSheetView guid="{9E5933D8-B207-42B1-B7F2-B6A4AD4CCDF1}">
      <selection activeCell="J17" sqref="J17"/>
      <pageMargins left="0.7" right="0.7" top="0.75" bottom="0.75" header="0.3" footer="0.3"/>
    </customSheetView>
    <customSheetView guid="{ECF72AE7-C5A2-4B64-8F4D-6758CB07E305}" topLeftCell="E1">
      <selection activeCell="I5" sqref="I5:I8"/>
      <pageMargins left="0.7" right="0.7" top="0.75" bottom="0.75" header="0.3" footer="0.3"/>
    </customSheetView>
    <customSheetView guid="{113F5A9E-2D68-4C33-8BCE-86FDF83113D7}" topLeftCell="B1">
      <selection activeCell="I12" sqref="I12"/>
      <pageMargins left="0.7" right="0.7" top="0.75" bottom="0.75" header="0.3" footer="0.3"/>
    </customSheetView>
    <customSheetView guid="{ED46E13A-94FA-4E4C-857D-89FB75DD4E5B}" topLeftCell="A4">
      <selection activeCell="M21" sqref="M21"/>
      <pageMargins left="0.7" right="0.7" top="0.75" bottom="0.75" header="0.3" footer="0.3"/>
    </customSheetView>
    <customSheetView guid="{6880B336-4DDE-4525-A35F-B03F186E70C2}" topLeftCell="B1">
      <selection activeCell="I13" sqref="I13"/>
      <pageMargins left="0.7" right="0.7" top="0.75" bottom="0.75" header="0.3" footer="0.3"/>
    </customSheetView>
    <customSheetView guid="{C9F1297D-C101-46AC-A90F-3FEF25CC5F27}" topLeftCell="G4">
      <selection activeCell="M18" sqref="M18"/>
      <pageMargins left="0.7" right="0.7" top="0.75" bottom="0.75" header="0.3" footer="0.3"/>
    </customSheetView>
    <customSheetView guid="{A01D44F9-3608-429C-BE76-956311B3E4C7}" topLeftCell="E1">
      <selection activeCell="K8" sqref="K8"/>
      <pageMargins left="0.7" right="0.7" top="0.75" bottom="0.75" header="0.3" footer="0.3"/>
    </customSheetView>
    <customSheetView guid="{83082431-81FF-409D-850B-67C3547D8BF7}" topLeftCell="E1">
      <selection activeCell="I5" sqref="I5:I8"/>
      <pageMargins left="0.7" right="0.7" top="0.75" bottom="0.75" header="0.3" footer="0.3"/>
    </customSheetView>
  </customSheetViews>
  <mergeCells count="3">
    <mergeCell ref="B9:H9"/>
    <mergeCell ref="B10:H10"/>
    <mergeCell ref="B11:H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6F5A-C7AB-4E7B-9C33-8310E6AFD5BC}">
  <dimension ref="A3:O7"/>
  <sheetViews>
    <sheetView workbookViewId="0">
      <selection activeCell="K13" sqref="K13"/>
    </sheetView>
  </sheetViews>
  <sheetFormatPr defaultRowHeight="15" x14ac:dyDescent="0.25"/>
  <cols>
    <col min="9" max="9" width="15" bestFit="1" customWidth="1"/>
    <col min="10" max="13" width="16" bestFit="1" customWidth="1"/>
    <col min="14" max="14" width="12.7109375" bestFit="1" customWidth="1"/>
    <col min="15" max="15" width="12.28515625" bestFit="1" customWidth="1"/>
  </cols>
  <sheetData>
    <row r="3" spans="1:15" ht="15.75" thickBot="1" x14ac:dyDescent="0.3">
      <c r="A3" s="52" t="s">
        <v>528</v>
      </c>
      <c r="B3" s="45" t="s">
        <v>529</v>
      </c>
      <c r="C3" s="45" t="s">
        <v>530</v>
      </c>
      <c r="D3" s="45" t="s">
        <v>543</v>
      </c>
      <c r="E3" s="45" t="s">
        <v>531</v>
      </c>
      <c r="F3" s="61" t="s">
        <v>532</v>
      </c>
      <c r="G3" s="45" t="s">
        <v>564</v>
      </c>
      <c r="H3" s="46" t="s">
        <v>533</v>
      </c>
      <c r="I3" s="46" t="s">
        <v>534</v>
      </c>
      <c r="J3" s="47" t="s">
        <v>746</v>
      </c>
      <c r="K3" s="47" t="s">
        <v>747</v>
      </c>
      <c r="L3" s="47" t="s">
        <v>748</v>
      </c>
      <c r="M3" s="48" t="s">
        <v>749</v>
      </c>
      <c r="N3" s="47" t="s">
        <v>593</v>
      </c>
      <c r="O3" s="47" t="s">
        <v>614</v>
      </c>
    </row>
    <row r="4" spans="1:15" ht="16.5" thickTop="1" thickBot="1" x14ac:dyDescent="0.3">
      <c r="A4" s="53" t="s">
        <v>521</v>
      </c>
      <c r="B4" s="45" t="s">
        <v>522</v>
      </c>
      <c r="C4" s="45" t="s">
        <v>523</v>
      </c>
      <c r="D4" s="45" t="s">
        <v>550</v>
      </c>
      <c r="E4" s="45" t="s">
        <v>248</v>
      </c>
      <c r="F4" s="61">
        <v>1250401</v>
      </c>
      <c r="G4" s="45">
        <v>13316</v>
      </c>
      <c r="H4" s="46" t="s">
        <v>4</v>
      </c>
      <c r="I4" s="46">
        <v>5000000</v>
      </c>
      <c r="J4" s="54">
        <v>5000000</v>
      </c>
      <c r="K4" s="54">
        <v>5000000</v>
      </c>
      <c r="L4" s="54">
        <v>4200000</v>
      </c>
      <c r="M4" s="54">
        <v>2000000</v>
      </c>
      <c r="N4" s="46">
        <f>SUM(J4:M4)</f>
        <v>16200000</v>
      </c>
      <c r="O4" s="46">
        <f>I4-N4</f>
        <v>-11200000</v>
      </c>
    </row>
    <row r="5" spans="1:15" ht="15.75" thickTop="1" x14ac:dyDescent="0.25">
      <c r="A5" s="6"/>
      <c r="B5" s="65" t="s">
        <v>589</v>
      </c>
      <c r="C5" s="65"/>
      <c r="D5" s="65"/>
      <c r="E5" s="65"/>
      <c r="F5" s="65"/>
      <c r="G5" s="65"/>
      <c r="H5" s="65"/>
      <c r="I5" s="46">
        <f>SUM(I1:I4)</f>
        <v>5000000</v>
      </c>
      <c r="J5" s="46">
        <f>J4</f>
        <v>5000000</v>
      </c>
      <c r="K5" s="46">
        <f t="shared" ref="K5:M5" si="0">K4</f>
        <v>5000000</v>
      </c>
      <c r="L5" s="46">
        <f t="shared" si="0"/>
        <v>4200000</v>
      </c>
      <c r="M5" s="46">
        <f t="shared" si="0"/>
        <v>2000000</v>
      </c>
      <c r="N5" s="46">
        <f>N4</f>
        <v>16200000</v>
      </c>
      <c r="O5" s="46">
        <f>I5-N5</f>
        <v>-11200000</v>
      </c>
    </row>
    <row r="6" spans="1:15" x14ac:dyDescent="0.25">
      <c r="A6" s="6"/>
      <c r="B6" s="65" t="s">
        <v>591</v>
      </c>
      <c r="C6" s="65"/>
      <c r="D6" s="65"/>
      <c r="E6" s="65"/>
      <c r="F6" s="65"/>
      <c r="G6" s="65"/>
      <c r="H6" s="65"/>
      <c r="I6" s="46"/>
      <c r="J6" s="50">
        <v>5000000</v>
      </c>
      <c r="K6" s="50">
        <v>5000000</v>
      </c>
      <c r="L6" s="50">
        <v>4200000</v>
      </c>
      <c r="M6" s="50">
        <v>2000000</v>
      </c>
      <c r="N6" s="46">
        <f>SUM(D6:M6)</f>
        <v>16200000</v>
      </c>
      <c r="O6" s="46"/>
    </row>
    <row r="7" spans="1:15" x14ac:dyDescent="0.25">
      <c r="A7" s="6"/>
      <c r="B7" s="65" t="s">
        <v>592</v>
      </c>
      <c r="C7" s="65"/>
      <c r="D7" s="65"/>
      <c r="E7" s="65"/>
      <c r="F7" s="65"/>
      <c r="G7" s="65"/>
      <c r="H7" s="65"/>
      <c r="I7" s="46"/>
      <c r="J7" s="46">
        <f>J6-J5</f>
        <v>0</v>
      </c>
      <c r="K7" s="46">
        <f t="shared" ref="K7:M7" si="1">K6-K5</f>
        <v>0</v>
      </c>
      <c r="L7" s="46">
        <f t="shared" si="1"/>
        <v>0</v>
      </c>
      <c r="M7" s="46">
        <f t="shared" si="1"/>
        <v>0</v>
      </c>
      <c r="N7" s="46">
        <f t="shared" ref="N7" si="2">E7+F7+G7+H7+I7+J7+K7+L7+M7</f>
        <v>0</v>
      </c>
      <c r="O7" s="46"/>
    </row>
  </sheetData>
  <customSheetViews>
    <customSheetView guid="{9E5933D8-B207-42B1-B7F2-B6A4AD4CCDF1}">
      <selection activeCell="H17" sqref="H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K18"/>
  <sheetViews>
    <sheetView zoomScale="85" zoomScaleNormal="85" workbookViewId="0">
      <selection activeCell="J6" sqref="A6:XFD6"/>
    </sheetView>
  </sheetViews>
  <sheetFormatPr defaultRowHeight="15" x14ac:dyDescent="0.25"/>
  <cols>
    <col min="1" max="1" width="19.42578125" style="6" customWidth="1"/>
    <col min="2" max="5" width="9.140625" style="6"/>
    <col min="6" max="6" width="13.28515625" style="62" bestFit="1" customWidth="1"/>
    <col min="7" max="7" width="10.5703125" style="6" bestFit="1" customWidth="1"/>
    <col min="8" max="8" width="9.140625" style="6"/>
    <col min="9" max="9" width="15.28515625" style="6" bestFit="1" customWidth="1"/>
    <col min="10" max="18" width="15.5703125" style="6" customWidth="1"/>
    <col min="19" max="19" width="14.28515625" style="6" customWidth="1"/>
    <col min="20" max="37" width="15.5703125" style="6" customWidth="1"/>
    <col min="38" max="16384" width="9.140625" style="6"/>
  </cols>
  <sheetData>
    <row r="3" spans="1:37" ht="15.75" thickBot="1" x14ac:dyDescent="0.3">
      <c r="A3" s="45" t="s">
        <v>528</v>
      </c>
      <c r="B3" s="45" t="s">
        <v>529</v>
      </c>
      <c r="C3" s="45" t="s">
        <v>530</v>
      </c>
      <c r="D3" s="45" t="s">
        <v>543</v>
      </c>
      <c r="E3" s="45" t="s">
        <v>531</v>
      </c>
      <c r="F3" s="61" t="s">
        <v>532</v>
      </c>
      <c r="G3" s="45" t="s">
        <v>564</v>
      </c>
      <c r="H3" s="46" t="s">
        <v>533</v>
      </c>
      <c r="I3" s="56" t="s">
        <v>534</v>
      </c>
      <c r="J3" s="47" t="s">
        <v>625</v>
      </c>
      <c r="K3" s="47" t="s">
        <v>626</v>
      </c>
      <c r="L3" s="47" t="s">
        <v>627</v>
      </c>
      <c r="M3" s="47" t="s">
        <v>628</v>
      </c>
      <c r="N3" s="48" t="s">
        <v>629</v>
      </c>
      <c r="O3" s="48" t="s">
        <v>630</v>
      </c>
      <c r="P3" s="48" t="s">
        <v>631</v>
      </c>
      <c r="Q3" s="47" t="s">
        <v>632</v>
      </c>
      <c r="R3" s="47" t="s">
        <v>633</v>
      </c>
      <c r="S3" s="47" t="s">
        <v>634</v>
      </c>
      <c r="T3" s="47" t="s">
        <v>635</v>
      </c>
      <c r="U3" s="47" t="s">
        <v>636</v>
      </c>
      <c r="V3" s="47" t="s">
        <v>637</v>
      </c>
      <c r="W3" s="47" t="s">
        <v>638</v>
      </c>
      <c r="X3" s="47" t="s">
        <v>639</v>
      </c>
      <c r="Y3" s="47" t="s">
        <v>640</v>
      </c>
      <c r="Z3" s="47" t="s">
        <v>641</v>
      </c>
      <c r="AA3" s="47" t="s">
        <v>642</v>
      </c>
      <c r="AB3" s="47" t="s">
        <v>643</v>
      </c>
      <c r="AC3" s="47" t="s">
        <v>644</v>
      </c>
      <c r="AD3" s="47" t="s">
        <v>645</v>
      </c>
      <c r="AE3" s="47" t="s">
        <v>646</v>
      </c>
      <c r="AF3" s="47" t="s">
        <v>647</v>
      </c>
      <c r="AG3" s="47" t="s">
        <v>648</v>
      </c>
      <c r="AH3" s="46" t="s">
        <v>649</v>
      </c>
      <c r="AI3" s="46" t="s">
        <v>758</v>
      </c>
      <c r="AJ3" s="47" t="s">
        <v>593</v>
      </c>
      <c r="AK3" s="47" t="s">
        <v>614</v>
      </c>
    </row>
    <row r="4" spans="1:37" ht="16.5" thickTop="1" thickBot="1" x14ac:dyDescent="0.3">
      <c r="A4" s="60" t="s">
        <v>125</v>
      </c>
      <c r="B4" s="60" t="s">
        <v>126</v>
      </c>
      <c r="C4" s="60" t="s">
        <v>127</v>
      </c>
      <c r="D4" s="60" t="s">
        <v>547</v>
      </c>
      <c r="E4" s="60" t="s">
        <v>128</v>
      </c>
      <c r="F4" s="63">
        <v>1250401</v>
      </c>
      <c r="G4" s="53">
        <v>13316</v>
      </c>
      <c r="H4" s="46" t="s">
        <v>127</v>
      </c>
      <c r="I4" s="46">
        <v>70000000</v>
      </c>
      <c r="J4" s="49"/>
      <c r="K4" s="49"/>
      <c r="L4" s="49"/>
      <c r="M4" s="49">
        <v>4500000</v>
      </c>
      <c r="N4" s="49">
        <v>1000000</v>
      </c>
      <c r="O4" s="49">
        <v>6000000</v>
      </c>
      <c r="P4" s="49">
        <v>5000000</v>
      </c>
      <c r="Q4" s="49">
        <v>2500000</v>
      </c>
      <c r="R4" s="49">
        <v>1000000</v>
      </c>
      <c r="S4" s="49"/>
      <c r="T4" s="49"/>
      <c r="U4" s="49">
        <v>160000</v>
      </c>
      <c r="V4" s="49"/>
      <c r="W4" s="49"/>
      <c r="X4" s="49">
        <v>15000000</v>
      </c>
      <c r="Y4" s="49">
        <v>10000000</v>
      </c>
      <c r="Z4" s="49">
        <v>4500000</v>
      </c>
      <c r="AA4" s="49">
        <v>1500000</v>
      </c>
      <c r="AB4" s="49">
        <v>5000000</v>
      </c>
      <c r="AC4" s="49">
        <v>2000000</v>
      </c>
      <c r="AD4" s="49"/>
      <c r="AE4" s="49"/>
      <c r="AF4" s="49">
        <v>2500000</v>
      </c>
      <c r="AG4" s="49">
        <v>1000000</v>
      </c>
      <c r="AH4" s="49">
        <v>1000000</v>
      </c>
      <c r="AI4" s="49">
        <v>6500000</v>
      </c>
      <c r="AJ4" s="46">
        <f>SUM(J4:AI4)</f>
        <v>69160000</v>
      </c>
      <c r="AK4" s="46">
        <f>I4-AJ4</f>
        <v>840000</v>
      </c>
    </row>
    <row r="5" spans="1:37" ht="16.5" thickTop="1" thickBot="1" x14ac:dyDescent="0.3">
      <c r="A5" s="60" t="s">
        <v>125</v>
      </c>
      <c r="B5" s="60" t="s">
        <v>129</v>
      </c>
      <c r="C5" s="60" t="s">
        <v>130</v>
      </c>
      <c r="D5" s="60" t="s">
        <v>547</v>
      </c>
      <c r="E5" s="60" t="s">
        <v>131</v>
      </c>
      <c r="F5" s="63">
        <v>1250401</v>
      </c>
      <c r="G5" s="53">
        <v>13316</v>
      </c>
      <c r="H5" s="46" t="s">
        <v>4</v>
      </c>
      <c r="I5" s="46">
        <v>3000000</v>
      </c>
      <c r="J5" s="49"/>
      <c r="K5" s="49"/>
      <c r="L5" s="49">
        <v>0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6">
        <f t="shared" ref="AJ5:AJ15" si="0">SUM(J5:AI5)</f>
        <v>0</v>
      </c>
      <c r="AK5" s="46">
        <f t="shared" ref="AK5:AK18" si="1">I5-AJ5</f>
        <v>3000000</v>
      </c>
    </row>
    <row r="6" spans="1:37" ht="16.5" thickTop="1" thickBot="1" x14ac:dyDescent="0.3">
      <c r="A6" s="60" t="s">
        <v>125</v>
      </c>
      <c r="B6" s="60" t="s">
        <v>132</v>
      </c>
      <c r="C6" s="60" t="s">
        <v>133</v>
      </c>
      <c r="D6" s="60" t="s">
        <v>547</v>
      </c>
      <c r="E6" s="60" t="s">
        <v>131</v>
      </c>
      <c r="F6" s="63">
        <v>1250401</v>
      </c>
      <c r="G6" s="53">
        <v>13316</v>
      </c>
      <c r="H6" s="46" t="s">
        <v>4</v>
      </c>
      <c r="I6" s="46">
        <v>4000000</v>
      </c>
      <c r="J6" s="49">
        <v>4000000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6">
        <f t="shared" si="0"/>
        <v>4000000</v>
      </c>
      <c r="AK6" s="46">
        <f t="shared" si="1"/>
        <v>0</v>
      </c>
    </row>
    <row r="7" spans="1:37" ht="16.5" thickTop="1" thickBot="1" x14ac:dyDescent="0.3">
      <c r="A7" s="60" t="s">
        <v>125</v>
      </c>
      <c r="B7" s="60" t="s">
        <v>134</v>
      </c>
      <c r="C7" s="60" t="s">
        <v>135</v>
      </c>
      <c r="D7" s="60" t="s">
        <v>547</v>
      </c>
      <c r="E7" s="60" t="s">
        <v>131</v>
      </c>
      <c r="F7" s="63">
        <v>1250401</v>
      </c>
      <c r="G7" s="53">
        <v>13316</v>
      </c>
      <c r="H7" s="46" t="s">
        <v>4</v>
      </c>
      <c r="I7" s="46">
        <v>5000000</v>
      </c>
      <c r="J7" s="49"/>
      <c r="K7" s="49"/>
      <c r="L7" s="49"/>
      <c r="M7" s="49"/>
      <c r="N7" s="49"/>
      <c r="O7" s="49"/>
      <c r="P7" s="49"/>
      <c r="Q7" s="49"/>
      <c r="R7" s="49"/>
      <c r="S7" s="49">
        <v>5000000</v>
      </c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6">
        <f t="shared" si="0"/>
        <v>5000000</v>
      </c>
      <c r="AK7" s="46">
        <f t="shared" si="1"/>
        <v>0</v>
      </c>
    </row>
    <row r="8" spans="1:37" ht="16.5" thickTop="1" thickBot="1" x14ac:dyDescent="0.3">
      <c r="A8" s="60" t="s">
        <v>125</v>
      </c>
      <c r="B8" s="60" t="s">
        <v>136</v>
      </c>
      <c r="C8" s="60" t="s">
        <v>137</v>
      </c>
      <c r="D8" s="60" t="s">
        <v>547</v>
      </c>
      <c r="E8" s="60" t="s">
        <v>131</v>
      </c>
      <c r="F8" s="63">
        <v>1250401</v>
      </c>
      <c r="G8" s="53">
        <v>13316</v>
      </c>
      <c r="H8" s="46" t="s">
        <v>4</v>
      </c>
      <c r="I8" s="46">
        <v>5000000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>
        <v>5000000</v>
      </c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6">
        <f t="shared" si="0"/>
        <v>5000000</v>
      </c>
      <c r="AK8" s="46">
        <f t="shared" si="1"/>
        <v>0</v>
      </c>
    </row>
    <row r="9" spans="1:37" ht="16.5" thickTop="1" thickBot="1" x14ac:dyDescent="0.3">
      <c r="A9" s="60" t="s">
        <v>125</v>
      </c>
      <c r="B9" s="60" t="s">
        <v>138</v>
      </c>
      <c r="C9" s="60" t="s">
        <v>139</v>
      </c>
      <c r="D9" s="60" t="s">
        <v>547</v>
      </c>
      <c r="E9" s="60" t="s">
        <v>131</v>
      </c>
      <c r="F9" s="63">
        <v>1250401</v>
      </c>
      <c r="G9" s="53">
        <v>13316</v>
      </c>
      <c r="H9" s="46" t="s">
        <v>4</v>
      </c>
      <c r="I9" s="46">
        <v>3000000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>
        <v>3000000</v>
      </c>
      <c r="AE9" s="49"/>
      <c r="AF9" s="49"/>
      <c r="AG9" s="49"/>
      <c r="AH9" s="49"/>
      <c r="AI9" s="49"/>
      <c r="AJ9" s="46">
        <f t="shared" si="0"/>
        <v>3000000</v>
      </c>
      <c r="AK9" s="46">
        <f t="shared" si="1"/>
        <v>0</v>
      </c>
    </row>
    <row r="10" spans="1:37" ht="16.5" thickTop="1" thickBot="1" x14ac:dyDescent="0.3">
      <c r="A10" s="60" t="s">
        <v>125</v>
      </c>
      <c r="B10" s="60" t="s">
        <v>140</v>
      </c>
      <c r="C10" s="60" t="s">
        <v>130</v>
      </c>
      <c r="D10" s="60" t="s">
        <v>547</v>
      </c>
      <c r="E10" s="60" t="s">
        <v>131</v>
      </c>
      <c r="F10" s="63">
        <v>1250401</v>
      </c>
      <c r="G10" s="53">
        <v>13316</v>
      </c>
      <c r="H10" s="46" t="s">
        <v>4</v>
      </c>
      <c r="I10" s="46">
        <v>3000000</v>
      </c>
      <c r="J10" s="49"/>
      <c r="K10" s="49"/>
      <c r="L10" s="49">
        <v>3000000</v>
      </c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6">
        <f t="shared" si="0"/>
        <v>3000000</v>
      </c>
      <c r="AK10" s="46">
        <f t="shared" si="1"/>
        <v>0</v>
      </c>
    </row>
    <row r="11" spans="1:37" ht="16.5" thickTop="1" thickBot="1" x14ac:dyDescent="0.3">
      <c r="A11" s="60" t="s">
        <v>125</v>
      </c>
      <c r="B11" s="60" t="s">
        <v>141</v>
      </c>
      <c r="C11" s="60" t="s">
        <v>142</v>
      </c>
      <c r="D11" s="60" t="s">
        <v>547</v>
      </c>
      <c r="E11" s="60" t="s">
        <v>143</v>
      </c>
      <c r="F11" s="63">
        <v>1250401</v>
      </c>
      <c r="G11" s="53">
        <v>13316</v>
      </c>
      <c r="H11" s="46" t="s">
        <v>144</v>
      </c>
      <c r="I11" s="46">
        <v>5000000</v>
      </c>
      <c r="J11" s="49"/>
      <c r="K11" s="49">
        <v>5000000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6">
        <f t="shared" si="0"/>
        <v>5000000</v>
      </c>
      <c r="AK11" s="46">
        <f t="shared" si="1"/>
        <v>0</v>
      </c>
    </row>
    <row r="12" spans="1:37" ht="16.5" thickTop="1" thickBot="1" x14ac:dyDescent="0.3">
      <c r="A12" s="60" t="s">
        <v>125</v>
      </c>
      <c r="B12" s="60" t="s">
        <v>145</v>
      </c>
      <c r="C12" s="60" t="s">
        <v>146</v>
      </c>
      <c r="D12" s="60" t="s">
        <v>547</v>
      </c>
      <c r="E12" s="60" t="s">
        <v>143</v>
      </c>
      <c r="F12" s="63">
        <v>1250401</v>
      </c>
      <c r="G12" s="53">
        <v>13316</v>
      </c>
      <c r="H12" s="46" t="s">
        <v>144</v>
      </c>
      <c r="I12" s="46">
        <v>6250000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>
        <v>6250000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6">
        <f t="shared" si="0"/>
        <v>6250000</v>
      </c>
      <c r="AK12" s="46">
        <f t="shared" si="1"/>
        <v>0</v>
      </c>
    </row>
    <row r="13" spans="1:37" ht="16.5" thickTop="1" thickBot="1" x14ac:dyDescent="0.3">
      <c r="A13" s="60" t="s">
        <v>125</v>
      </c>
      <c r="B13" s="60" t="s">
        <v>147</v>
      </c>
      <c r="C13" s="60" t="s">
        <v>148</v>
      </c>
      <c r="D13" s="60" t="s">
        <v>547</v>
      </c>
      <c r="E13" s="60" t="s">
        <v>143</v>
      </c>
      <c r="F13" s="63">
        <v>1250401</v>
      </c>
      <c r="G13" s="53">
        <v>13316</v>
      </c>
      <c r="H13" s="46" t="s">
        <v>144</v>
      </c>
      <c r="I13" s="46">
        <v>3750000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6">
        <f t="shared" si="0"/>
        <v>0</v>
      </c>
      <c r="AK13" s="54">
        <f t="shared" si="1"/>
        <v>3750000</v>
      </c>
    </row>
    <row r="14" spans="1:37" ht="16.5" thickTop="1" thickBot="1" x14ac:dyDescent="0.3">
      <c r="A14" s="60" t="s">
        <v>125</v>
      </c>
      <c r="B14" s="60" t="s">
        <v>149</v>
      </c>
      <c r="C14" s="60" t="s">
        <v>150</v>
      </c>
      <c r="D14" s="60" t="s">
        <v>547</v>
      </c>
      <c r="E14" s="60" t="s">
        <v>143</v>
      </c>
      <c r="F14" s="63">
        <v>1250401</v>
      </c>
      <c r="G14" s="53">
        <v>13316</v>
      </c>
      <c r="H14" s="46" t="s">
        <v>144</v>
      </c>
      <c r="I14" s="46">
        <v>3750000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>
        <v>3750000</v>
      </c>
      <c r="AF14" s="49"/>
      <c r="AG14" s="49"/>
      <c r="AH14" s="49"/>
      <c r="AI14" s="49"/>
      <c r="AJ14" s="46">
        <f t="shared" si="0"/>
        <v>3750000</v>
      </c>
      <c r="AK14" s="46">
        <f t="shared" si="1"/>
        <v>0</v>
      </c>
    </row>
    <row r="15" spans="1:37" ht="16.5" thickTop="1" thickBot="1" x14ac:dyDescent="0.3">
      <c r="A15" s="60" t="s">
        <v>125</v>
      </c>
      <c r="B15" s="60" t="s">
        <v>151</v>
      </c>
      <c r="C15" s="60" t="s">
        <v>152</v>
      </c>
      <c r="D15" s="60" t="s">
        <v>547</v>
      </c>
      <c r="E15" s="60" t="s">
        <v>143</v>
      </c>
      <c r="F15" s="63">
        <v>1250401</v>
      </c>
      <c r="G15" s="53">
        <v>13316</v>
      </c>
      <c r="H15" s="46" t="s">
        <v>144</v>
      </c>
      <c r="I15" s="46">
        <v>6250000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>
        <v>6250000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6">
        <f t="shared" si="0"/>
        <v>6250000</v>
      </c>
      <c r="AK15" s="46">
        <f t="shared" si="1"/>
        <v>0</v>
      </c>
    </row>
    <row r="16" spans="1:37" ht="15.75" thickTop="1" x14ac:dyDescent="0.25">
      <c r="A16" s="46"/>
      <c r="B16" s="111" t="s">
        <v>589</v>
      </c>
      <c r="C16" s="111"/>
      <c r="D16" s="111"/>
      <c r="E16" s="111"/>
      <c r="F16" s="111"/>
      <c r="G16" s="111"/>
      <c r="H16" s="111"/>
      <c r="I16" s="56">
        <f>SUM(I4:I15)</f>
        <v>118000000</v>
      </c>
      <c r="J16" s="46">
        <f t="shared" ref="J16:AI16" si="2">SUM(J4:J15)</f>
        <v>4000000</v>
      </c>
      <c r="K16" s="46">
        <f t="shared" si="2"/>
        <v>5000000</v>
      </c>
      <c r="L16" s="46">
        <f t="shared" si="2"/>
        <v>3000000</v>
      </c>
      <c r="M16" s="46">
        <f t="shared" si="2"/>
        <v>4500000</v>
      </c>
      <c r="N16" s="46">
        <f t="shared" si="2"/>
        <v>1000000</v>
      </c>
      <c r="O16" s="46">
        <f t="shared" si="2"/>
        <v>6000000</v>
      </c>
      <c r="P16" s="46">
        <f t="shared" si="2"/>
        <v>5000000</v>
      </c>
      <c r="Q16" s="46">
        <f t="shared" si="2"/>
        <v>2500000</v>
      </c>
      <c r="R16" s="46">
        <f t="shared" si="2"/>
        <v>1000000</v>
      </c>
      <c r="S16" s="46">
        <f t="shared" si="2"/>
        <v>5000000</v>
      </c>
      <c r="T16" s="46">
        <f t="shared" si="2"/>
        <v>6250000</v>
      </c>
      <c r="U16" s="46">
        <f t="shared" si="2"/>
        <v>160000</v>
      </c>
      <c r="V16" s="46">
        <f t="shared" si="2"/>
        <v>5000000</v>
      </c>
      <c r="W16" s="46">
        <f t="shared" si="2"/>
        <v>6250000</v>
      </c>
      <c r="X16" s="46">
        <f t="shared" si="2"/>
        <v>15000000</v>
      </c>
      <c r="Y16" s="46">
        <f t="shared" si="2"/>
        <v>10000000</v>
      </c>
      <c r="Z16" s="46">
        <f t="shared" si="2"/>
        <v>4500000</v>
      </c>
      <c r="AA16" s="46">
        <f t="shared" si="2"/>
        <v>1500000</v>
      </c>
      <c r="AB16" s="46">
        <f t="shared" si="2"/>
        <v>5000000</v>
      </c>
      <c r="AC16" s="46">
        <f t="shared" si="2"/>
        <v>2000000</v>
      </c>
      <c r="AD16" s="46">
        <f t="shared" si="2"/>
        <v>3000000</v>
      </c>
      <c r="AE16" s="46">
        <f t="shared" si="2"/>
        <v>3750000</v>
      </c>
      <c r="AF16" s="46">
        <f t="shared" si="2"/>
        <v>2500000</v>
      </c>
      <c r="AG16" s="46">
        <f t="shared" si="2"/>
        <v>1000000</v>
      </c>
      <c r="AH16" s="46">
        <f t="shared" si="2"/>
        <v>1000000</v>
      </c>
      <c r="AI16" s="46">
        <f t="shared" si="2"/>
        <v>6500000</v>
      </c>
      <c r="AJ16" s="46">
        <f>SUM(J16:AI16)</f>
        <v>110410000</v>
      </c>
      <c r="AK16" s="46">
        <f t="shared" si="1"/>
        <v>7590000</v>
      </c>
    </row>
    <row r="17" spans="1:37" x14ac:dyDescent="0.25">
      <c r="A17" s="46"/>
      <c r="B17" s="111" t="s">
        <v>591</v>
      </c>
      <c r="C17" s="111"/>
      <c r="D17" s="111"/>
      <c r="E17" s="111"/>
      <c r="F17" s="111"/>
      <c r="G17" s="111"/>
      <c r="H17" s="111"/>
      <c r="I17" s="56"/>
      <c r="J17" s="50">
        <v>4000000</v>
      </c>
      <c r="K17" s="50">
        <v>5000000</v>
      </c>
      <c r="L17" s="50">
        <v>3000000</v>
      </c>
      <c r="M17" s="50">
        <v>4500000</v>
      </c>
      <c r="N17" s="51">
        <v>1000000</v>
      </c>
      <c r="O17" s="51">
        <v>6000000</v>
      </c>
      <c r="P17" s="51">
        <v>5000000</v>
      </c>
      <c r="Q17" s="50">
        <v>2500000</v>
      </c>
      <c r="R17" s="50">
        <v>1000000</v>
      </c>
      <c r="S17" s="50">
        <v>5000000</v>
      </c>
      <c r="T17" s="50">
        <v>6250000</v>
      </c>
      <c r="U17" s="50">
        <v>160000</v>
      </c>
      <c r="V17" s="50">
        <v>5000000</v>
      </c>
      <c r="W17" s="50">
        <v>6250000</v>
      </c>
      <c r="X17" s="50">
        <v>15000000</v>
      </c>
      <c r="Y17" s="50">
        <v>10000000</v>
      </c>
      <c r="Z17" s="50">
        <v>4500000</v>
      </c>
      <c r="AA17" s="50">
        <v>1500000</v>
      </c>
      <c r="AB17" s="50">
        <v>5000000</v>
      </c>
      <c r="AC17" s="50">
        <v>2000000</v>
      </c>
      <c r="AD17" s="50">
        <v>3000000</v>
      </c>
      <c r="AE17" s="50">
        <v>3750000</v>
      </c>
      <c r="AF17" s="50">
        <v>2500000</v>
      </c>
      <c r="AG17" s="50">
        <v>1000000</v>
      </c>
      <c r="AH17" s="50">
        <v>1000000</v>
      </c>
      <c r="AI17" s="50">
        <v>6500000</v>
      </c>
      <c r="AJ17" s="46">
        <f>SUM(J17:AI17)</f>
        <v>110410000</v>
      </c>
      <c r="AK17" s="46"/>
    </row>
    <row r="18" spans="1:37" x14ac:dyDescent="0.25">
      <c r="A18" s="46"/>
      <c r="B18" s="111" t="s">
        <v>592</v>
      </c>
      <c r="C18" s="111"/>
      <c r="D18" s="111"/>
      <c r="E18" s="111"/>
      <c r="F18" s="111"/>
      <c r="G18" s="111"/>
      <c r="H18" s="111"/>
      <c r="I18" s="56"/>
      <c r="J18" s="46">
        <f>J17-J16</f>
        <v>0</v>
      </c>
      <c r="K18" s="46">
        <f t="shared" ref="K18:AJ18" si="3">K17-K16</f>
        <v>0</v>
      </c>
      <c r="L18" s="46">
        <f t="shared" si="3"/>
        <v>0</v>
      </c>
      <c r="M18" s="46">
        <f t="shared" si="3"/>
        <v>0</v>
      </c>
      <c r="N18" s="46">
        <f t="shared" si="3"/>
        <v>0</v>
      </c>
      <c r="O18" s="46">
        <f t="shared" si="3"/>
        <v>0</v>
      </c>
      <c r="P18" s="46">
        <f t="shared" si="3"/>
        <v>0</v>
      </c>
      <c r="Q18" s="46">
        <f t="shared" si="3"/>
        <v>0</v>
      </c>
      <c r="R18" s="46">
        <f t="shared" si="3"/>
        <v>0</v>
      </c>
      <c r="S18" s="46">
        <f t="shared" si="3"/>
        <v>0</v>
      </c>
      <c r="T18" s="46">
        <f t="shared" si="3"/>
        <v>0</v>
      </c>
      <c r="U18" s="46">
        <f t="shared" si="3"/>
        <v>0</v>
      </c>
      <c r="V18" s="46">
        <f t="shared" si="3"/>
        <v>0</v>
      </c>
      <c r="W18" s="46">
        <f t="shared" si="3"/>
        <v>0</v>
      </c>
      <c r="X18" s="46">
        <f t="shared" si="3"/>
        <v>0</v>
      </c>
      <c r="Y18" s="46">
        <f t="shared" si="3"/>
        <v>0</v>
      </c>
      <c r="Z18" s="46">
        <f t="shared" si="3"/>
        <v>0</v>
      </c>
      <c r="AA18" s="46">
        <f t="shared" si="3"/>
        <v>0</v>
      </c>
      <c r="AB18" s="46">
        <f t="shared" si="3"/>
        <v>0</v>
      </c>
      <c r="AC18" s="46">
        <f t="shared" si="3"/>
        <v>0</v>
      </c>
      <c r="AD18" s="46">
        <f t="shared" si="3"/>
        <v>0</v>
      </c>
      <c r="AE18" s="46">
        <f t="shared" si="3"/>
        <v>0</v>
      </c>
      <c r="AF18" s="46">
        <f t="shared" si="3"/>
        <v>0</v>
      </c>
      <c r="AG18" s="46">
        <f t="shared" si="3"/>
        <v>0</v>
      </c>
      <c r="AH18" s="46">
        <f t="shared" si="3"/>
        <v>0</v>
      </c>
      <c r="AI18" s="46">
        <f t="shared" si="3"/>
        <v>0</v>
      </c>
      <c r="AJ18" s="46">
        <f t="shared" si="3"/>
        <v>0</v>
      </c>
      <c r="AK18" s="46">
        <f t="shared" si="1"/>
        <v>0</v>
      </c>
    </row>
  </sheetData>
  <customSheetViews>
    <customSheetView guid="{9E5933D8-B207-42B1-B7F2-B6A4AD4CCDF1}" scale="85">
      <selection activeCell="J6" sqref="A6:XFD6"/>
      <pageMargins left="0.7" right="0.7" top="0.75" bottom="0.75" header="0.3" footer="0.3"/>
    </customSheetView>
    <customSheetView guid="{ECF72AE7-C5A2-4B64-8F4D-6758CB07E305}" topLeftCell="Y1">
      <selection activeCell="AJ13" sqref="AJ13"/>
      <pageMargins left="0.7" right="0.7" top="0.75" bottom="0.75" header="0.3" footer="0.3"/>
    </customSheetView>
    <customSheetView guid="{113F5A9E-2D68-4C33-8BCE-86FDF83113D7}" topLeftCell="Y1">
      <selection activeCell="J17" sqref="J17:AH17"/>
      <pageMargins left="0.7" right="0.7" top="0.75" bottom="0.75" header="0.3" footer="0.3"/>
    </customSheetView>
    <customSheetView guid="{ED46E13A-94FA-4E4C-857D-89FB75DD4E5B}">
      <selection activeCell="G24" sqref="G24"/>
      <pageMargins left="0.7" right="0.7" top="0.75" bottom="0.75" header="0.3" footer="0.3"/>
    </customSheetView>
    <customSheetView guid="{6880B336-4DDE-4525-A35F-B03F186E70C2}" topLeftCell="G1">
      <selection activeCell="M5" sqref="M5"/>
      <pageMargins left="0.7" right="0.7" top="0.75" bottom="0.75" header="0.3" footer="0.3"/>
    </customSheetView>
    <customSheetView guid="{C9F1297D-C101-46AC-A90F-3FEF25CC5F27}">
      <selection activeCell="G24" sqref="G24"/>
      <pageMargins left="0.7" right="0.7" top="0.75" bottom="0.75" header="0.3" footer="0.3"/>
    </customSheetView>
    <customSheetView guid="{A01D44F9-3608-429C-BE76-956311B3E4C7}" scale="85">
      <selection activeCell="J6" sqref="A6:XFD6"/>
      <pageMargins left="0.7" right="0.7" top="0.75" bottom="0.75" header="0.3" footer="0.3"/>
    </customSheetView>
    <customSheetView guid="{83082431-81FF-409D-850B-67C3547D8BF7}" topLeftCell="Y1">
      <selection activeCell="AJ13" sqref="AJ13"/>
      <pageMargins left="0.7" right="0.7" top="0.75" bottom="0.75" header="0.3" footer="0.3"/>
    </customSheetView>
  </customSheetViews>
  <mergeCells count="3">
    <mergeCell ref="B16:H16"/>
    <mergeCell ref="B17:H17"/>
    <mergeCell ref="B18:H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N8"/>
  <sheetViews>
    <sheetView topLeftCell="B1" workbookViewId="0">
      <selection activeCell="F1" sqref="F1:F1048576"/>
    </sheetView>
  </sheetViews>
  <sheetFormatPr defaultRowHeight="15" x14ac:dyDescent="0.25"/>
  <cols>
    <col min="1" max="5" width="14.5703125" style="6" customWidth="1"/>
    <col min="6" max="6" width="14.5703125" style="62" customWidth="1"/>
    <col min="7" max="12" width="14.5703125" style="6" customWidth="1"/>
    <col min="13" max="14" width="13.28515625" style="6" bestFit="1" customWidth="1"/>
    <col min="15" max="16384" width="9.140625" style="6"/>
  </cols>
  <sheetData>
    <row r="3" spans="1:14" ht="15.75" thickBot="1" x14ac:dyDescent="0.3">
      <c r="A3" s="52" t="s">
        <v>528</v>
      </c>
      <c r="B3" s="45" t="s">
        <v>529</v>
      </c>
      <c r="C3" s="45" t="s">
        <v>530</v>
      </c>
      <c r="D3" s="45" t="s">
        <v>543</v>
      </c>
      <c r="E3" s="45" t="s">
        <v>531</v>
      </c>
      <c r="F3" s="61" t="s">
        <v>532</v>
      </c>
      <c r="G3" s="45" t="s">
        <v>564</v>
      </c>
      <c r="H3" s="46" t="s">
        <v>533</v>
      </c>
      <c r="I3" s="46" t="s">
        <v>534</v>
      </c>
      <c r="J3" s="47" t="s">
        <v>650</v>
      </c>
      <c r="K3" s="47" t="s">
        <v>651</v>
      </c>
      <c r="L3" s="47" t="s">
        <v>652</v>
      </c>
      <c r="M3" s="47" t="s">
        <v>593</v>
      </c>
      <c r="N3" s="47" t="s">
        <v>614</v>
      </c>
    </row>
    <row r="4" spans="1:14" ht="16.5" thickTop="1" thickBot="1" x14ac:dyDescent="0.3">
      <c r="A4" s="53" t="s">
        <v>253</v>
      </c>
      <c r="B4" s="45" t="s">
        <v>254</v>
      </c>
      <c r="C4" s="45" t="s">
        <v>69</v>
      </c>
      <c r="D4" s="45" t="s">
        <v>551</v>
      </c>
      <c r="E4" s="45" t="s">
        <v>255</v>
      </c>
      <c r="F4" s="61">
        <v>1250401</v>
      </c>
      <c r="G4" s="45">
        <v>13316</v>
      </c>
      <c r="H4" s="46" t="s">
        <v>105</v>
      </c>
      <c r="I4" s="46">
        <v>2500000</v>
      </c>
      <c r="J4" s="49"/>
      <c r="K4" s="49"/>
      <c r="L4" s="49">
        <v>150000</v>
      </c>
      <c r="M4" s="46">
        <f>SUM(J4:L4)</f>
        <v>150000</v>
      </c>
      <c r="N4" s="46">
        <f>I4-M4</f>
        <v>2350000</v>
      </c>
    </row>
    <row r="5" spans="1:14" ht="16.5" thickTop="1" thickBot="1" x14ac:dyDescent="0.3">
      <c r="A5" s="53" t="s">
        <v>253</v>
      </c>
      <c r="B5" s="45" t="s">
        <v>256</v>
      </c>
      <c r="C5" s="45" t="s">
        <v>4</v>
      </c>
      <c r="D5" s="45" t="s">
        <v>551</v>
      </c>
      <c r="E5" s="45" t="s">
        <v>257</v>
      </c>
      <c r="F5" s="61">
        <v>1250401</v>
      </c>
      <c r="G5" s="45">
        <v>13316</v>
      </c>
      <c r="H5" s="46" t="s">
        <v>4</v>
      </c>
      <c r="I5" s="46">
        <v>1000000</v>
      </c>
      <c r="J5" s="49">
        <v>500000</v>
      </c>
      <c r="K5" s="49">
        <v>500000</v>
      </c>
      <c r="L5" s="49"/>
      <c r="M5" s="46">
        <f t="shared" ref="M5:M8" si="0">SUM(J5:L5)</f>
        <v>1000000</v>
      </c>
      <c r="N5" s="46">
        <f t="shared" ref="N5:N6" si="1">I5-M5</f>
        <v>0</v>
      </c>
    </row>
    <row r="6" spans="1:14" ht="15.75" thickTop="1" x14ac:dyDescent="0.25">
      <c r="A6" s="56"/>
      <c r="B6" s="111" t="s">
        <v>589</v>
      </c>
      <c r="C6" s="111"/>
      <c r="D6" s="111"/>
      <c r="E6" s="111"/>
      <c r="F6" s="111"/>
      <c r="G6" s="111"/>
      <c r="H6" s="111"/>
      <c r="I6" s="46">
        <f>SUM(I4:I5)</f>
        <v>3500000</v>
      </c>
      <c r="J6" s="46">
        <f t="shared" ref="J6:L6" si="2">SUM(J4:J5)</f>
        <v>500000</v>
      </c>
      <c r="K6" s="46">
        <f t="shared" si="2"/>
        <v>500000</v>
      </c>
      <c r="L6" s="46">
        <f t="shared" si="2"/>
        <v>150000</v>
      </c>
      <c r="M6" s="46">
        <f t="shared" si="0"/>
        <v>1150000</v>
      </c>
      <c r="N6" s="46">
        <f t="shared" si="1"/>
        <v>2350000</v>
      </c>
    </row>
    <row r="7" spans="1:14" x14ac:dyDescent="0.25">
      <c r="A7" s="56"/>
      <c r="B7" s="111" t="s">
        <v>591</v>
      </c>
      <c r="C7" s="111"/>
      <c r="D7" s="111"/>
      <c r="E7" s="111"/>
      <c r="F7" s="111"/>
      <c r="G7" s="111"/>
      <c r="H7" s="111"/>
      <c r="I7" s="46"/>
      <c r="J7" s="50">
        <v>500000</v>
      </c>
      <c r="K7" s="50">
        <v>500000</v>
      </c>
      <c r="L7" s="50">
        <v>150000</v>
      </c>
      <c r="M7" s="46">
        <f t="shared" si="0"/>
        <v>1150000</v>
      </c>
      <c r="N7" s="46"/>
    </row>
    <row r="8" spans="1:14" x14ac:dyDescent="0.25">
      <c r="A8" s="56"/>
      <c r="B8" s="111" t="s">
        <v>592</v>
      </c>
      <c r="C8" s="111"/>
      <c r="D8" s="111"/>
      <c r="E8" s="111"/>
      <c r="F8" s="111"/>
      <c r="G8" s="111"/>
      <c r="H8" s="111"/>
      <c r="I8" s="46"/>
      <c r="J8" s="46">
        <f>J7-J6</f>
        <v>0</v>
      </c>
      <c r="K8" s="46">
        <f t="shared" ref="K8:L8" si="3">K7-K6</f>
        <v>0</v>
      </c>
      <c r="L8" s="46">
        <f t="shared" si="3"/>
        <v>0</v>
      </c>
      <c r="M8" s="46">
        <f t="shared" si="0"/>
        <v>0</v>
      </c>
      <c r="N8" s="46"/>
    </row>
  </sheetData>
  <customSheetViews>
    <customSheetView guid="{9E5933D8-B207-42B1-B7F2-B6A4AD4CCDF1}" topLeftCell="B1">
      <selection activeCell="F1" sqref="F1:F1048576"/>
      <pageMargins left="0.7" right="0.7" top="0.75" bottom="0.75" header="0.3" footer="0.3"/>
    </customSheetView>
    <customSheetView guid="{ECF72AE7-C5A2-4B64-8F4D-6758CB07E305}" topLeftCell="B1">
      <selection activeCell="J8" sqref="J8"/>
      <pageMargins left="0.7" right="0.7" top="0.75" bottom="0.75" header="0.3" footer="0.3"/>
    </customSheetView>
    <customSheetView guid="{113F5A9E-2D68-4C33-8BCE-86FDF83113D7}" topLeftCell="B1">
      <selection activeCell="N6" sqref="N6"/>
      <pageMargins left="0.7" right="0.7" top="0.75" bottom="0.75" header="0.3" footer="0.3"/>
    </customSheetView>
    <customSheetView guid="{ED46E13A-94FA-4E4C-857D-89FB75DD4E5B}" topLeftCell="B1">
      <selection activeCell="L5" sqref="L5"/>
      <pageMargins left="0.7" right="0.7" top="0.75" bottom="0.75" header="0.3" footer="0.3"/>
    </customSheetView>
    <customSheetView guid="{6880B336-4DDE-4525-A35F-B03F186E70C2}" topLeftCell="B1">
      <selection activeCell="N6" sqref="N6"/>
      <pageMargins left="0.7" right="0.7" top="0.75" bottom="0.75" header="0.3" footer="0.3"/>
    </customSheetView>
    <customSheetView guid="{C9F1297D-C101-46AC-A90F-3FEF25CC5F27}" topLeftCell="B1">
      <selection activeCell="N6" sqref="N6"/>
      <pageMargins left="0.7" right="0.7" top="0.75" bottom="0.75" header="0.3" footer="0.3"/>
    </customSheetView>
    <customSheetView guid="{A01D44F9-3608-429C-BE76-956311B3E4C7}" topLeftCell="B1">
      <selection activeCell="F1" sqref="F1:F1048576"/>
      <pageMargins left="0.7" right="0.7" top="0.75" bottom="0.75" header="0.3" footer="0.3"/>
    </customSheetView>
    <customSheetView guid="{83082431-81FF-409D-850B-67C3547D8BF7}" topLeftCell="B1">
      <selection activeCell="J8" sqref="J8"/>
      <pageMargins left="0.7" right="0.7" top="0.75" bottom="0.75" header="0.3" footer="0.3"/>
    </customSheetView>
  </customSheetViews>
  <mergeCells count="3">
    <mergeCell ref="B6:H6"/>
    <mergeCell ref="B7:H7"/>
    <mergeCell ref="B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Sheet1</vt:lpstr>
      <vt:lpstr>enah</vt:lpstr>
      <vt:lpstr>makan receh</vt:lpstr>
      <vt:lpstr>THE POLICE</vt:lpstr>
      <vt:lpstr>sokin</vt:lpstr>
      <vt:lpstr>ayah ayu 1</vt:lpstr>
      <vt:lpstr>ayah ayu 2</vt:lpstr>
      <vt:lpstr>fyp</vt:lpstr>
      <vt:lpstr>ots</vt:lpstr>
      <vt:lpstr>bts</vt:lpstr>
      <vt:lpstr>ansol</vt:lpstr>
      <vt:lpstr>sang penyintas</vt:lpstr>
      <vt:lpstr>omg</vt:lpstr>
      <vt:lpstr>ragam indonesia</vt:lpstr>
      <vt:lpstr>cuan bos</vt:lpstr>
      <vt:lpstr>arisan</vt:lpstr>
      <vt:lpstr>jp</vt:lpstr>
      <vt:lpstr>jan</vt:lpstr>
      <vt:lpstr>midun</vt:lpstr>
      <vt:lpstr>jsg</vt:lpstr>
      <vt:lpstr>hikmah</vt:lpstr>
      <vt:lpstr>otan</vt:lpstr>
      <vt:lpstr>SELEB OTW</vt:lpstr>
      <vt:lpstr>BOLANG</vt:lpstr>
      <vt:lpstr>Sheet2</vt:lpstr>
      <vt:lpstr>seleb on the weekend</vt:lpstr>
      <vt:lpstr>enah!Print_Area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Arzena Gusriyan Permana</dc:creator>
  <cp:lastModifiedBy>eryandi angga pratama</cp:lastModifiedBy>
  <cp:lastPrinted>2023-01-28T08:41:48Z</cp:lastPrinted>
  <dcterms:created xsi:type="dcterms:W3CDTF">2023-01-27T15:36:24Z</dcterms:created>
  <dcterms:modified xsi:type="dcterms:W3CDTF">2023-01-30T23:26:32Z</dcterms:modified>
</cp:coreProperties>
</file>