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Ultimate\Desktop\"/>
    </mc:Choice>
  </mc:AlternateContent>
  <bookViews>
    <workbookView xWindow="240" yWindow="45" windowWidth="15600" windowHeight="7995"/>
  </bookViews>
  <sheets>
    <sheet name="2" sheetId="20" r:id="rId1"/>
    <sheet name="ม.ค 16-61" sheetId="21" r:id="rId2"/>
    <sheet name="ก.พ 1-15" sheetId="22" r:id="rId3"/>
    <sheet name="ก.พ 16-28" sheetId="23" r:id="rId4"/>
    <sheet name="มี.ค 1-15" sheetId="25" r:id="rId5"/>
  </sheets>
  <definedNames>
    <definedName name="_xlnm.Print_Area" localSheetId="0">'2'!$A$1:$D$24</definedName>
    <definedName name="_xlnm.Print_Area" localSheetId="2">'ก.พ 1-15'!$A$1:$G$24</definedName>
    <definedName name="_xlnm.Print_Area" localSheetId="3">'ก.พ 16-28'!$A$1:$G$24</definedName>
    <definedName name="_xlnm.Print_Area" localSheetId="1">'ม.ค 16-61'!$A$1:$G$24</definedName>
  </definedNames>
  <calcPr calcId="152511"/>
</workbook>
</file>

<file path=xl/calcChain.xml><?xml version="1.0" encoding="utf-8"?>
<calcChain xmlns="http://schemas.openxmlformats.org/spreadsheetml/2006/main">
  <c r="D15" i="25" l="1"/>
  <c r="D5" i="25"/>
  <c r="D10" i="25"/>
  <c r="D6" i="25" l="1"/>
  <c r="E5" i="25" l="1"/>
  <c r="D3" i="25" l="1"/>
  <c r="D15" i="23" l="1"/>
  <c r="D5" i="23"/>
  <c r="D3" i="23"/>
  <c r="D4" i="23"/>
  <c r="C19" i="25" l="1"/>
  <c r="B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4" i="25"/>
  <c r="E3" i="25"/>
  <c r="E3" i="23"/>
  <c r="D10" i="23"/>
  <c r="E10" i="23" s="1"/>
  <c r="C19" i="23"/>
  <c r="B19" i="23"/>
  <c r="E18" i="23"/>
  <c r="E17" i="23"/>
  <c r="E16" i="23"/>
  <c r="E15" i="23"/>
  <c r="E14" i="23"/>
  <c r="E13" i="23"/>
  <c r="E12" i="23"/>
  <c r="E11" i="23"/>
  <c r="E9" i="23"/>
  <c r="E8" i="23"/>
  <c r="E7" i="23"/>
  <c r="E6" i="23"/>
  <c r="E5" i="23"/>
  <c r="E4" i="23"/>
  <c r="D19" i="23"/>
  <c r="D5" i="22"/>
  <c r="E5" i="22" s="1"/>
  <c r="D14" i="22"/>
  <c r="E14" i="22" s="1"/>
  <c r="D3" i="22"/>
  <c r="D4" i="22"/>
  <c r="E16" i="22"/>
  <c r="E13" i="22"/>
  <c r="E12" i="22"/>
  <c r="E11" i="22"/>
  <c r="E9" i="22"/>
  <c r="E7" i="22"/>
  <c r="E6" i="22"/>
  <c r="E4" i="22"/>
  <c r="E3" i="22"/>
  <c r="B19" i="22"/>
  <c r="C19" i="22"/>
  <c r="D10" i="22"/>
  <c r="E10" i="22" s="1"/>
  <c r="E3" i="21"/>
  <c r="D15" i="22"/>
  <c r="E15" i="22" s="1"/>
  <c r="E18" i="22"/>
  <c r="E17" i="22"/>
  <c r="E8" i="22"/>
  <c r="D5" i="21"/>
  <c r="D13" i="21"/>
  <c r="D14" i="21"/>
  <c r="D10" i="21"/>
  <c r="D4" i="21"/>
  <c r="E5" i="21"/>
  <c r="E14" i="21"/>
  <c r="C19" i="21"/>
  <c r="B19" i="21"/>
  <c r="E18" i="21"/>
  <c r="E17" i="21"/>
  <c r="E16" i="21"/>
  <c r="E15" i="21"/>
  <c r="E13" i="21"/>
  <c r="E12" i="21"/>
  <c r="E11" i="21"/>
  <c r="E10" i="21"/>
  <c r="E9" i="21"/>
  <c r="E8" i="21"/>
  <c r="E7" i="21"/>
  <c r="E6" i="21"/>
  <c r="E4" i="21"/>
  <c r="E19" i="25" l="1"/>
  <c r="D19" i="25"/>
  <c r="E19" i="23"/>
  <c r="D19" i="22"/>
  <c r="E19" i="22"/>
  <c r="D19" i="21"/>
  <c r="E19" i="21"/>
</calcChain>
</file>

<file path=xl/sharedStrings.xml><?xml version="1.0" encoding="utf-8"?>
<sst xmlns="http://schemas.openxmlformats.org/spreadsheetml/2006/main" count="140" uniqueCount="46">
  <si>
    <t>ประเภทน้ำมัน</t>
  </si>
  <si>
    <t>ยอดคงเหลือยกมา</t>
  </si>
  <si>
    <t>รับเข้า</t>
  </si>
  <si>
    <t>น้ำมันเครื่อง 15 W40</t>
  </si>
  <si>
    <t>น้ำมันเครื่อง 20 W50</t>
  </si>
  <si>
    <t>น้ำมันไฮดรอลิค 68</t>
  </si>
  <si>
    <t>น้ำมันไฮดรอลิค 46</t>
  </si>
  <si>
    <t>น้ำมันไฮดรอลิค 100</t>
  </si>
  <si>
    <t>น้ำมันไฮดรอลิค 30</t>
  </si>
  <si>
    <t>น้ำมันไฮดรอลิค 32 H</t>
  </si>
  <si>
    <t>น้ำมันเฟืองท้าย 140</t>
  </si>
  <si>
    <t>น้ำมันเกียร์ 150</t>
  </si>
  <si>
    <t>น้ำมันเกียร์ 10 W</t>
  </si>
  <si>
    <t>น้ำมันเกียร์ 220</t>
  </si>
  <si>
    <t>น้ำมันเกียร์ 90</t>
  </si>
  <si>
    <t>น้ำมันเพาเวอร์</t>
  </si>
  <si>
    <t>จารบีเบอร์ 2 / 180 กก.</t>
  </si>
  <si>
    <t>จารบีเบอร์ 0 / 180 กก.</t>
  </si>
  <si>
    <t>จาระบีเบอร์0/16 กก.</t>
  </si>
  <si>
    <t>รวม</t>
  </si>
  <si>
    <t>จำนวนที่จะสั่ง/ ถัง</t>
  </si>
  <si>
    <t>ลงชื่อ ............................................................  หัวหน้าฝ่าย สโตร์</t>
  </si>
  <si>
    <t xml:space="preserve">                     หัวหน้าแผนก สโตร์</t>
  </si>
  <si>
    <t xml:space="preserve">ลงชื่อ ............................................................  </t>
  </si>
  <si>
    <t xml:space="preserve">                     รองกรรมการผู้จัดการ</t>
  </si>
  <si>
    <t xml:space="preserve">                             ( นายคมสัน  จันทรล่าฟ้า )</t>
  </si>
  <si>
    <t xml:space="preserve">                    ( นายวีณัติ  ไกรนคร )</t>
  </si>
  <si>
    <t>วันที่รับเข้า</t>
  </si>
  <si>
    <t>จ่ายออก ลิตร</t>
  </si>
  <si>
    <t>คงเหลือ ลิตร</t>
  </si>
  <si>
    <t>สรุปยอดน้ำมันหล่อลื่น   16-31 มกราคม   2562</t>
  </si>
  <si>
    <t>รับเข้า 22/1/2562 (800 ลิตร 4ถัง)</t>
  </si>
  <si>
    <t>รับเข้า 22/1/2562 (200 ลิตร 1ถัง)</t>
  </si>
  <si>
    <t>ตัดสต๊อกถึงวันที่31/1/62</t>
  </si>
  <si>
    <t>สรุปยอดน้ำมันหล่อลื่น   1-15  กุมภาพันธ์   2562</t>
  </si>
  <si>
    <t>รับเข้า 2 ถัง 13/2/62</t>
  </si>
  <si>
    <t>รับเข้า 1 ถัง 13/2/62</t>
  </si>
  <si>
    <t>ตัดสต๊อกถึงวันที่14/2/62</t>
  </si>
  <si>
    <t>สรุปยอดน้ำมันหล่อลื่น   16-28 กุมภาพันธ์   2562</t>
  </si>
  <si>
    <t>สรุปยอดน้ำมันหล่อลื่น   1-15 มีนาคม  2562</t>
  </si>
  <si>
    <t>ตัดสต๊อกถึงวันที่28/2/62</t>
  </si>
  <si>
    <t>2/3/62 4 ถัง</t>
  </si>
  <si>
    <t>รับเข้า 06/3/2562 (800 ลิตร 4ถัง)</t>
  </si>
  <si>
    <t>ตัดยอดถึงวันที่ 8/3/62</t>
  </si>
  <si>
    <t xml:space="preserve">น้ำมันหล่อลื่น  </t>
  </si>
  <si>
    <t>น้ำมันไฮดรดลิค 10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</si>
</sst>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87" formatCode="_-* #,##0_-;\-* #,##0_-;_-* &quot;-&quot;??_-;_-@_-"/>
  </numFmts>
  <fonts count="1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20"/>
      <color theme="1"/>
      <name val="Angsana New"/>
      <family val="1"/>
    </font>
    <font>
      <b/>
      <sz val="18"/>
      <color theme="1"/>
      <name val="Angsana New"/>
      <family val="1"/>
    </font>
    <font>
      <sz val="18"/>
      <color theme="1"/>
      <name val="Angsana New"/>
      <family val="1"/>
    </font>
    <font>
      <b/>
      <u/>
      <sz val="18"/>
      <color theme="1"/>
      <name val="Angsana New"/>
      <family val="1"/>
    </font>
    <font>
      <u/>
      <sz val="18"/>
      <color theme="1"/>
      <name val="Angsana New"/>
      <family val="1"/>
    </font>
    <font>
      <b/>
      <u val="doubleAccounting"/>
      <sz val="18"/>
      <color rgb="FFFF0000"/>
      <name val="Angsana New"/>
      <family val="1"/>
    </font>
    <font>
      <b/>
      <sz val="16"/>
      <color theme="1"/>
      <name val="AngsanaUPC"/>
      <family val="1"/>
    </font>
    <font>
      <sz val="16"/>
      <color theme="1"/>
      <name val="AngsanaUPC"/>
      <family val="1"/>
    </font>
    <font>
      <sz val="11"/>
      <color theme="1"/>
      <name val="AngsanaUPC"/>
      <family val="1"/>
    </font>
    <font>
      <b/>
      <sz val="16"/>
      <color theme="1"/>
      <name val="Angsana New"/>
      <family val="1"/>
    </font>
    <font>
      <sz val="16"/>
      <color rgb="FFFF0000"/>
      <name val="Angsana New"/>
      <family val="1"/>
    </font>
    <font>
      <sz val="11"/>
      <color rgb="FFFF0000"/>
      <name val="Tahoma"/>
      <family val="2"/>
      <charset val="222"/>
      <scheme val="minor"/>
    </font>
    <font>
      <sz val="14"/>
      <color rgb="FFFF0000"/>
      <name val="Angsana New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187" fontId="3" fillId="0" borderId="1" xfId="1" applyNumberFormat="1" applyFont="1" applyBorder="1" applyAlignment="1">
      <alignment horizontal="right"/>
    </xf>
    <xf numFmtId="41" fontId="3" fillId="0" borderId="1" xfId="1" applyNumberFormat="1" applyFont="1" applyBorder="1" applyAlignment="1">
      <alignment horizontal="right"/>
    </xf>
    <xf numFmtId="43" fontId="3" fillId="0" borderId="1" xfId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187" fontId="7" fillId="0" borderId="1" xfId="0" applyNumberFormat="1" applyFont="1" applyBorder="1" applyAlignment="1"/>
    <xf numFmtId="187" fontId="7" fillId="0" borderId="1" xfId="1" applyNumberFormat="1" applyFont="1" applyBorder="1"/>
    <xf numFmtId="187" fontId="7" fillId="0" borderId="1" xfId="0" applyNumberFormat="1" applyFont="1" applyBorder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187" fontId="3" fillId="0" borderId="1" xfId="1" applyNumberFormat="1" applyFont="1" applyFill="1" applyBorder="1" applyAlignment="1">
      <alignment horizontal="right"/>
    </xf>
    <xf numFmtId="187" fontId="7" fillId="0" borderId="1" xfId="0" applyNumberFormat="1" applyFont="1" applyFill="1" applyBorder="1" applyAlignment="1"/>
    <xf numFmtId="0" fontId="9" fillId="0" borderId="0" xfId="0" applyFont="1" applyFill="1"/>
    <xf numFmtId="0" fontId="8" fillId="0" borderId="0" xfId="0" applyFont="1" applyFill="1" applyAlignment="1">
      <alignment horizontal="center"/>
    </xf>
    <xf numFmtId="0" fontId="0" fillId="0" borderId="0" xfId="0" applyFill="1"/>
    <xf numFmtId="0" fontId="13" fillId="0" borderId="0" xfId="0" applyFont="1"/>
    <xf numFmtId="14" fontId="14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13" zoomScale="90" zoomScaleNormal="90" workbookViewId="0">
      <selection activeCell="H19" sqref="H19"/>
    </sheetView>
  </sheetViews>
  <sheetFormatPr defaultRowHeight="14.25" x14ac:dyDescent="0.2"/>
  <cols>
    <col min="1" max="1" width="20.625" customWidth="1"/>
    <col min="2" max="2" width="11.25" customWidth="1"/>
    <col min="3" max="3" width="16.5" hidden="1" customWidth="1"/>
    <col min="4" max="4" width="29.375" customWidth="1"/>
    <col min="5" max="5" width="11.125" customWidth="1"/>
  </cols>
  <sheetData>
    <row r="1" spans="1:8" ht="29.25" x14ac:dyDescent="0.6">
      <c r="A1" s="32" t="s">
        <v>44</v>
      </c>
      <c r="B1" s="32"/>
      <c r="C1" s="32"/>
      <c r="D1" s="32"/>
      <c r="E1" s="7"/>
    </row>
    <row r="2" spans="1:8" ht="26.25" x14ac:dyDescent="0.2">
      <c r="A2" s="40" t="s">
        <v>0</v>
      </c>
      <c r="B2" s="41"/>
      <c r="C2" s="41"/>
      <c r="D2" s="42"/>
    </row>
    <row r="3" spans="1:8" ht="35.25" customHeight="1" x14ac:dyDescent="0.55000000000000004">
      <c r="A3" s="37" t="s">
        <v>3</v>
      </c>
      <c r="B3" s="39"/>
      <c r="C3" s="39"/>
      <c r="D3" s="38"/>
    </row>
    <row r="4" spans="1:8" ht="35.25" customHeight="1" x14ac:dyDescent="0.55000000000000004">
      <c r="A4" s="37" t="s">
        <v>4</v>
      </c>
      <c r="B4" s="39"/>
      <c r="C4" s="39"/>
      <c r="D4" s="38"/>
      <c r="F4" s="33"/>
      <c r="G4" s="33"/>
      <c r="H4" s="33"/>
    </row>
    <row r="5" spans="1:8" ht="35.25" customHeight="1" x14ac:dyDescent="0.55000000000000004">
      <c r="A5" s="37" t="s">
        <v>5</v>
      </c>
      <c r="B5" s="39"/>
      <c r="C5" s="39"/>
      <c r="D5" s="38"/>
    </row>
    <row r="6" spans="1:8" ht="35.25" customHeight="1" x14ac:dyDescent="0.55000000000000004">
      <c r="A6" s="37" t="s">
        <v>6</v>
      </c>
      <c r="B6" s="39"/>
      <c r="C6" s="39"/>
      <c r="D6" s="38"/>
    </row>
    <row r="7" spans="1:8" ht="35.25" customHeight="1" x14ac:dyDescent="0.55000000000000004">
      <c r="A7" s="37" t="s">
        <v>7</v>
      </c>
      <c r="B7" s="39"/>
      <c r="C7" s="39"/>
      <c r="D7" s="38"/>
    </row>
    <row r="8" spans="1:8" ht="35.25" customHeight="1" x14ac:dyDescent="0.55000000000000004">
      <c r="A8" s="37" t="s">
        <v>8</v>
      </c>
      <c r="B8" s="39"/>
      <c r="C8" s="39"/>
      <c r="D8" s="38"/>
    </row>
    <row r="9" spans="1:8" ht="35.25" customHeight="1" x14ac:dyDescent="0.55000000000000004">
      <c r="A9" s="37" t="s">
        <v>9</v>
      </c>
      <c r="B9" s="39"/>
      <c r="C9" s="39"/>
      <c r="D9" s="38"/>
    </row>
    <row r="10" spans="1:8" ht="35.25" customHeight="1" x14ac:dyDescent="0.55000000000000004">
      <c r="A10" s="37" t="s">
        <v>10</v>
      </c>
      <c r="B10" s="39"/>
      <c r="C10" s="39"/>
      <c r="D10" s="38"/>
    </row>
    <row r="11" spans="1:8" ht="35.25" customHeight="1" x14ac:dyDescent="0.55000000000000004">
      <c r="A11" s="37" t="s">
        <v>11</v>
      </c>
      <c r="B11" s="39"/>
      <c r="C11" s="39"/>
      <c r="D11" s="38"/>
    </row>
    <row r="12" spans="1:8" ht="35.25" customHeight="1" x14ac:dyDescent="0.55000000000000004">
      <c r="A12" s="37" t="s">
        <v>45</v>
      </c>
      <c r="B12" s="39"/>
      <c r="C12" s="39"/>
      <c r="D12" s="38"/>
    </row>
    <row r="13" spans="1:8" ht="35.25" customHeight="1" x14ac:dyDescent="0.55000000000000004">
      <c r="A13" s="37" t="s">
        <v>13</v>
      </c>
      <c r="B13" s="39"/>
      <c r="C13" s="39"/>
      <c r="D13" s="38"/>
    </row>
    <row r="14" spans="1:8" ht="35.25" customHeight="1" x14ac:dyDescent="0.55000000000000004">
      <c r="A14" s="37" t="s">
        <v>14</v>
      </c>
      <c r="B14" s="39"/>
      <c r="C14" s="39"/>
      <c r="D14" s="38"/>
    </row>
    <row r="15" spans="1:8" ht="35.25" customHeight="1" x14ac:dyDescent="0.55000000000000004">
      <c r="A15" s="37" t="s">
        <v>15</v>
      </c>
      <c r="B15" s="39"/>
      <c r="C15" s="39"/>
      <c r="D15" s="38"/>
    </row>
    <row r="16" spans="1:8" ht="35.25" customHeight="1" x14ac:dyDescent="0.55000000000000004">
      <c r="A16" s="37" t="s">
        <v>16</v>
      </c>
      <c r="B16" s="39"/>
      <c r="C16" s="39"/>
      <c r="D16" s="38"/>
    </row>
    <row r="17" spans="1:5" ht="35.25" customHeight="1" x14ac:dyDescent="0.55000000000000004">
      <c r="A17" s="37" t="s">
        <v>17</v>
      </c>
      <c r="B17" s="39"/>
      <c r="C17" s="39"/>
      <c r="D17" s="38"/>
    </row>
    <row r="18" spans="1:5" ht="35.25" customHeight="1" x14ac:dyDescent="0.55000000000000004">
      <c r="A18" s="37" t="s">
        <v>18</v>
      </c>
      <c r="B18" s="39"/>
      <c r="C18" s="39"/>
      <c r="D18" s="38"/>
    </row>
    <row r="19" spans="1:5" ht="28.5" customHeight="1" x14ac:dyDescent="0.55000000000000004">
      <c r="A19" s="43"/>
      <c r="B19" s="44"/>
      <c r="C19" s="44"/>
      <c r="D19" s="45"/>
    </row>
    <row r="22" spans="1:5" ht="23.25" x14ac:dyDescent="0.5">
      <c r="A22" s="17"/>
      <c r="B22" s="18"/>
      <c r="C22" s="18"/>
      <c r="D22" s="18"/>
      <c r="E22" s="19"/>
    </row>
    <row r="23" spans="1:5" ht="23.25" x14ac:dyDescent="0.5">
      <c r="A23" s="20"/>
      <c r="C23" s="20"/>
      <c r="D23" s="19"/>
      <c r="E23" s="18"/>
    </row>
    <row r="24" spans="1:5" ht="23.25" x14ac:dyDescent="0.5">
      <c r="A24" s="20"/>
      <c r="C24" s="20"/>
      <c r="D24" s="19"/>
      <c r="E24" s="18"/>
    </row>
  </sheetData>
  <mergeCells count="20">
    <mergeCell ref="A15:D15"/>
    <mergeCell ref="A16:D16"/>
    <mergeCell ref="A17:D17"/>
    <mergeCell ref="A18:D18"/>
    <mergeCell ref="A19:D19"/>
    <mergeCell ref="A10:D10"/>
    <mergeCell ref="A11:D11"/>
    <mergeCell ref="A12:D12"/>
    <mergeCell ref="A13:D13"/>
    <mergeCell ref="A14:D14"/>
    <mergeCell ref="A5:D5"/>
    <mergeCell ref="A6:D6"/>
    <mergeCell ref="A7:D7"/>
    <mergeCell ref="A8:D8"/>
    <mergeCell ref="A9:D9"/>
    <mergeCell ref="A1:D1"/>
    <mergeCell ref="F4:H4"/>
    <mergeCell ref="A2:D2"/>
    <mergeCell ref="A4:D4"/>
    <mergeCell ref="A3:D3"/>
  </mergeCells>
  <pageMargins left="0.7" right="0.7" top="0.75" bottom="0.75" header="0.3" footer="0.3"/>
  <pageSetup paperSize="9" scale="89" orientation="portrait" r:id="rId1"/>
  <colBreaks count="1" manualBreakCount="1">
    <brk id="4" max="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90" zoomScaleNormal="90" workbookViewId="0">
      <selection activeCell="G5" sqref="G5"/>
    </sheetView>
  </sheetViews>
  <sheetFormatPr defaultRowHeight="14.25" x14ac:dyDescent="0.2"/>
  <cols>
    <col min="1" max="1" width="20.625" customWidth="1"/>
    <col min="2" max="2" width="11.25" customWidth="1"/>
    <col min="5" max="5" width="9.375" style="29" customWidth="1"/>
    <col min="6" max="6" width="16.5" hidden="1" customWidth="1"/>
    <col min="7" max="7" width="29.375" customWidth="1"/>
    <col min="8" max="8" width="11.125" customWidth="1"/>
  </cols>
  <sheetData>
    <row r="1" spans="1:11" ht="29.25" x14ac:dyDescent="0.6">
      <c r="A1" s="32" t="s">
        <v>30</v>
      </c>
      <c r="B1" s="32"/>
      <c r="C1" s="32"/>
      <c r="D1" s="32"/>
      <c r="E1" s="32"/>
      <c r="F1" s="32"/>
      <c r="G1" s="32"/>
      <c r="H1" s="7"/>
    </row>
    <row r="2" spans="1:11" ht="78.75" x14ac:dyDescent="0.55000000000000004">
      <c r="A2" s="8" t="s">
        <v>0</v>
      </c>
      <c r="B2" s="9" t="s">
        <v>1</v>
      </c>
      <c r="C2" s="8" t="s">
        <v>2</v>
      </c>
      <c r="D2" s="10" t="s">
        <v>28</v>
      </c>
      <c r="E2" s="24" t="s">
        <v>29</v>
      </c>
      <c r="F2" s="10" t="s">
        <v>20</v>
      </c>
      <c r="G2" s="10" t="s">
        <v>27</v>
      </c>
    </row>
    <row r="3" spans="1:11" ht="35.25" customHeight="1" x14ac:dyDescent="0.55000000000000004">
      <c r="A3" s="11" t="s">
        <v>3</v>
      </c>
      <c r="B3" s="1">
        <v>372</v>
      </c>
      <c r="C3" s="1"/>
      <c r="D3" s="1">
        <v>230</v>
      </c>
      <c r="E3" s="25">
        <f>B3-D3</f>
        <v>142</v>
      </c>
      <c r="F3" s="4"/>
      <c r="G3" s="22"/>
    </row>
    <row r="4" spans="1:11" ht="35.25" customHeight="1" x14ac:dyDescent="0.55000000000000004">
      <c r="A4" s="11" t="s">
        <v>4</v>
      </c>
      <c r="B4" s="1">
        <v>836</v>
      </c>
      <c r="C4" s="1"/>
      <c r="D4" s="1">
        <f>3</f>
        <v>3</v>
      </c>
      <c r="E4" s="25">
        <f t="shared" ref="E4:E18" si="0">B4-D4</f>
        <v>833</v>
      </c>
      <c r="F4" s="4"/>
      <c r="G4" s="22"/>
      <c r="I4" s="33" t="s">
        <v>33</v>
      </c>
      <c r="J4" s="33"/>
      <c r="K4" s="33"/>
    </row>
    <row r="5" spans="1:11" ht="35.25" customHeight="1" x14ac:dyDescent="0.55000000000000004">
      <c r="A5" s="11" t="s">
        <v>5</v>
      </c>
      <c r="B5" s="1">
        <v>800</v>
      </c>
      <c r="C5" s="1"/>
      <c r="D5" s="1">
        <f>20+30+10+40+10+20+10+10+10+10+5+5+20+10+12</f>
        <v>222</v>
      </c>
      <c r="E5" s="25">
        <f>B5+C5-D5</f>
        <v>578</v>
      </c>
      <c r="F5" s="4"/>
      <c r="G5" s="22" t="s">
        <v>31</v>
      </c>
    </row>
    <row r="6" spans="1:11" ht="35.25" customHeight="1" x14ac:dyDescent="0.55000000000000004">
      <c r="A6" s="11" t="s">
        <v>6</v>
      </c>
      <c r="B6" s="1">
        <v>255</v>
      </c>
      <c r="C6" s="1"/>
      <c r="D6" s="1"/>
      <c r="E6" s="25">
        <f>B6+C6-D6</f>
        <v>255</v>
      </c>
      <c r="F6" s="4"/>
      <c r="G6" s="22"/>
    </row>
    <row r="7" spans="1:11" ht="35.25" customHeight="1" x14ac:dyDescent="0.55000000000000004">
      <c r="A7" s="11" t="s">
        <v>7</v>
      </c>
      <c r="B7" s="1">
        <v>120</v>
      </c>
      <c r="C7" s="1"/>
      <c r="D7" s="2"/>
      <c r="E7" s="25">
        <f t="shared" si="0"/>
        <v>120</v>
      </c>
      <c r="F7" s="4"/>
      <c r="G7" s="23"/>
    </row>
    <row r="8" spans="1:11" ht="35.25" customHeight="1" x14ac:dyDescent="0.55000000000000004">
      <c r="A8" s="11" t="s">
        <v>8</v>
      </c>
      <c r="B8" s="1">
        <v>0</v>
      </c>
      <c r="C8" s="1"/>
      <c r="D8" s="3"/>
      <c r="E8" s="25">
        <f t="shared" si="0"/>
        <v>0</v>
      </c>
      <c r="F8" s="4"/>
      <c r="G8" s="23"/>
    </row>
    <row r="9" spans="1:11" ht="35.25" customHeight="1" x14ac:dyDescent="0.55000000000000004">
      <c r="A9" s="12" t="s">
        <v>9</v>
      </c>
      <c r="B9" s="1">
        <v>900</v>
      </c>
      <c r="C9" s="1"/>
      <c r="D9" s="1"/>
      <c r="E9" s="25">
        <f t="shared" si="0"/>
        <v>900</v>
      </c>
      <c r="F9" s="4"/>
      <c r="G9" s="23"/>
    </row>
    <row r="10" spans="1:11" ht="35.25" customHeight="1" x14ac:dyDescent="0.55000000000000004">
      <c r="A10" s="11" t="s">
        <v>10</v>
      </c>
      <c r="B10" s="1">
        <v>239</v>
      </c>
      <c r="C10" s="1"/>
      <c r="D10" s="1">
        <f>15</f>
        <v>15</v>
      </c>
      <c r="E10" s="25">
        <f>B10-D10</f>
        <v>224</v>
      </c>
      <c r="F10" s="4"/>
      <c r="G10" s="22"/>
    </row>
    <row r="11" spans="1:11" ht="35.25" customHeight="1" x14ac:dyDescent="0.55000000000000004">
      <c r="A11" s="11" t="s">
        <v>11</v>
      </c>
      <c r="B11" s="1">
        <v>479</v>
      </c>
      <c r="C11" s="1"/>
      <c r="D11" s="1"/>
      <c r="E11" s="25">
        <f>B11-D11</f>
        <v>479</v>
      </c>
      <c r="F11" s="4"/>
      <c r="G11" s="22" t="s">
        <v>32</v>
      </c>
    </row>
    <row r="12" spans="1:11" ht="35.25" customHeight="1" x14ac:dyDescent="0.55000000000000004">
      <c r="A12" s="11" t="s">
        <v>12</v>
      </c>
      <c r="B12" s="1">
        <v>200</v>
      </c>
      <c r="C12" s="1"/>
      <c r="D12" s="1"/>
      <c r="E12" s="25">
        <f t="shared" si="0"/>
        <v>200</v>
      </c>
      <c r="F12" s="4"/>
      <c r="G12" s="4"/>
    </row>
    <row r="13" spans="1:11" ht="35.25" customHeight="1" x14ac:dyDescent="0.55000000000000004">
      <c r="A13" s="11" t="s">
        <v>13</v>
      </c>
      <c r="B13" s="1">
        <v>247</v>
      </c>
      <c r="C13" s="1"/>
      <c r="D13" s="1">
        <f>36+20</f>
        <v>56</v>
      </c>
      <c r="E13" s="25">
        <f t="shared" si="0"/>
        <v>191</v>
      </c>
      <c r="F13" s="4"/>
      <c r="G13" s="4"/>
    </row>
    <row r="14" spans="1:11" ht="35.25" customHeight="1" x14ac:dyDescent="0.55000000000000004">
      <c r="A14" s="11" t="s">
        <v>14</v>
      </c>
      <c r="B14" s="1">
        <v>371</v>
      </c>
      <c r="C14" s="1"/>
      <c r="D14" s="1">
        <f>10+15+18</f>
        <v>43</v>
      </c>
      <c r="E14" s="25">
        <f t="shared" si="0"/>
        <v>328</v>
      </c>
      <c r="F14" s="4"/>
      <c r="G14" s="4"/>
    </row>
    <row r="15" spans="1:11" ht="35.25" customHeight="1" x14ac:dyDescent="0.55000000000000004">
      <c r="A15" s="11" t="s">
        <v>15</v>
      </c>
      <c r="B15" s="1">
        <v>297</v>
      </c>
      <c r="C15" s="1"/>
      <c r="D15" s="1"/>
      <c r="E15" s="25">
        <f>B15-D15</f>
        <v>297</v>
      </c>
      <c r="F15" s="4"/>
      <c r="G15" s="4"/>
    </row>
    <row r="16" spans="1:11" ht="35.25" customHeight="1" x14ac:dyDescent="0.55000000000000004">
      <c r="A16" s="11" t="s">
        <v>16</v>
      </c>
      <c r="B16" s="1">
        <v>402</v>
      </c>
      <c r="C16" s="1"/>
      <c r="D16" s="1"/>
      <c r="E16" s="25">
        <f t="shared" si="0"/>
        <v>402</v>
      </c>
      <c r="F16" s="21"/>
      <c r="G16" s="21"/>
    </row>
    <row r="17" spans="1:8" ht="35.25" customHeight="1" x14ac:dyDescent="0.55000000000000004">
      <c r="A17" s="11" t="s">
        <v>17</v>
      </c>
      <c r="B17" s="1">
        <v>0</v>
      </c>
      <c r="C17" s="1"/>
      <c r="D17" s="1"/>
      <c r="E17" s="25">
        <f t="shared" si="0"/>
        <v>0</v>
      </c>
      <c r="F17" s="5"/>
      <c r="G17" s="5"/>
    </row>
    <row r="18" spans="1:8" ht="35.25" customHeight="1" x14ac:dyDescent="0.55000000000000004">
      <c r="A18" s="11" t="s">
        <v>18</v>
      </c>
      <c r="B18" s="1">
        <v>0</v>
      </c>
      <c r="C18" s="1"/>
      <c r="D18" s="1"/>
      <c r="E18" s="25">
        <f t="shared" si="0"/>
        <v>0</v>
      </c>
      <c r="F18" s="5"/>
      <c r="G18" s="5"/>
    </row>
    <row r="19" spans="1:8" ht="28.5" x14ac:dyDescent="0.7">
      <c r="A19" s="13" t="s">
        <v>19</v>
      </c>
      <c r="B19" s="14">
        <f>SUM(B3:B18)</f>
        <v>5518</v>
      </c>
      <c r="C19" s="15">
        <f>SUM(C3:C18)</f>
        <v>0</v>
      </c>
      <c r="D19" s="16">
        <f>SUM(D3:D18)</f>
        <v>569</v>
      </c>
      <c r="E19" s="26">
        <f>SUM(E3:E18)</f>
        <v>4949</v>
      </c>
      <c r="F19" s="6"/>
      <c r="G19" s="6"/>
    </row>
    <row r="22" spans="1:8" ht="23.25" x14ac:dyDescent="0.5">
      <c r="A22" s="17" t="s">
        <v>23</v>
      </c>
      <c r="B22" s="18"/>
      <c r="C22" s="18"/>
      <c r="D22" s="17" t="s">
        <v>21</v>
      </c>
      <c r="E22" s="27"/>
      <c r="F22" s="18"/>
      <c r="G22" s="18"/>
      <c r="H22" s="19"/>
    </row>
    <row r="23" spans="1:8" ht="23.25" x14ac:dyDescent="0.5">
      <c r="A23" s="20" t="s">
        <v>26</v>
      </c>
      <c r="C23" s="19"/>
      <c r="D23" s="18"/>
      <c r="E23" s="28" t="s">
        <v>25</v>
      </c>
      <c r="F23" s="20"/>
      <c r="G23" s="19"/>
      <c r="H23" s="18"/>
    </row>
    <row r="24" spans="1:8" ht="23.25" x14ac:dyDescent="0.5">
      <c r="A24" s="20" t="s">
        <v>24</v>
      </c>
      <c r="C24" s="19"/>
      <c r="D24" s="18"/>
      <c r="E24" s="28" t="s">
        <v>22</v>
      </c>
      <c r="F24" s="20"/>
      <c r="G24" s="19"/>
      <c r="H24" s="18"/>
    </row>
  </sheetData>
  <mergeCells count="2">
    <mergeCell ref="A1:G1"/>
    <mergeCell ref="I4:K4"/>
  </mergeCells>
  <pageMargins left="0.7" right="0.7" top="0.75" bottom="0.75" header="0.3" footer="0.3"/>
  <pageSetup paperSize="9" scale="89" orientation="portrait" r:id="rId1"/>
  <colBreaks count="1" manualBreakCount="1">
    <brk id="7" max="2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90" zoomScaleNormal="90" workbookViewId="0">
      <selection activeCell="D6" sqref="D6"/>
    </sheetView>
  </sheetViews>
  <sheetFormatPr defaultRowHeight="14.25" x14ac:dyDescent="0.2"/>
  <cols>
    <col min="1" max="1" width="20.625" customWidth="1"/>
    <col min="2" max="2" width="11.25" customWidth="1"/>
    <col min="5" max="5" width="9.375" style="29" customWidth="1"/>
    <col min="6" max="6" width="16.5" hidden="1" customWidth="1"/>
    <col min="7" max="7" width="29.375" customWidth="1"/>
    <col min="8" max="8" width="11.125" customWidth="1"/>
  </cols>
  <sheetData>
    <row r="1" spans="1:11" ht="29.25" x14ac:dyDescent="0.6">
      <c r="A1" s="32" t="s">
        <v>34</v>
      </c>
      <c r="B1" s="32"/>
      <c r="C1" s="32"/>
      <c r="D1" s="32"/>
      <c r="E1" s="32"/>
      <c r="F1" s="32"/>
      <c r="G1" s="32"/>
      <c r="H1" s="7"/>
    </row>
    <row r="2" spans="1:11" ht="78.75" x14ac:dyDescent="0.55000000000000004">
      <c r="A2" s="8" t="s">
        <v>0</v>
      </c>
      <c r="B2" s="9" t="s">
        <v>1</v>
      </c>
      <c r="C2" s="8" t="s">
        <v>2</v>
      </c>
      <c r="D2" s="10" t="s">
        <v>28</v>
      </c>
      <c r="E2" s="24" t="s">
        <v>29</v>
      </c>
      <c r="F2" s="10" t="s">
        <v>20</v>
      </c>
      <c r="G2" s="10" t="s">
        <v>27</v>
      </c>
    </row>
    <row r="3" spans="1:11" ht="35.25" customHeight="1" x14ac:dyDescent="0.55000000000000004">
      <c r="A3" s="11" t="s">
        <v>3</v>
      </c>
      <c r="B3" s="1">
        <v>542</v>
      </c>
      <c r="C3" s="1"/>
      <c r="D3" s="1">
        <f>5+5+18+15+10+10+12+5+5+10+16+20+5+6+5</f>
        <v>147</v>
      </c>
      <c r="E3" s="25">
        <f>B3-D3</f>
        <v>395</v>
      </c>
      <c r="F3" s="4"/>
      <c r="G3" s="22" t="s">
        <v>35</v>
      </c>
    </row>
    <row r="4" spans="1:11" ht="35.25" customHeight="1" x14ac:dyDescent="0.55000000000000004">
      <c r="A4" s="11" t="s">
        <v>4</v>
      </c>
      <c r="B4" s="1">
        <v>833</v>
      </c>
      <c r="C4" s="1"/>
      <c r="D4" s="1">
        <f>3+10+5+5+2+3+3+3+3</f>
        <v>37</v>
      </c>
      <c r="E4" s="25">
        <f>B4-D4</f>
        <v>796</v>
      </c>
      <c r="F4" s="4"/>
      <c r="G4" s="22"/>
      <c r="I4" s="33" t="s">
        <v>37</v>
      </c>
      <c r="J4" s="33"/>
      <c r="K4" s="33"/>
    </row>
    <row r="5" spans="1:11" ht="35.25" customHeight="1" x14ac:dyDescent="0.55000000000000004">
      <c r="A5" s="11" t="s">
        <v>5</v>
      </c>
      <c r="B5" s="1">
        <v>578</v>
      </c>
      <c r="C5" s="1"/>
      <c r="D5" s="1">
        <f>20+10+5+15+5+5+10+10+5+15+20+40+5+1+5</f>
        <v>171</v>
      </c>
      <c r="E5" s="25">
        <f>B5+C5-D5</f>
        <v>407</v>
      </c>
      <c r="F5" s="4"/>
      <c r="G5" s="22"/>
    </row>
    <row r="6" spans="1:11" ht="35.25" customHeight="1" x14ac:dyDescent="0.55000000000000004">
      <c r="A6" s="11" t="s">
        <v>6</v>
      </c>
      <c r="B6" s="1">
        <v>255</v>
      </c>
      <c r="C6" s="1"/>
      <c r="D6" s="1"/>
      <c r="E6" s="25">
        <f>B6+C6-D6</f>
        <v>255</v>
      </c>
      <c r="F6" s="4"/>
      <c r="G6" s="22"/>
    </row>
    <row r="7" spans="1:11" ht="35.25" customHeight="1" x14ac:dyDescent="0.55000000000000004">
      <c r="A7" s="11" t="s">
        <v>7</v>
      </c>
      <c r="B7" s="1">
        <v>120</v>
      </c>
      <c r="C7" s="1"/>
      <c r="D7" s="2"/>
      <c r="E7" s="25">
        <f>B7-D7</f>
        <v>120</v>
      </c>
      <c r="F7" s="4"/>
      <c r="G7" s="23"/>
    </row>
    <row r="8" spans="1:11" ht="35.25" customHeight="1" x14ac:dyDescent="0.55000000000000004">
      <c r="A8" s="11" t="s">
        <v>8</v>
      </c>
      <c r="B8" s="1">
        <v>0</v>
      </c>
      <c r="C8" s="1"/>
      <c r="D8" s="3"/>
      <c r="E8" s="25">
        <f t="shared" ref="E8:E18" si="0">B8-D8</f>
        <v>0</v>
      </c>
      <c r="F8" s="4"/>
      <c r="G8" s="23"/>
    </row>
    <row r="9" spans="1:11" ht="35.25" customHeight="1" x14ac:dyDescent="0.55000000000000004">
      <c r="A9" s="12" t="s">
        <v>9</v>
      </c>
      <c r="B9" s="1">
        <v>900</v>
      </c>
      <c r="C9" s="1"/>
      <c r="D9" s="1"/>
      <c r="E9" s="25">
        <f t="shared" ref="E9:E16" si="1">B9-D9</f>
        <v>900</v>
      </c>
      <c r="F9" s="4"/>
      <c r="G9" s="23"/>
    </row>
    <row r="10" spans="1:11" ht="35.25" customHeight="1" x14ac:dyDescent="0.55000000000000004">
      <c r="A10" s="11" t="s">
        <v>10</v>
      </c>
      <c r="B10" s="1">
        <v>224</v>
      </c>
      <c r="C10" s="1"/>
      <c r="D10" s="1">
        <f>30+20+1</f>
        <v>51</v>
      </c>
      <c r="E10" s="25">
        <f t="shared" si="1"/>
        <v>173</v>
      </c>
      <c r="F10" s="4"/>
      <c r="G10" s="22"/>
    </row>
    <row r="11" spans="1:11" ht="35.25" customHeight="1" x14ac:dyDescent="0.55000000000000004">
      <c r="A11" s="11" t="s">
        <v>11</v>
      </c>
      <c r="B11" s="1">
        <v>479</v>
      </c>
      <c r="C11" s="1"/>
      <c r="D11" s="1"/>
      <c r="E11" s="25">
        <f t="shared" si="1"/>
        <v>479</v>
      </c>
      <c r="F11" s="4"/>
      <c r="G11" s="22"/>
    </row>
    <row r="12" spans="1:11" ht="35.25" customHeight="1" x14ac:dyDescent="0.55000000000000004">
      <c r="A12" s="11" t="s">
        <v>12</v>
      </c>
      <c r="B12" s="1">
        <v>200</v>
      </c>
      <c r="C12" s="1"/>
      <c r="D12" s="1"/>
      <c r="E12" s="25">
        <f t="shared" si="1"/>
        <v>200</v>
      </c>
      <c r="F12" s="4"/>
      <c r="G12" s="4"/>
    </row>
    <row r="13" spans="1:11" ht="35.25" customHeight="1" x14ac:dyDescent="0.55000000000000004">
      <c r="A13" s="11" t="s">
        <v>13</v>
      </c>
      <c r="B13" s="1">
        <v>390</v>
      </c>
      <c r="C13" s="1"/>
      <c r="D13" s="1"/>
      <c r="E13" s="25">
        <f t="shared" si="1"/>
        <v>390</v>
      </c>
      <c r="F13" s="4"/>
      <c r="G13" s="22" t="s">
        <v>36</v>
      </c>
    </row>
    <row r="14" spans="1:11" ht="35.25" customHeight="1" x14ac:dyDescent="0.55000000000000004">
      <c r="A14" s="11" t="s">
        <v>14</v>
      </c>
      <c r="B14" s="1">
        <v>328</v>
      </c>
      <c r="C14" s="1"/>
      <c r="D14" s="1">
        <f>13+20</f>
        <v>33</v>
      </c>
      <c r="E14" s="25">
        <f t="shared" si="1"/>
        <v>295</v>
      </c>
      <c r="F14" s="4"/>
      <c r="G14" s="4"/>
    </row>
    <row r="15" spans="1:11" ht="35.25" customHeight="1" x14ac:dyDescent="0.55000000000000004">
      <c r="A15" s="11" t="s">
        <v>15</v>
      </c>
      <c r="B15" s="1">
        <v>297</v>
      </c>
      <c r="C15" s="1"/>
      <c r="D15" s="1">
        <f>2+2</f>
        <v>4</v>
      </c>
      <c r="E15" s="25">
        <f t="shared" si="1"/>
        <v>293</v>
      </c>
      <c r="F15" s="4"/>
      <c r="G15" s="4"/>
    </row>
    <row r="16" spans="1:11" ht="35.25" customHeight="1" x14ac:dyDescent="0.55000000000000004">
      <c r="A16" s="11" t="s">
        <v>16</v>
      </c>
      <c r="B16" s="1">
        <v>402</v>
      </c>
      <c r="C16" s="1"/>
      <c r="D16" s="1"/>
      <c r="E16" s="25">
        <f t="shared" si="1"/>
        <v>402</v>
      </c>
      <c r="F16" s="21"/>
      <c r="G16" s="21"/>
    </row>
    <row r="17" spans="1:8" ht="35.25" customHeight="1" x14ac:dyDescent="0.55000000000000004">
      <c r="A17" s="11" t="s">
        <v>17</v>
      </c>
      <c r="B17" s="1">
        <v>0</v>
      </c>
      <c r="C17" s="1"/>
      <c r="D17" s="1"/>
      <c r="E17" s="25">
        <f t="shared" si="0"/>
        <v>0</v>
      </c>
      <c r="F17" s="5"/>
      <c r="G17" s="5"/>
    </row>
    <row r="18" spans="1:8" ht="35.25" customHeight="1" x14ac:dyDescent="0.55000000000000004">
      <c r="A18" s="11" t="s">
        <v>18</v>
      </c>
      <c r="B18" s="1">
        <v>0</v>
      </c>
      <c r="C18" s="1"/>
      <c r="D18" s="1"/>
      <c r="E18" s="25">
        <f t="shared" si="0"/>
        <v>0</v>
      </c>
      <c r="F18" s="5"/>
      <c r="G18" s="5"/>
    </row>
    <row r="19" spans="1:8" ht="28.5" x14ac:dyDescent="0.7">
      <c r="A19" s="13" t="s">
        <v>19</v>
      </c>
      <c r="B19" s="14">
        <f>SUM(B3:B18)</f>
        <v>5548</v>
      </c>
      <c r="C19" s="15">
        <f>SUM(C3:C18)</f>
        <v>0</v>
      </c>
      <c r="D19" s="16">
        <f>SUM(D3:D18)</f>
        <v>443</v>
      </c>
      <c r="E19" s="26">
        <f>SUM(E3:E18)</f>
        <v>5105</v>
      </c>
      <c r="F19" s="6"/>
      <c r="G19" s="6"/>
    </row>
    <row r="22" spans="1:8" ht="23.25" x14ac:dyDescent="0.5">
      <c r="A22" s="17" t="s">
        <v>23</v>
      </c>
      <c r="B22" s="18"/>
      <c r="C22" s="18"/>
      <c r="D22" s="17" t="s">
        <v>21</v>
      </c>
      <c r="E22" s="27"/>
      <c r="F22" s="18"/>
      <c r="G22" s="18"/>
      <c r="H22" s="19"/>
    </row>
    <row r="23" spans="1:8" ht="23.25" x14ac:dyDescent="0.5">
      <c r="A23" s="20" t="s">
        <v>26</v>
      </c>
      <c r="C23" s="19"/>
      <c r="D23" s="18"/>
      <c r="E23" s="28" t="s">
        <v>25</v>
      </c>
      <c r="F23" s="20"/>
      <c r="G23" s="19"/>
      <c r="H23" s="18"/>
    </row>
    <row r="24" spans="1:8" ht="23.25" x14ac:dyDescent="0.5">
      <c r="A24" s="20" t="s">
        <v>24</v>
      </c>
      <c r="C24" s="19"/>
      <c r="D24" s="18"/>
      <c r="E24" s="28" t="s">
        <v>22</v>
      </c>
      <c r="F24" s="20"/>
      <c r="G24" s="19"/>
      <c r="H24" s="18"/>
    </row>
  </sheetData>
  <mergeCells count="2">
    <mergeCell ref="A1:G1"/>
    <mergeCell ref="I4:K4"/>
  </mergeCells>
  <pageMargins left="0.7" right="0.7" top="0.75" bottom="0.75" header="0.3" footer="0.3"/>
  <pageSetup paperSize="9" scale="89" orientation="portrait" r:id="rId1"/>
  <colBreaks count="1" manualBreakCount="1">
    <brk id="7" max="2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90" zoomScaleNormal="90" workbookViewId="0">
      <selection activeCell="G7" sqref="G7"/>
    </sheetView>
  </sheetViews>
  <sheetFormatPr defaultRowHeight="14.25" x14ac:dyDescent="0.2"/>
  <cols>
    <col min="1" max="1" width="20.625" customWidth="1"/>
    <col min="2" max="2" width="11.25" customWidth="1"/>
    <col min="5" max="5" width="9.375" style="29" customWidth="1"/>
    <col min="6" max="6" width="17" hidden="1" customWidth="1"/>
    <col min="7" max="7" width="29.375" customWidth="1"/>
    <col min="8" max="8" width="11.125" customWidth="1"/>
  </cols>
  <sheetData>
    <row r="1" spans="1:11" ht="29.25" x14ac:dyDescent="0.6">
      <c r="A1" s="32" t="s">
        <v>38</v>
      </c>
      <c r="B1" s="32"/>
      <c r="C1" s="32"/>
      <c r="D1" s="32"/>
      <c r="E1" s="32"/>
      <c r="F1" s="32"/>
      <c r="G1" s="32"/>
      <c r="H1" s="7"/>
    </row>
    <row r="2" spans="1:11" ht="72.75" customHeight="1" x14ac:dyDescent="0.55000000000000004">
      <c r="A2" s="8" t="s">
        <v>0</v>
      </c>
      <c r="B2" s="9" t="s">
        <v>1</v>
      </c>
      <c r="C2" s="8" t="s">
        <v>2</v>
      </c>
      <c r="D2" s="10" t="s">
        <v>28</v>
      </c>
      <c r="E2" s="24" t="s">
        <v>29</v>
      </c>
      <c r="F2" s="10" t="s">
        <v>20</v>
      </c>
      <c r="G2" s="10" t="s">
        <v>27</v>
      </c>
    </row>
    <row r="3" spans="1:11" ht="35.25" customHeight="1" x14ac:dyDescent="0.55000000000000004">
      <c r="A3" s="11" t="s">
        <v>3</v>
      </c>
      <c r="B3" s="1">
        <v>395</v>
      </c>
      <c r="C3" s="1"/>
      <c r="D3" s="1">
        <f>5+9+9+5+3+5+3+10</f>
        <v>49</v>
      </c>
      <c r="E3" s="25">
        <f>B3-D3</f>
        <v>346</v>
      </c>
      <c r="F3" s="4"/>
      <c r="G3" s="22"/>
    </row>
    <row r="4" spans="1:11" ht="35.25" customHeight="1" x14ac:dyDescent="0.55000000000000004">
      <c r="A4" s="11" t="s">
        <v>4</v>
      </c>
      <c r="B4" s="1">
        <v>796</v>
      </c>
      <c r="C4" s="1"/>
      <c r="D4" s="1">
        <f>20+5+2+5+3</f>
        <v>35</v>
      </c>
      <c r="E4" s="25">
        <f>B4-D4</f>
        <v>761</v>
      </c>
      <c r="F4" s="4"/>
      <c r="G4" s="22"/>
      <c r="I4" s="33" t="s">
        <v>40</v>
      </c>
      <c r="J4" s="33"/>
      <c r="K4" s="33"/>
    </row>
    <row r="5" spans="1:11" ht="35.25" customHeight="1" x14ac:dyDescent="0.55000000000000004">
      <c r="A5" s="11" t="s">
        <v>5</v>
      </c>
      <c r="B5" s="1">
        <v>407</v>
      </c>
      <c r="C5" s="1"/>
      <c r="D5" s="1">
        <f>10+18+10+18+8+38+5+40+40+5+18+36+10+10+15+10</f>
        <v>291</v>
      </c>
      <c r="E5" s="25">
        <f>B5+C5-D5</f>
        <v>116</v>
      </c>
      <c r="F5" s="4"/>
      <c r="G5" s="22"/>
    </row>
    <row r="6" spans="1:11" ht="35.25" customHeight="1" x14ac:dyDescent="0.55000000000000004">
      <c r="A6" s="11" t="s">
        <v>6</v>
      </c>
      <c r="B6" s="1">
        <v>255</v>
      </c>
      <c r="C6" s="1"/>
      <c r="D6" s="1"/>
      <c r="E6" s="25">
        <f>B6+C6-D6</f>
        <v>255</v>
      </c>
      <c r="F6" s="4"/>
      <c r="G6" s="22"/>
    </row>
    <row r="7" spans="1:11" ht="35.25" customHeight="1" x14ac:dyDescent="0.55000000000000004">
      <c r="A7" s="11" t="s">
        <v>7</v>
      </c>
      <c r="B7" s="1">
        <v>120</v>
      </c>
      <c r="C7" s="1"/>
      <c r="D7" s="2"/>
      <c r="E7" s="25">
        <f>B7-D7</f>
        <v>120</v>
      </c>
      <c r="F7" s="4"/>
      <c r="G7" s="23"/>
    </row>
    <row r="8" spans="1:11" ht="35.25" customHeight="1" x14ac:dyDescent="0.55000000000000004">
      <c r="A8" s="11" t="s">
        <v>8</v>
      </c>
      <c r="B8" s="1">
        <v>0</v>
      </c>
      <c r="C8" s="1"/>
      <c r="D8" s="3"/>
      <c r="E8" s="25">
        <f t="shared" ref="E8:E18" si="0">B8-D8</f>
        <v>0</v>
      </c>
      <c r="F8" s="4"/>
      <c r="G8" s="23"/>
    </row>
    <row r="9" spans="1:11" ht="35.25" customHeight="1" x14ac:dyDescent="0.55000000000000004">
      <c r="A9" s="12" t="s">
        <v>9</v>
      </c>
      <c r="B9" s="1">
        <v>900</v>
      </c>
      <c r="C9" s="1"/>
      <c r="D9" s="1"/>
      <c r="E9" s="25">
        <f t="shared" si="0"/>
        <v>900</v>
      </c>
      <c r="F9" s="4"/>
      <c r="G9" s="23"/>
    </row>
    <row r="10" spans="1:11" ht="35.25" customHeight="1" x14ac:dyDescent="0.55000000000000004">
      <c r="A10" s="11" t="s">
        <v>10</v>
      </c>
      <c r="B10" s="1">
        <v>173</v>
      </c>
      <c r="C10" s="1"/>
      <c r="D10" s="1">
        <f>15</f>
        <v>15</v>
      </c>
      <c r="E10" s="25">
        <f t="shared" si="0"/>
        <v>158</v>
      </c>
      <c r="F10" s="4"/>
      <c r="G10" s="22"/>
    </row>
    <row r="11" spans="1:11" ht="35.25" customHeight="1" x14ac:dyDescent="0.55000000000000004">
      <c r="A11" s="11" t="s">
        <v>11</v>
      </c>
      <c r="B11" s="1">
        <v>479</v>
      </c>
      <c r="C11" s="1"/>
      <c r="D11" s="1"/>
      <c r="E11" s="25">
        <f t="shared" si="0"/>
        <v>479</v>
      </c>
      <c r="F11" s="4"/>
      <c r="G11" s="22"/>
    </row>
    <row r="12" spans="1:11" ht="35.25" customHeight="1" x14ac:dyDescent="0.55000000000000004">
      <c r="A12" s="11" t="s">
        <v>12</v>
      </c>
      <c r="B12" s="1">
        <v>200</v>
      </c>
      <c r="C12" s="1"/>
      <c r="D12" s="1"/>
      <c r="E12" s="25">
        <f t="shared" si="0"/>
        <v>200</v>
      </c>
      <c r="F12" s="4"/>
      <c r="G12" s="4"/>
    </row>
    <row r="13" spans="1:11" ht="35.25" customHeight="1" x14ac:dyDescent="0.55000000000000004">
      <c r="A13" s="11" t="s">
        <v>13</v>
      </c>
      <c r="B13" s="1">
        <v>390</v>
      </c>
      <c r="C13" s="1"/>
      <c r="D13" s="1"/>
      <c r="E13" s="25">
        <f t="shared" si="0"/>
        <v>390</v>
      </c>
      <c r="F13" s="4"/>
      <c r="G13" s="22"/>
    </row>
    <row r="14" spans="1:11" ht="35.25" customHeight="1" x14ac:dyDescent="0.55000000000000004">
      <c r="A14" s="11" t="s">
        <v>14</v>
      </c>
      <c r="B14" s="1">
        <v>295</v>
      </c>
      <c r="C14" s="1"/>
      <c r="D14" s="1"/>
      <c r="E14" s="25">
        <f t="shared" si="0"/>
        <v>295</v>
      </c>
      <c r="F14" s="4"/>
      <c r="G14" s="4"/>
    </row>
    <row r="15" spans="1:11" ht="35.25" customHeight="1" x14ac:dyDescent="0.55000000000000004">
      <c r="A15" s="11" t="s">
        <v>15</v>
      </c>
      <c r="B15" s="1">
        <v>293</v>
      </c>
      <c r="C15" s="1"/>
      <c r="D15" s="1">
        <f>1+1+1+1+1</f>
        <v>5</v>
      </c>
      <c r="E15" s="25">
        <f t="shared" si="0"/>
        <v>288</v>
      </c>
      <c r="F15" s="4"/>
      <c r="G15" s="4"/>
    </row>
    <row r="16" spans="1:11" ht="35.25" customHeight="1" x14ac:dyDescent="0.55000000000000004">
      <c r="A16" s="11" t="s">
        <v>16</v>
      </c>
      <c r="B16" s="1">
        <v>402</v>
      </c>
      <c r="C16" s="1"/>
      <c r="D16" s="1"/>
      <c r="E16" s="25">
        <f t="shared" si="0"/>
        <v>402</v>
      </c>
      <c r="F16" s="21"/>
      <c r="G16" s="21"/>
    </row>
    <row r="17" spans="1:8" ht="35.25" customHeight="1" x14ac:dyDescent="0.55000000000000004">
      <c r="A17" s="11" t="s">
        <v>17</v>
      </c>
      <c r="B17" s="1">
        <v>0</v>
      </c>
      <c r="C17" s="1"/>
      <c r="D17" s="1"/>
      <c r="E17" s="25">
        <f t="shared" si="0"/>
        <v>0</v>
      </c>
      <c r="F17" s="5"/>
      <c r="G17" s="5"/>
    </row>
    <row r="18" spans="1:8" ht="35.25" customHeight="1" x14ac:dyDescent="0.55000000000000004">
      <c r="A18" s="11" t="s">
        <v>18</v>
      </c>
      <c r="B18" s="1">
        <v>0</v>
      </c>
      <c r="C18" s="1"/>
      <c r="D18" s="1"/>
      <c r="E18" s="25">
        <f t="shared" si="0"/>
        <v>0</v>
      </c>
      <c r="F18" s="5"/>
      <c r="G18" s="5"/>
    </row>
    <row r="19" spans="1:8" ht="28.5" x14ac:dyDescent="0.7">
      <c r="A19" s="13" t="s">
        <v>19</v>
      </c>
      <c r="B19" s="14">
        <f>SUM(B3:B18)</f>
        <v>5105</v>
      </c>
      <c r="C19" s="15">
        <f>SUM(C3:C18)</f>
        <v>0</v>
      </c>
      <c r="D19" s="16">
        <f>SUM(D3:D18)</f>
        <v>395</v>
      </c>
      <c r="E19" s="26">
        <f>SUM(E3:E18)</f>
        <v>4710</v>
      </c>
      <c r="F19" s="6"/>
      <c r="G19" s="6"/>
    </row>
    <row r="22" spans="1:8" ht="23.25" x14ac:dyDescent="0.5">
      <c r="A22" s="17"/>
      <c r="B22" s="18"/>
      <c r="C22" s="18"/>
      <c r="D22" s="17"/>
      <c r="E22" s="27"/>
      <c r="F22" s="18"/>
      <c r="G22" s="18"/>
      <c r="H22" s="19"/>
    </row>
    <row r="23" spans="1:8" ht="23.25" x14ac:dyDescent="0.5">
      <c r="A23" s="20"/>
      <c r="C23" s="19"/>
      <c r="D23" s="18"/>
      <c r="E23" s="28"/>
      <c r="F23" s="20"/>
      <c r="G23" s="19"/>
      <c r="H23" s="18"/>
    </row>
    <row r="24" spans="1:8" ht="23.25" x14ac:dyDescent="0.5">
      <c r="A24" s="20"/>
      <c r="C24" s="19"/>
      <c r="D24" s="18"/>
      <c r="E24" s="28"/>
      <c r="F24" s="20"/>
      <c r="G24" s="19"/>
      <c r="H24" s="18"/>
    </row>
  </sheetData>
  <mergeCells count="2">
    <mergeCell ref="A1:G1"/>
    <mergeCell ref="I4:K4"/>
  </mergeCells>
  <pageMargins left="0.7" right="0.7" top="0.75" bottom="0.75" header="0.3" footer="0.3"/>
  <pageSetup paperSize="9" scale="89" orientation="portrait" r:id="rId1"/>
  <colBreaks count="1" manualBreakCount="1">
    <brk id="7" max="2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7" workbookViewId="0">
      <selection activeCell="G15" sqref="G15"/>
    </sheetView>
  </sheetViews>
  <sheetFormatPr defaultRowHeight="14.25" x14ac:dyDescent="0.2"/>
  <cols>
    <col min="1" max="1" width="18.375" customWidth="1"/>
    <col min="5" max="5" width="8.875" customWidth="1"/>
    <col min="6" max="6" width="10" customWidth="1"/>
    <col min="7" max="7" width="21.625" customWidth="1"/>
    <col min="8" max="8" width="9" customWidth="1"/>
  </cols>
  <sheetData>
    <row r="1" spans="1:10" ht="29.25" x14ac:dyDescent="0.6">
      <c r="A1" s="34" t="s">
        <v>39</v>
      </c>
      <c r="B1" s="35"/>
      <c r="C1" s="35"/>
      <c r="D1" s="35"/>
      <c r="E1" s="35"/>
      <c r="F1" s="35"/>
      <c r="G1" s="36"/>
    </row>
    <row r="2" spans="1:10" ht="78.75" x14ac:dyDescent="0.55000000000000004">
      <c r="A2" s="8" t="s">
        <v>0</v>
      </c>
      <c r="B2" s="9" t="s">
        <v>1</v>
      </c>
      <c r="C2" s="8" t="s">
        <v>2</v>
      </c>
      <c r="D2" s="10" t="s">
        <v>28</v>
      </c>
      <c r="E2" s="24" t="s">
        <v>29</v>
      </c>
      <c r="F2" s="10" t="s">
        <v>20</v>
      </c>
      <c r="G2" s="10" t="s">
        <v>27</v>
      </c>
    </row>
    <row r="3" spans="1:10" ht="26.25" x14ac:dyDescent="0.55000000000000004">
      <c r="A3" s="11" t="s">
        <v>3</v>
      </c>
      <c r="B3" s="1">
        <v>346</v>
      </c>
      <c r="C3" s="1"/>
      <c r="D3" s="1">
        <f>3+4</f>
        <v>7</v>
      </c>
      <c r="E3" s="25">
        <f>B3-D3</f>
        <v>339</v>
      </c>
      <c r="F3" s="4"/>
      <c r="G3" s="22"/>
    </row>
    <row r="4" spans="1:10" ht="26.25" x14ac:dyDescent="0.55000000000000004">
      <c r="A4" s="11" t="s">
        <v>4</v>
      </c>
      <c r="B4" s="1">
        <v>761</v>
      </c>
      <c r="C4" s="1"/>
      <c r="D4" s="1"/>
      <c r="E4" s="25">
        <f>B4-D4</f>
        <v>761</v>
      </c>
      <c r="F4" s="4"/>
      <c r="G4" s="22"/>
      <c r="I4" s="30" t="s">
        <v>43</v>
      </c>
      <c r="J4" s="30"/>
    </row>
    <row r="5" spans="1:10" ht="26.25" x14ac:dyDescent="0.55000000000000004">
      <c r="A5" s="11" t="s">
        <v>5</v>
      </c>
      <c r="B5" s="1">
        <v>916</v>
      </c>
      <c r="C5" s="1"/>
      <c r="D5" s="1">
        <f>20+15+10+2+20+5+5+10+5+4+10+10+10</f>
        <v>126</v>
      </c>
      <c r="E5" s="25">
        <f>B5+C5-D5</f>
        <v>790</v>
      </c>
      <c r="F5" s="4" t="s">
        <v>41</v>
      </c>
      <c r="G5" s="31" t="s">
        <v>42</v>
      </c>
    </row>
    <row r="6" spans="1:10" ht="26.25" x14ac:dyDescent="0.55000000000000004">
      <c r="A6" s="11" t="s">
        <v>6</v>
      </c>
      <c r="B6" s="1">
        <v>255</v>
      </c>
      <c r="C6" s="1"/>
      <c r="D6" s="1">
        <f>40+40+20+40+10+40+10+40+15</f>
        <v>255</v>
      </c>
      <c r="E6" s="25">
        <f>B6+C6-D6</f>
        <v>0</v>
      </c>
      <c r="F6" s="4"/>
      <c r="G6" s="22"/>
    </row>
    <row r="7" spans="1:10" ht="26.25" x14ac:dyDescent="0.55000000000000004">
      <c r="A7" s="11" t="s">
        <v>7</v>
      </c>
      <c r="B7" s="1">
        <v>120</v>
      </c>
      <c r="C7" s="1"/>
      <c r="D7" s="2"/>
      <c r="E7" s="25">
        <f>B7-D7</f>
        <v>120</v>
      </c>
      <c r="F7" s="4"/>
      <c r="G7" s="23"/>
    </row>
    <row r="8" spans="1:10" ht="26.25" x14ac:dyDescent="0.55000000000000004">
      <c r="A8" s="11" t="s">
        <v>8</v>
      </c>
      <c r="B8" s="1">
        <v>0</v>
      </c>
      <c r="C8" s="1"/>
      <c r="D8" s="3"/>
      <c r="E8" s="25">
        <f t="shared" ref="E8:E18" si="0">B8-D8</f>
        <v>0</v>
      </c>
      <c r="F8" s="4"/>
      <c r="G8" s="23"/>
    </row>
    <row r="9" spans="1:10" ht="26.25" x14ac:dyDescent="0.55000000000000004">
      <c r="A9" s="12" t="s">
        <v>9</v>
      </c>
      <c r="B9" s="1">
        <v>900</v>
      </c>
      <c r="C9" s="1"/>
      <c r="D9" s="1"/>
      <c r="E9" s="25">
        <f t="shared" si="0"/>
        <v>900</v>
      </c>
      <c r="F9" s="4"/>
      <c r="G9" s="23"/>
    </row>
    <row r="10" spans="1:10" ht="26.25" x14ac:dyDescent="0.55000000000000004">
      <c r="A10" s="11" t="s">
        <v>10</v>
      </c>
      <c r="B10" s="1">
        <v>158</v>
      </c>
      <c r="C10" s="1"/>
      <c r="D10" s="1">
        <f>18+18</f>
        <v>36</v>
      </c>
      <c r="E10" s="25">
        <f t="shared" si="0"/>
        <v>122</v>
      </c>
      <c r="F10" s="4"/>
      <c r="G10" s="22"/>
    </row>
    <row r="11" spans="1:10" ht="26.25" x14ac:dyDescent="0.55000000000000004">
      <c r="A11" s="11" t="s">
        <v>11</v>
      </c>
      <c r="B11" s="1">
        <v>479</v>
      </c>
      <c r="C11" s="1"/>
      <c r="D11" s="1"/>
      <c r="E11" s="25">
        <f t="shared" si="0"/>
        <v>479</v>
      </c>
      <c r="F11" s="4"/>
      <c r="G11" s="22"/>
    </row>
    <row r="12" spans="1:10" ht="26.25" x14ac:dyDescent="0.55000000000000004">
      <c r="A12" s="11" t="s">
        <v>12</v>
      </c>
      <c r="B12" s="1">
        <v>200</v>
      </c>
      <c r="C12" s="1"/>
      <c r="D12" s="1"/>
      <c r="E12" s="25">
        <f t="shared" si="0"/>
        <v>200</v>
      </c>
      <c r="F12" s="4"/>
      <c r="G12" s="4"/>
    </row>
    <row r="13" spans="1:10" ht="26.25" x14ac:dyDescent="0.55000000000000004">
      <c r="A13" s="11" t="s">
        <v>13</v>
      </c>
      <c r="B13" s="1">
        <v>390</v>
      </c>
      <c r="C13" s="1"/>
      <c r="D13" s="1">
        <v>200</v>
      </c>
      <c r="E13" s="25">
        <f t="shared" si="0"/>
        <v>190</v>
      </c>
      <c r="F13" s="4"/>
      <c r="G13" s="22"/>
    </row>
    <row r="14" spans="1:10" ht="26.25" x14ac:dyDescent="0.55000000000000004">
      <c r="A14" s="11" t="s">
        <v>14</v>
      </c>
      <c r="B14" s="1">
        <v>295</v>
      </c>
      <c r="C14" s="1"/>
      <c r="D14" s="1"/>
      <c r="E14" s="25">
        <f t="shared" si="0"/>
        <v>295</v>
      </c>
      <c r="F14" s="4"/>
      <c r="G14" s="4"/>
    </row>
    <row r="15" spans="1:10" ht="26.25" x14ac:dyDescent="0.55000000000000004">
      <c r="A15" s="11" t="s">
        <v>15</v>
      </c>
      <c r="B15" s="1">
        <v>288</v>
      </c>
      <c r="C15" s="1"/>
      <c r="D15" s="1">
        <f>2+1</f>
        <v>3</v>
      </c>
      <c r="E15" s="25">
        <f t="shared" si="0"/>
        <v>285</v>
      </c>
      <c r="F15" s="4"/>
      <c r="G15" s="4"/>
    </row>
    <row r="16" spans="1:10" ht="26.25" x14ac:dyDescent="0.55000000000000004">
      <c r="A16" s="11" t="s">
        <v>16</v>
      </c>
      <c r="B16" s="1">
        <v>402</v>
      </c>
      <c r="C16" s="1"/>
      <c r="D16" s="1"/>
      <c r="E16" s="25">
        <f t="shared" si="0"/>
        <v>402</v>
      </c>
      <c r="F16" s="21"/>
      <c r="G16" s="21"/>
    </row>
    <row r="17" spans="1:7" ht="26.25" x14ac:dyDescent="0.55000000000000004">
      <c r="A17" s="11" t="s">
        <v>17</v>
      </c>
      <c r="B17" s="1">
        <v>0</v>
      </c>
      <c r="C17" s="1"/>
      <c r="D17" s="1"/>
      <c r="E17" s="25">
        <f t="shared" si="0"/>
        <v>0</v>
      </c>
      <c r="F17" s="5"/>
      <c r="G17" s="5"/>
    </row>
    <row r="18" spans="1:7" ht="26.25" x14ac:dyDescent="0.55000000000000004">
      <c r="A18" s="11" t="s">
        <v>18</v>
      </c>
      <c r="B18" s="1">
        <v>0</v>
      </c>
      <c r="C18" s="1"/>
      <c r="D18" s="1"/>
      <c r="E18" s="25">
        <f t="shared" si="0"/>
        <v>0</v>
      </c>
      <c r="F18" s="5"/>
      <c r="G18" s="5"/>
    </row>
    <row r="19" spans="1:7" ht="28.5" x14ac:dyDescent="0.7">
      <c r="A19" s="13" t="s">
        <v>19</v>
      </c>
      <c r="B19" s="14">
        <f>SUM(B3:B18)</f>
        <v>5510</v>
      </c>
      <c r="C19" s="15">
        <f>SUM(C3:C18)</f>
        <v>0</v>
      </c>
      <c r="D19" s="16">
        <f>SUM(D3:D18)</f>
        <v>627</v>
      </c>
      <c r="E19" s="26">
        <f>SUM(E3:E18)</f>
        <v>4883</v>
      </c>
      <c r="F19" s="6"/>
      <c r="G19" s="6"/>
    </row>
    <row r="20" spans="1:7" x14ac:dyDescent="0.2">
      <c r="E20" s="29"/>
    </row>
    <row r="21" spans="1:7" x14ac:dyDescent="0.2">
      <c r="E21" s="29"/>
    </row>
    <row r="22" spans="1:7" ht="23.25" x14ac:dyDescent="0.5">
      <c r="A22" s="17"/>
      <c r="B22" s="18"/>
      <c r="C22" s="18"/>
      <c r="D22" s="17"/>
      <c r="E22" s="27"/>
      <c r="F22" s="18"/>
      <c r="G22" s="18"/>
    </row>
    <row r="23" spans="1:7" ht="23.25" x14ac:dyDescent="0.5">
      <c r="A23" s="20"/>
      <c r="C23" s="19"/>
      <c r="D23" s="18"/>
      <c r="E23" s="28"/>
      <c r="F23" s="20"/>
      <c r="G23" s="19"/>
    </row>
    <row r="24" spans="1:7" ht="23.25" x14ac:dyDescent="0.5">
      <c r="A24" s="20"/>
      <c r="C24" s="19"/>
      <c r="D24" s="18"/>
      <c r="E24" s="28"/>
      <c r="F24" s="20"/>
      <c r="G24" s="19"/>
    </row>
  </sheetData>
  <mergeCells count="1">
    <mergeCell ref="A1:G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2</vt:lpstr>
      <vt:lpstr>ม.ค 16-61</vt:lpstr>
      <vt:lpstr>ก.พ 1-15</vt:lpstr>
      <vt:lpstr>ก.พ 16-28</vt:lpstr>
      <vt:lpstr>มี.ค 1-15</vt:lpstr>
      <vt:lpstr>'2'!Print_Area</vt:lpstr>
      <vt:lpstr>'ก.พ 1-15'!Print_Area</vt:lpstr>
      <vt:lpstr>'ก.พ 16-28'!Print_Area</vt:lpstr>
      <vt:lpstr>'ม.ค 16-61'!Print_Area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7Ultimate</cp:lastModifiedBy>
  <cp:lastPrinted>2019-07-13T07:54:42Z</cp:lastPrinted>
  <dcterms:created xsi:type="dcterms:W3CDTF">2018-05-21T07:27:16Z</dcterms:created>
  <dcterms:modified xsi:type="dcterms:W3CDTF">2019-07-13T08:00:34Z</dcterms:modified>
</cp:coreProperties>
</file>