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85" name="ID_4C7FA06B7AFB40D3BF737D89927B249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19755" y="17345088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0" name="ID_08C416FB1BF546BF9DA540C9E7BA69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19755" y="17536223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32" name="ID_AAECC8C85FC749318BAD3CC5F60471B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19755" y="18629693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2" name="ID_9032261EFDCF4409997230165277E33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819755" y="19078638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92" name="ID_F4D8400A2874461FA156D97819F7918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819755" y="18634138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3" name="ID_E0DDA3CCAE3E4C088766A8656DA0EFA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819755" y="19083083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0" name="ID_E73C35678CE44CE1B423695F8E872B2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819755" y="19074193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4" name="ID_75E0F417390645C5BC8BCC80F1F9E43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819755" y="19087528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7" name="ID_9EF5D74A44CB43AC82FF3E42325CCA3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819755" y="19096418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5" name="ID_C39363ED79A841E68B06D1D5807DBC0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819755" y="19091973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9" name="ID_8E656E2FF20F413F9579B0B920576B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819755" y="19100863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00" name="ID_9F89A187F55E4FC68B3C442B280B38C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819755" y="19105308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28" name="ID_7BB982BAFD064F979052E4B94C36BC9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819755" y="19109753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42" name="ID_61FCF50562E0462F840DE0D2CAAC431A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819755" y="19684047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16" name="ID_2B53DDE2C4074C0E88584B320AF3EA6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5819755" y="19688492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44" name="ID_72E500F02A564120973AFF2E68EFD0EF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5819755" y="1969293750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72" name="ID_9D4F7251DA4144A79BCE94CA3CEF47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963775" y="-1543829796"/>
          <a:ext cx="43624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19" name="ID_DD695C86BCFB4566955C83DAA06BB4CB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4963775" y="-1626811596"/>
          <a:ext cx="4362450" cy="40100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<sst xmlns="http://schemas.openxmlformats.org/spreadsheetml/2006/main" count="693" uniqueCount="218">
  <si>
    <t>单号</t>
  </si>
  <si>
    <t>件数</t>
  </si>
  <si>
    <t>实重</t>
  </si>
  <si>
    <t>总抛重</t>
  </si>
  <si>
    <t>总体积
T.CBM</t>
  </si>
  <si>
    <t>中文品名</t>
  </si>
  <si>
    <t>英文品名DESCRIPTION OF GOODS</t>
  </si>
  <si>
    <t>清关HS CODE</t>
  </si>
  <si>
    <t>单价</t>
  </si>
  <si>
    <t>总数量</t>
  </si>
  <si>
    <t>清关申报金额
（USD）</t>
  </si>
  <si>
    <t>中英文材质
MATERIAL</t>
  </si>
  <si>
    <t>中英文用途
USE FOR</t>
  </si>
  <si>
    <t>型号
MODEL</t>
  </si>
  <si>
    <t>品牌
LOGO</t>
  </si>
  <si>
    <t>买单/退税</t>
  </si>
  <si>
    <t>图片</t>
  </si>
  <si>
    <t>邮件收纳架</t>
  </si>
  <si>
    <t>mail organizer</t>
  </si>
  <si>
    <t>亚克力</t>
  </si>
  <si>
    <t>holder for mail</t>
  </si>
  <si>
    <t>无</t>
  </si>
  <si>
    <t>买单</t>
  </si>
  <si>
    <t>PU手袋 3件买单</t>
  </si>
  <si>
    <t>PU Handbag</t>
  </si>
  <si>
    <t>PU</t>
  </si>
  <si>
    <t>居家生活用</t>
  </si>
  <si>
    <t>Montana West</t>
  </si>
  <si>
    <t>退税</t>
  </si>
  <si>
    <t>涤纶钱包</t>
  </si>
  <si>
    <t>POLYESTER WALLET</t>
  </si>
  <si>
    <t>Wrangler</t>
  </si>
  <si>
    <t>PU钱包</t>
  </si>
  <si>
    <t>PU WALLET</t>
  </si>
  <si>
    <t>涤纶手袋</t>
  </si>
  <si>
    <t>POLYESTER Handbag</t>
  </si>
  <si>
    <t>POLYESTER+PU</t>
  </si>
  <si>
    <t>Y15178892</t>
  </si>
  <si>
    <t>智能日历机</t>
  </si>
  <si>
    <t>all-in-one computer</t>
  </si>
  <si>
    <t>plastic glass/塑胶 玻璃</t>
  </si>
  <si>
    <t>Houshold/家用</t>
  </si>
  <si>
    <t>cozyla</t>
  </si>
  <si>
    <t>Y16601987</t>
  </si>
  <si>
    <t>Y83574984</t>
  </si>
  <si>
    <t>SP260316027</t>
  </si>
  <si>
    <t>化妆镜</t>
  </si>
  <si>
    <t>makeu mirror</t>
  </si>
  <si>
    <t>ABS+Glass</t>
  </si>
  <si>
    <t>化妆用makeup</t>
  </si>
  <si>
    <t>SP260316016</t>
  </si>
  <si>
    <t>EYT03185153</t>
  </si>
  <si>
    <t>内裤</t>
  </si>
  <si>
    <t>UNDERPANTS</t>
  </si>
  <si>
    <t>棉cotton/穿着服饰clothing /纺织品fabrics</t>
  </si>
  <si>
    <t>KTET</t>
  </si>
  <si>
    <t>EYT03185155</t>
  </si>
  <si>
    <t>EYT03185159</t>
  </si>
  <si>
    <t>EYT03185156</t>
  </si>
  <si>
    <t>EYT03185158</t>
  </si>
  <si>
    <t>EYT03185154</t>
  </si>
  <si>
    <t>EYT03205239</t>
  </si>
  <si>
    <t>EYT03185151</t>
  </si>
  <si>
    <t>有线键盘</t>
  </si>
  <si>
    <t>Wired keyboard</t>
  </si>
  <si>
    <t>ABS</t>
  </si>
  <si>
    <t>打字</t>
  </si>
  <si>
    <t>EYT03185150</t>
  </si>
  <si>
    <t>松鼠挡板</t>
  </si>
  <si>
    <t>squirrel baffle</t>
  </si>
  <si>
    <t>塑料(plastic)</t>
  </si>
  <si>
    <t>生活日用</t>
  </si>
  <si>
    <t>FBA1990BHXWD</t>
  </si>
  <si>
    <t>高尔夫测距仪SW-0F01</t>
  </si>
  <si>
    <t>Golf Rangefinder</t>
  </si>
  <si>
    <t>ABS+PC</t>
  </si>
  <si>
    <t>高尔夫、电力工程、室内装修、户外广告安装等必备测量工具</t>
  </si>
  <si>
    <t>Acer</t>
  </si>
  <si>
    <t>FBA1990DVYZH</t>
  </si>
  <si>
    <t>FBA1990CVFXG</t>
  </si>
  <si>
    <t>FBA1990DMD5S</t>
  </si>
  <si>
    <t>FBA1990DQZS4</t>
  </si>
  <si>
    <t>Y34193439</t>
  </si>
  <si>
    <t>一体机电脑</t>
  </si>
  <si>
    <t>plastic+glass/塑胶+玻璃</t>
  </si>
  <si>
    <t>CD-8V542P0</t>
  </si>
  <si>
    <t>Y77277009</t>
  </si>
  <si>
    <t>R-34OMYT6031705</t>
  </si>
  <si>
    <t>皮革腰带</t>
  </si>
  <si>
    <t>Leather belt</t>
  </si>
  <si>
    <t>Synthetic leather合成皮革</t>
  </si>
  <si>
    <t>decoration装饰</t>
  </si>
  <si>
    <t>尼龙腰带</t>
  </si>
  <si>
    <t>Nylon belt</t>
  </si>
  <si>
    <t>100% nylon尼龙</t>
  </si>
  <si>
    <t>腰带扣</t>
  </si>
  <si>
    <t>Belt buckle</t>
  </si>
  <si>
    <t>金属腰链</t>
  </si>
  <si>
    <t>Metal waist chain</t>
  </si>
  <si>
    <t>Y-6WOMYT6031702</t>
  </si>
  <si>
    <t>袜子</t>
  </si>
  <si>
    <t>SOCKS</t>
  </si>
  <si>
    <t>polyester fiber聚酯纤维</t>
  </si>
  <si>
    <t>wearing穿戴</t>
  </si>
  <si>
    <t>男士棒球裤</t>
  </si>
  <si>
    <t>Men's baseball pants</t>
  </si>
  <si>
    <t>100% polyester聚酯纤维</t>
  </si>
  <si>
    <t>wearing穿着</t>
  </si>
  <si>
    <t>塑胶宠物碗</t>
  </si>
  <si>
    <t>Plastic pet bowl</t>
  </si>
  <si>
    <t>R-34OMYT6031903</t>
  </si>
  <si>
    <t>XZQTIVE</t>
  </si>
  <si>
    <t>FBA199306GGT</t>
  </si>
  <si>
    <t>梭织 女士衬衣</t>
  </si>
  <si>
    <t>Woven Female shirt</t>
  </si>
  <si>
    <t>100%Polyester fiber 100%聚酯纤维</t>
  </si>
  <si>
    <t>穿着 dress</t>
  </si>
  <si>
    <t>梭织 男士衬衣</t>
  </si>
  <si>
    <t>Woven men's shirts</t>
  </si>
  <si>
    <t>6716831WFA</t>
  </si>
  <si>
    <t>梭织 男士长裤</t>
  </si>
  <si>
    <t>woven Men's trousers</t>
  </si>
  <si>
    <t>梭织 女士长裤</t>
  </si>
  <si>
    <t>Woven women's trousers</t>
  </si>
  <si>
    <t>梭织 男士短裤</t>
  </si>
  <si>
    <t>woven Men's shorts</t>
  </si>
  <si>
    <t>6768753WFA</t>
  </si>
  <si>
    <t>100%Polyester fiber 101%聚酯纤维</t>
  </si>
  <si>
    <t>梭织 女士短裤</t>
  </si>
  <si>
    <t>Woven women's shorts</t>
  </si>
  <si>
    <t>FBA1997N082T</t>
  </si>
  <si>
    <t>6788385WFA</t>
  </si>
  <si>
    <t>梭织 女士泳衣</t>
  </si>
  <si>
    <t>women's swimwear</t>
  </si>
  <si>
    <t>FBA1998DBJLX</t>
  </si>
  <si>
    <t>漂浮灯</t>
  </si>
  <si>
    <t>Floating lights</t>
  </si>
  <si>
    <t>塑料</t>
  </si>
  <si>
    <t>装饰</t>
  </si>
  <si>
    <t>Y58836076</t>
  </si>
  <si>
    <t>儿童增高坐垫</t>
  </si>
  <si>
    <t>kids booster seat</t>
  </si>
  <si>
    <t>棉布和海绵/Cotton and sponge</t>
  </si>
  <si>
    <t>餐椅使用 /Dining chair use</t>
  </si>
  <si>
    <t>Y52603457</t>
  </si>
  <si>
    <t>风扇/扇子</t>
  </si>
  <si>
    <t>Fan</t>
  </si>
  <si>
    <t>塑料plastic</t>
  </si>
  <si>
    <t>户外outdoor</t>
  </si>
  <si>
    <t>Y69572947</t>
  </si>
  <si>
    <t>贴纸</t>
  </si>
  <si>
    <t>sticker</t>
  </si>
  <si>
    <t>贴纸/sticker</t>
  </si>
  <si>
    <t>家用</t>
  </si>
  <si>
    <t>SJ03217686</t>
  </si>
  <si>
    <t>茶具套装</t>
  </si>
  <si>
    <t>Plastic cup</t>
  </si>
  <si>
    <t>陶瓷++不锈钢+纸</t>
  </si>
  <si>
    <t>纸片</t>
  </si>
  <si>
    <t>plastic lid</t>
  </si>
  <si>
    <t>纸</t>
  </si>
  <si>
    <t>coaster</t>
  </si>
  <si>
    <t>伞型喂鸟</t>
  </si>
  <si>
    <t>Umbrella bird feeder</t>
  </si>
  <si>
    <t>铁</t>
  </si>
  <si>
    <t>喂鸟</t>
  </si>
  <si>
    <t>NLSC158484919</t>
  </si>
  <si>
    <t>玻璃丝袜</t>
  </si>
  <si>
    <t>glass stockings</t>
  </si>
  <si>
    <t>涤纶</t>
  </si>
  <si>
    <t>穿</t>
  </si>
  <si>
    <t>NBSW01</t>
  </si>
  <si>
    <t>蜻蜓饰品</t>
  </si>
  <si>
    <t>dragonfly jewelry</t>
  </si>
  <si>
    <t>锌合金</t>
  </si>
  <si>
    <t>摆件</t>
  </si>
  <si>
    <t>QT631</t>
  </si>
  <si>
    <t>双层喂鸟</t>
  </si>
  <si>
    <t>Double-tier bird feeder</t>
  </si>
  <si>
    <t>SCWN01</t>
  </si>
  <si>
    <t>种菜袋子</t>
  </si>
  <si>
    <t>vegetable growing bag</t>
  </si>
  <si>
    <t>PE</t>
  </si>
  <si>
    <t>种菜</t>
  </si>
  <si>
    <t>ZCD05</t>
  </si>
  <si>
    <t>单层喂鸟</t>
  </si>
  <si>
    <t>Single-layer bird feeding</t>
  </si>
  <si>
    <t>塑料片</t>
  </si>
  <si>
    <t>DCWn02</t>
  </si>
  <si>
    <t>红色喂鸟</t>
  </si>
  <si>
    <t>Red bird feeder</t>
  </si>
  <si>
    <t>HDWN01</t>
  </si>
  <si>
    <t>胶纸</t>
  </si>
  <si>
    <t>adhesive tape</t>
  </si>
  <si>
    <t>纳米亚克力胶</t>
  </si>
  <si>
    <t>粘贴</t>
  </si>
  <si>
    <t>QJTMJ082015</t>
  </si>
  <si>
    <t>钳子</t>
  </si>
  <si>
    <t>pliers</t>
  </si>
  <si>
    <t>电镀</t>
  </si>
  <si>
    <t>眼扣</t>
  </si>
  <si>
    <t>SDQYQ083004298</t>
  </si>
  <si>
    <t>FBA1997ZTWBF</t>
  </si>
  <si>
    <t>阳具硅胶棒</t>
  </si>
  <si>
    <t>silicone stick</t>
  </si>
  <si>
    <t>硅胶</t>
  </si>
  <si>
    <t>massage</t>
  </si>
  <si>
    <t>FBA1997Z1LR3</t>
  </si>
  <si>
    <t>C-27OMYT6032009</t>
  </si>
  <si>
    <t>WERFORU</t>
  </si>
  <si>
    <t>WHIPPY</t>
  </si>
  <si>
    <t>iron and steel钢铁</t>
  </si>
  <si>
    <t>TRIWORKS</t>
  </si>
  <si>
    <t>女士上衣</t>
  </si>
  <si>
    <t>Runway Origami Blouse</t>
  </si>
  <si>
    <t>LEACOOLKEY</t>
  </si>
  <si>
    <t>C-27OMYT6032001</t>
  </si>
  <si>
    <t>总数据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</si>
</sst>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10804]General"/>
    <numFmt numFmtId="177" formatCode="[$$-409]#,##0.00;[Red][$$-409]#,##0.00"/>
    <numFmt numFmtId="178" formatCode="[$$-409]#,##0.00_);[Red]\([$$-409]#,##0.00\)"/>
    <numFmt numFmtId="179" formatCode="[$-409]mmmm\ d\,\ yyyy;@"/>
    <numFmt numFmtId="180" formatCode="[$CNY]\ #,##0.00;\-[$CNY]\ #,##0.00"/>
    <numFmt numFmtId="181" formatCode="0.00_);[Red]\(0.00\)"/>
    <numFmt numFmtId="182" formatCode="0.00;[Red]0.00"/>
    <numFmt numFmtId="183" formatCode="0;[Red]0"/>
  </numFmts>
  <fonts count="30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Tahoma"/>
      <charset val="134"/>
    </font>
    <font>
      <sz val="11"/>
      <color indexed="8"/>
      <name val="宋体"/>
      <charset val="134"/>
    </font>
    <font>
      <sz val="9"/>
      <color indexed="10"/>
      <name val="Geneva"/>
      <charset val="134"/>
    </font>
    <font>
      <sz val="10"/>
      <color indexed="8"/>
      <name val="Arial"/>
      <charset val="0"/>
    </font>
    <font>
      <sz val="11"/>
      <color rgb="FF000000"/>
      <name val="宋体"/>
      <charset val="134"/>
    </font>
    <font>
      <sz val="10"/>
      <name val="Arial"/>
      <charset val="134"/>
    </font>
    <font>
      <sz val="9"/>
      <color indexed="8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/>
    <xf numFmtId="0" fontId="23" fillId="0" borderId="0"/>
    <xf numFmtId="0" fontId="24" fillId="0" borderId="0">
      <alignment vertical="center"/>
    </xf>
    <xf numFmtId="0" fontId="25" fillId="0" borderId="0">
      <protection locked="0"/>
    </xf>
    <xf numFmtId="0" fontId="22" fillId="0" borderId="0">
      <alignment vertical="center"/>
    </xf>
    <xf numFmtId="176" fontId="22" fillId="0" borderId="0">
      <alignment vertical="center"/>
    </xf>
    <xf numFmtId="177" fontId="22" fillId="0" borderId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top"/>
    </xf>
    <xf numFmtId="178" fontId="24" fillId="0" borderId="0">
      <alignment vertical="center"/>
    </xf>
    <xf numFmtId="0" fontId="24" fillId="0" borderId="0">
      <alignment vertical="center"/>
    </xf>
    <xf numFmtId="0" fontId="27" fillId="0" borderId="0">
      <alignment vertical="center"/>
    </xf>
    <xf numFmtId="0" fontId="22" fillId="0" borderId="0">
      <alignment vertical="center"/>
    </xf>
    <xf numFmtId="0" fontId="28" fillId="0" borderId="0" applyProtection="0"/>
    <xf numFmtId="0" fontId="22" fillId="0" borderId="0">
      <alignment vertical="center"/>
    </xf>
    <xf numFmtId="0" fontId="24" fillId="0" borderId="0">
      <protection locked="0"/>
    </xf>
    <xf numFmtId="0" fontId="0" fillId="0" borderId="0">
      <alignment vertical="center"/>
    </xf>
    <xf numFmtId="0" fontId="24" fillId="0" borderId="0">
      <alignment vertical="center"/>
    </xf>
    <xf numFmtId="0" fontId="22" fillId="0" borderId="0">
      <alignment vertical="center"/>
    </xf>
    <xf numFmtId="179" fontId="22" fillId="0" borderId="0">
      <alignment vertical="center"/>
    </xf>
    <xf numFmtId="176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9" fillId="0" borderId="0" applyFill="0" applyProtection="0"/>
    <xf numFmtId="0" fontId="22" fillId="0" borderId="0">
      <alignment vertical="center"/>
    </xf>
    <xf numFmtId="0" fontId="24" fillId="0" borderId="0">
      <alignment vertical="center"/>
    </xf>
    <xf numFmtId="0" fontId="22" fillId="0" borderId="0"/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81" fontId="2" fillId="0" borderId="1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center" vertical="center" wrapText="1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0" xfId="50"/>
    <cellStyle name="常规 6 3" xfId="51"/>
    <cellStyle name="Cancel" xfId="52"/>
    <cellStyle name="常规 31" xfId="53"/>
    <cellStyle name="常规 164" xfId="54"/>
    <cellStyle name="常规 133" xfId="55"/>
    <cellStyle name="常规 10 2 5 2" xfId="56"/>
    <cellStyle name="常规 10" xfId="57"/>
    <cellStyle name="常规 2 3" xfId="58"/>
    <cellStyle name="常规_Sheet1" xfId="59"/>
    <cellStyle name="常规 4" xfId="60"/>
    <cellStyle name="常规 2" xfId="61"/>
    <cellStyle name="常规 2 4" xfId="62"/>
    <cellStyle name="Normal_货物情况说明" xfId="63"/>
    <cellStyle name="常规_工作表1_1" xfId="64"/>
    <cellStyle name="常规 18" xfId="65"/>
    <cellStyle name="常规 7" xfId="66"/>
    <cellStyle name="常规 3" xfId="67"/>
    <cellStyle name="常规 2 2" xfId="68"/>
    <cellStyle name="常规 35" xfId="69"/>
    <cellStyle name="普通 2" xfId="70"/>
    <cellStyle name="常规 9" xfId="71"/>
    <cellStyle name="常规 110" xfId="72"/>
    <cellStyle name="Normal_货物情况说明 2" xfId="73"/>
    <cellStyle name="常规 6 2" xfId="74"/>
    <cellStyle name="Excel Built-in Normal" xfId="75"/>
    <cellStyle name="常规 37" xfId="76"/>
    <cellStyle name="常规 38" xfId="77"/>
    <cellStyle name="常规 12" xfId="78"/>
    <cellStyle name="常规_TIM清关装箱单" xfId="7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3"/>
  <sheetViews>
    <sheetView tabSelected="1" zoomScale="75" zoomScaleNormal="75" topLeftCell="A85" workbookViewId="0">
      <selection activeCell="C93" sqref="B93:C93"/>
    </sheetView>
  </sheetViews>
  <sheetFormatPr defaultColWidth="9" defaultRowHeight="60" customHeight="1"/>
  <cols>
    <col min="1" max="1" width="30.875" style="2" customWidth="1"/>
    <col min="2" max="2" width="17.2980769230769" style="2" customWidth="1"/>
    <col min="3" max="3" width="19.6538461538462" style="3" customWidth="1"/>
    <col min="4" max="4" width="19.2211538461538" style="3" customWidth="1"/>
    <col min="5" max="5" width="9.33653846153846" style="3" customWidth="1"/>
    <col min="6" max="6" width="28.375" style="2" customWidth="1"/>
    <col min="7" max="7" width="30.25" style="2" customWidth="1"/>
    <col min="8" max="8" width="19.2596153846154" style="2" customWidth="1"/>
    <col min="9" max="9" width="10.7211538461538" style="3" customWidth="1"/>
    <col min="10" max="10" width="19.0096153846154" style="4" customWidth="1"/>
    <col min="11" max="11" width="22.0480769230769" style="3" customWidth="1"/>
    <col min="12" max="12" width="28.5288461538462" style="2" customWidth="1"/>
    <col min="13" max="13" width="26.0288461538462" style="2" customWidth="1"/>
    <col min="14" max="14" width="12.875" style="2" customWidth="1"/>
    <col min="15" max="15" width="11.25" style="2" customWidth="1"/>
    <col min="16" max="16" width="10.25" style="2" customWidth="1"/>
    <col min="17" max="17" width="13.2980769230769" style="2" customWidth="1"/>
    <col min="18" max="16384" width="9" style="2"/>
  </cols>
  <sheetData>
    <row r="1" customHeight="1" spans="1:1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="1" customFormat="1" customHeight="1" spans="1:17">
      <c r="A2" s="1">
        <v>8512626102</v>
      </c>
      <c r="B2" s="1">
        <v>35</v>
      </c>
      <c r="C2" s="5">
        <v>489</v>
      </c>
      <c r="D2" s="5">
        <v>587.313</v>
      </c>
      <c r="E2" s="3">
        <f>D2/167</f>
        <v>3.51684431137725</v>
      </c>
      <c r="F2" s="6" t="s">
        <v>17</v>
      </c>
      <c r="G2" s="6" t="s">
        <v>18</v>
      </c>
      <c r="H2" s="2">
        <v>3926100000</v>
      </c>
      <c r="I2" s="4">
        <v>1.1</v>
      </c>
      <c r="J2" s="7">
        <v>1152</v>
      </c>
      <c r="K2" s="8">
        <f>I2*J2</f>
        <v>1267.2</v>
      </c>
      <c r="L2" s="6" t="s">
        <v>19</v>
      </c>
      <c r="M2" s="6" t="s">
        <v>20</v>
      </c>
      <c r="N2" s="6" t="s">
        <v>21</v>
      </c>
      <c r="O2" s="6" t="s">
        <v>21</v>
      </c>
      <c r="P2" s="6" t="s">
        <v>22</v>
      </c>
      <c r="Q2" s="6"/>
    </row>
    <row r="3" s="1" customFormat="1" customHeight="1" spans="1:17">
      <c r="A3" s="1">
        <v>8512625321</v>
      </c>
      <c r="B3" s="1">
        <v>10</v>
      </c>
      <c r="C3" s="5">
        <v>139.8</v>
      </c>
      <c r="D3" s="5">
        <v>147.315</v>
      </c>
      <c r="E3" s="3">
        <f t="shared" ref="E3:E8" si="0">D3/167</f>
        <v>0.882125748502994</v>
      </c>
      <c r="F3" s="1" t="s">
        <v>23</v>
      </c>
      <c r="G3" s="1" t="s">
        <v>24</v>
      </c>
      <c r="H3" s="1">
        <v>4202220000</v>
      </c>
      <c r="I3" s="5">
        <v>5</v>
      </c>
      <c r="J3" s="1">
        <v>155</v>
      </c>
      <c r="K3" s="5">
        <f>J3*I3</f>
        <v>775</v>
      </c>
      <c r="L3" s="1" t="s">
        <v>25</v>
      </c>
      <c r="M3" s="1" t="s">
        <v>26</v>
      </c>
      <c r="N3" s="2" t="s">
        <v>21</v>
      </c>
      <c r="O3" s="1" t="s">
        <v>27</v>
      </c>
      <c r="P3" s="2" t="s">
        <v>28</v>
      </c>
      <c r="Q3" s="9"/>
    </row>
    <row r="4" s="1" customFormat="1" customHeight="1" spans="1:17">
      <c r="C4" s="5"/>
      <c r="D4" s="5"/>
      <c r="E4" s="3"/>
      <c r="F4" s="1" t="s">
        <v>29</v>
      </c>
      <c r="G4" s="1" t="s">
        <v>30</v>
      </c>
      <c r="H4" s="1">
        <v>4202320000</v>
      </c>
      <c r="I4" s="5">
        <v>3</v>
      </c>
      <c r="J4" s="1">
        <v>125</v>
      </c>
      <c r="K4" s="5">
        <f>J4*I4</f>
        <v>375</v>
      </c>
      <c r="L4" s="1" t="s">
        <v>25</v>
      </c>
      <c r="M4" s="1" t="s">
        <v>26</v>
      </c>
      <c r="N4" s="2" t="s">
        <v>21</v>
      </c>
      <c r="O4" s="1" t="s">
        <v>31</v>
      </c>
      <c r="P4" s="2" t="s">
        <v>28</v>
      </c>
      <c r="Q4" s="9"/>
    </row>
    <row r="5" s="1" customFormat="1" customHeight="1" spans="1:17">
      <c r="C5" s="5"/>
      <c r="D5" s="5"/>
      <c r="E5" s="3"/>
      <c r="F5" s="1" t="s">
        <v>32</v>
      </c>
      <c r="G5" s="1" t="s">
        <v>33</v>
      </c>
      <c r="H5" s="1">
        <v>4202320000</v>
      </c>
      <c r="I5" s="5">
        <v>3</v>
      </c>
      <c r="J5" s="1">
        <v>180</v>
      </c>
      <c r="K5" s="5">
        <f>J5*I5</f>
        <v>540</v>
      </c>
      <c r="L5" s="1" t="s">
        <v>25</v>
      </c>
      <c r="M5" s="1" t="s">
        <v>26</v>
      </c>
      <c r="N5" s="2" t="s">
        <v>21</v>
      </c>
      <c r="O5" s="1" t="s">
        <v>31</v>
      </c>
      <c r="P5" s="2" t="s">
        <v>28</v>
      </c>
      <c r="Q5" s="9"/>
    </row>
    <row r="6" s="1" customFormat="1" customHeight="1" spans="1:17">
      <c r="A6" s="1">
        <v>8512625332</v>
      </c>
      <c r="B6" s="1">
        <v>4</v>
      </c>
      <c r="C6" s="5">
        <v>73.2</v>
      </c>
      <c r="D6" s="5">
        <v>51.445</v>
      </c>
      <c r="E6" s="3">
        <f t="shared" si="0"/>
        <v>0.308053892215569</v>
      </c>
      <c r="F6" s="1" t="s">
        <v>23</v>
      </c>
      <c r="G6" s="1" t="s">
        <v>24</v>
      </c>
      <c r="H6" s="1">
        <v>4202220000</v>
      </c>
      <c r="I6" s="5">
        <v>5</v>
      </c>
      <c r="J6" s="1">
        <v>99</v>
      </c>
      <c r="K6" s="5">
        <f>J6*I6</f>
        <v>495</v>
      </c>
      <c r="L6" s="1" t="s">
        <v>25</v>
      </c>
      <c r="M6" s="1" t="s">
        <v>26</v>
      </c>
      <c r="N6" s="2" t="s">
        <v>21</v>
      </c>
      <c r="O6" s="1" t="s">
        <v>27</v>
      </c>
      <c r="P6" s="2" t="s">
        <v>28</v>
      </c>
      <c r="Q6" s="9"/>
    </row>
    <row r="7" s="1" customFormat="1" customHeight="1" spans="1:17">
      <c r="C7" s="5"/>
      <c r="D7" s="5"/>
      <c r="E7" s="3"/>
      <c r="F7" s="1" t="s">
        <v>32</v>
      </c>
      <c r="G7" s="1" t="s">
        <v>33</v>
      </c>
      <c r="H7" s="1">
        <v>4202320000</v>
      </c>
      <c r="I7" s="5">
        <v>3</v>
      </c>
      <c r="J7" s="1">
        <v>90</v>
      </c>
      <c r="K7" s="5">
        <v>270</v>
      </c>
      <c r="L7" s="1" t="s">
        <v>25</v>
      </c>
      <c r="M7" s="1" t="s">
        <v>26</v>
      </c>
      <c r="N7" s="2" t="s">
        <v>21</v>
      </c>
      <c r="O7" s="1" t="s">
        <v>31</v>
      </c>
      <c r="P7" s="2" t="s">
        <v>28</v>
      </c>
      <c r="Q7" s="9"/>
    </row>
    <row r="8" s="1" customFormat="1" customHeight="1" spans="1:17">
      <c r="A8" s="1">
        <v>8512626113</v>
      </c>
      <c r="B8" s="1">
        <v>1</v>
      </c>
      <c r="C8" s="5">
        <v>16.35</v>
      </c>
      <c r="D8" s="5">
        <v>16.704</v>
      </c>
      <c r="E8" s="3">
        <f t="shared" si="0"/>
        <v>0.100023952095808</v>
      </c>
      <c r="F8" s="1" t="s">
        <v>34</v>
      </c>
      <c r="G8" s="1" t="s">
        <v>35</v>
      </c>
      <c r="H8" s="1">
        <v>4202220000</v>
      </c>
      <c r="I8" s="5">
        <v>5</v>
      </c>
      <c r="J8" s="1">
        <v>24</v>
      </c>
      <c r="K8" s="5">
        <v>120</v>
      </c>
      <c r="L8" s="1" t="s">
        <v>36</v>
      </c>
      <c r="M8" s="1" t="s">
        <v>26</v>
      </c>
      <c r="N8" s="2" t="s">
        <v>21</v>
      </c>
      <c r="O8" s="1" t="s">
        <v>31</v>
      </c>
      <c r="P8" s="2" t="s">
        <v>28</v>
      </c>
      <c r="Q8" s="9"/>
    </row>
    <row r="9" s="1" customFormat="1" customHeight="1" spans="1:17">
      <c r="A9" s="1" t="s">
        <v>37</v>
      </c>
      <c r="B9" s="1">
        <v>54</v>
      </c>
      <c r="C9" s="5">
        <v>928.8</v>
      </c>
      <c r="D9" s="5">
        <v>729.162</v>
      </c>
      <c r="E9" s="3">
        <v>4.36623952095808</v>
      </c>
      <c r="F9" s="1" t="s">
        <v>38</v>
      </c>
      <c r="G9" s="1" t="s">
        <v>39</v>
      </c>
      <c r="H9" s="1">
        <v>8471414000</v>
      </c>
      <c r="I9" s="5">
        <v>120</v>
      </c>
      <c r="J9" s="1">
        <v>162</v>
      </c>
      <c r="K9" s="5">
        <v>19440</v>
      </c>
      <c r="L9" s="1" t="s">
        <v>40</v>
      </c>
      <c r="M9" s="1" t="s">
        <v>41</v>
      </c>
      <c r="N9" s="2" t="s">
        <v>21</v>
      </c>
      <c r="O9" s="2" t="s">
        <v>42</v>
      </c>
      <c r="P9" s="2" t="s">
        <v>28</v>
      </c>
    </row>
    <row r="10" s="1" customFormat="1" customHeight="1" spans="1:17">
      <c r="A10" s="1" t="s">
        <v>43</v>
      </c>
      <c r="B10" s="1">
        <v>54</v>
      </c>
      <c r="C10" s="5">
        <v>928.8</v>
      </c>
      <c r="D10" s="5">
        <v>729.162</v>
      </c>
      <c r="E10" s="3">
        <v>4.36623952095808</v>
      </c>
      <c r="F10" s="1" t="s">
        <v>38</v>
      </c>
      <c r="G10" s="1" t="s">
        <v>39</v>
      </c>
      <c r="H10" s="1">
        <v>8471414000</v>
      </c>
      <c r="I10" s="5">
        <v>120</v>
      </c>
      <c r="J10" s="1">
        <v>162</v>
      </c>
      <c r="K10" s="5">
        <v>19440</v>
      </c>
      <c r="L10" s="1" t="s">
        <v>40</v>
      </c>
      <c r="M10" s="1" t="s">
        <v>41</v>
      </c>
      <c r="N10" s="2" t="s">
        <v>21</v>
      </c>
      <c r="O10" s="2" t="s">
        <v>42</v>
      </c>
      <c r="P10" s="2" t="s">
        <v>28</v>
      </c>
    </row>
    <row r="11" s="1" customFormat="1" customHeight="1" spans="1:17">
      <c r="A11" s="1" t="s">
        <v>44</v>
      </c>
      <c r="B11" s="1">
        <v>54</v>
      </c>
      <c r="C11" s="5">
        <v>928.8</v>
      </c>
      <c r="D11" s="5">
        <v>729.162</v>
      </c>
      <c r="E11" s="3">
        <v>4.36623952095808</v>
      </c>
      <c r="F11" s="1" t="s">
        <v>38</v>
      </c>
      <c r="G11" s="1" t="s">
        <v>39</v>
      </c>
      <c r="H11" s="1">
        <v>8471414000</v>
      </c>
      <c r="I11" s="5">
        <v>120</v>
      </c>
      <c r="J11" s="1">
        <v>162</v>
      </c>
      <c r="K11" s="5">
        <v>19440</v>
      </c>
      <c r="L11" s="1" t="s">
        <v>40</v>
      </c>
      <c r="M11" s="1" t="s">
        <v>41</v>
      </c>
      <c r="N11" s="2" t="s">
        <v>21</v>
      </c>
      <c r="O11" s="2" t="s">
        <v>42</v>
      </c>
      <c r="P11" s="2" t="s">
        <v>28</v>
      </c>
    </row>
    <row r="12" s="1" customFormat="1" customHeight="1" spans="1:17">
      <c r="A12" s="1" t="s">
        <v>45</v>
      </c>
      <c r="B12" s="1">
        <v>50</v>
      </c>
      <c r="C12" s="5">
        <v>681.26</v>
      </c>
      <c r="D12" s="5">
        <v>462.46</v>
      </c>
      <c r="E12" s="3">
        <v>2.76922155688623</v>
      </c>
      <c r="F12" s="1" t="s">
        <v>46</v>
      </c>
      <c r="G12" s="1" t="s">
        <v>47</v>
      </c>
      <c r="H12" s="1">
        <v>7009920000</v>
      </c>
      <c r="I12" s="5">
        <v>4.56</v>
      </c>
      <c r="J12" s="1">
        <v>1800</v>
      </c>
      <c r="K12" s="5">
        <v>8208</v>
      </c>
      <c r="L12" s="1" t="s">
        <v>48</v>
      </c>
      <c r="M12" s="1" t="s">
        <v>49</v>
      </c>
      <c r="N12" s="2" t="s">
        <v>21</v>
      </c>
      <c r="O12" s="2" t="s">
        <v>21</v>
      </c>
      <c r="P12" s="2" t="s">
        <v>28</v>
      </c>
    </row>
    <row r="13" s="1" customFormat="1" customHeight="1" spans="1:17">
      <c r="A13" s="1" t="s">
        <v>50</v>
      </c>
      <c r="B13" s="1">
        <v>8</v>
      </c>
      <c r="C13" s="5">
        <v>110.65</v>
      </c>
      <c r="D13" s="3">
        <v>110.653</v>
      </c>
      <c r="E13" s="5">
        <v>0.662592814371257</v>
      </c>
      <c r="F13" s="1" t="s">
        <v>46</v>
      </c>
      <c r="G13" s="1" t="s">
        <v>47</v>
      </c>
      <c r="H13" s="1">
        <v>7009920000</v>
      </c>
      <c r="I13" s="5">
        <v>5.9</v>
      </c>
      <c r="J13" s="1">
        <v>325</v>
      </c>
      <c r="K13" s="5">
        <v>1917.5</v>
      </c>
      <c r="L13" s="1" t="s">
        <v>48</v>
      </c>
      <c r="M13" s="1" t="s">
        <v>49</v>
      </c>
      <c r="N13" s="1" t="s">
        <v>21</v>
      </c>
      <c r="O13" s="1" t="s">
        <v>21</v>
      </c>
      <c r="P13" s="2" t="s">
        <v>28</v>
      </c>
    </row>
    <row r="14" s="1" customFormat="1" customHeight="1" spans="1:17">
      <c r="A14" s="1" t="s">
        <v>51</v>
      </c>
      <c r="B14" s="1">
        <v>10</v>
      </c>
      <c r="C14" s="5">
        <v>202</v>
      </c>
      <c r="D14" s="5">
        <v>140.79</v>
      </c>
      <c r="E14" s="3">
        <v>0.843053892215569</v>
      </c>
      <c r="F14" s="1" t="s">
        <v>52</v>
      </c>
      <c r="G14" s="1" t="s">
        <v>53</v>
      </c>
      <c r="H14" s="1">
        <v>6107110000</v>
      </c>
      <c r="I14" s="5">
        <v>3.5</v>
      </c>
      <c r="J14" s="1">
        <v>424</v>
      </c>
      <c r="K14" s="5">
        <v>1484</v>
      </c>
      <c r="L14" s="1" t="s">
        <v>54</v>
      </c>
      <c r="M14" s="1" t="s">
        <v>54</v>
      </c>
      <c r="N14" s="2" t="s">
        <v>21</v>
      </c>
      <c r="O14" s="2" t="s">
        <v>55</v>
      </c>
      <c r="P14" s="2" t="s">
        <v>28</v>
      </c>
    </row>
    <row r="15" s="1" customFormat="1" customHeight="1" spans="1:17">
      <c r="A15" s="1" t="s">
        <v>56</v>
      </c>
      <c r="B15" s="1">
        <v>6</v>
      </c>
      <c r="C15" s="5">
        <v>103.4</v>
      </c>
      <c r="D15" s="3">
        <v>101.628</v>
      </c>
      <c r="E15" s="5">
        <v>0.608550898203593</v>
      </c>
      <c r="F15" s="1" t="s">
        <v>52</v>
      </c>
      <c r="G15" s="1" t="s">
        <v>53</v>
      </c>
      <c r="H15" s="1">
        <v>6107110000</v>
      </c>
      <c r="I15" s="5">
        <v>3.5</v>
      </c>
      <c r="J15" s="1">
        <v>170</v>
      </c>
      <c r="K15" s="5">
        <v>595</v>
      </c>
      <c r="L15" s="1" t="s">
        <v>54</v>
      </c>
      <c r="M15" s="1" t="s">
        <v>54</v>
      </c>
      <c r="N15" s="1" t="s">
        <v>21</v>
      </c>
      <c r="O15" s="1" t="s">
        <v>55</v>
      </c>
      <c r="P15" s="2" t="s">
        <v>28</v>
      </c>
    </row>
    <row r="16" s="1" customFormat="1" customHeight="1" spans="1:17">
      <c r="A16" s="1" t="s">
        <v>57</v>
      </c>
      <c r="B16" s="1">
        <v>10</v>
      </c>
      <c r="C16" s="5">
        <v>173.5</v>
      </c>
      <c r="D16" s="3">
        <v>169.38</v>
      </c>
      <c r="E16" s="5">
        <v>1.01425149700599</v>
      </c>
      <c r="F16" s="1" t="s">
        <v>52</v>
      </c>
      <c r="G16" s="1" t="s">
        <v>53</v>
      </c>
      <c r="H16" s="1">
        <v>6107110000</v>
      </c>
      <c r="I16" s="5">
        <v>3.5</v>
      </c>
      <c r="J16" s="1">
        <v>464</v>
      </c>
      <c r="K16" s="5">
        <v>1624</v>
      </c>
      <c r="L16" s="1" t="s">
        <v>54</v>
      </c>
      <c r="M16" s="1" t="s">
        <v>54</v>
      </c>
      <c r="N16" s="1" t="s">
        <v>21</v>
      </c>
      <c r="O16" s="1" t="s">
        <v>55</v>
      </c>
      <c r="P16" s="2" t="s">
        <v>28</v>
      </c>
    </row>
    <row r="17" s="1" customFormat="1" customHeight="1" spans="1:17">
      <c r="A17" s="1" t="s">
        <v>58</v>
      </c>
      <c r="B17" s="1">
        <v>7</v>
      </c>
      <c r="C17" s="5">
        <v>121.6</v>
      </c>
      <c r="D17" s="3">
        <v>118.566</v>
      </c>
      <c r="E17" s="5">
        <v>0.709976047904192</v>
      </c>
      <c r="F17" s="1" t="s">
        <v>52</v>
      </c>
      <c r="G17" s="1" t="s">
        <v>53</v>
      </c>
      <c r="H17" s="1">
        <v>6107110000</v>
      </c>
      <c r="I17" s="5">
        <v>3.5</v>
      </c>
      <c r="J17" s="1">
        <v>224</v>
      </c>
      <c r="K17" s="5">
        <v>784</v>
      </c>
      <c r="L17" s="1" t="s">
        <v>54</v>
      </c>
      <c r="M17" s="1" t="s">
        <v>54</v>
      </c>
      <c r="N17" s="1" t="s">
        <v>21</v>
      </c>
      <c r="O17" s="1" t="s">
        <v>55</v>
      </c>
      <c r="P17" s="2" t="s">
        <v>28</v>
      </c>
    </row>
    <row r="18" s="1" customFormat="1" customHeight="1" spans="1:17">
      <c r="A18" s="1" t="s">
        <v>59</v>
      </c>
      <c r="B18" s="1">
        <v>9</v>
      </c>
      <c r="C18" s="5">
        <v>155</v>
      </c>
      <c r="D18" s="3">
        <v>152.442</v>
      </c>
      <c r="E18" s="5">
        <v>0.912826347305389</v>
      </c>
      <c r="F18" s="1" t="s">
        <v>52</v>
      </c>
      <c r="G18" s="1" t="s">
        <v>53</v>
      </c>
      <c r="H18" s="1">
        <v>6107110000</v>
      </c>
      <c r="I18" s="5">
        <v>3.5</v>
      </c>
      <c r="J18" s="1">
        <v>410</v>
      </c>
      <c r="K18" s="5">
        <v>1435</v>
      </c>
      <c r="L18" s="1" t="s">
        <v>54</v>
      </c>
      <c r="M18" s="1" t="s">
        <v>54</v>
      </c>
      <c r="N18" s="1" t="s">
        <v>21</v>
      </c>
      <c r="O18" s="1" t="s">
        <v>55</v>
      </c>
      <c r="P18" s="2" t="s">
        <v>28</v>
      </c>
    </row>
    <row r="19" s="1" customFormat="1" customHeight="1" spans="1:17">
      <c r="A19" s="1" t="s">
        <v>60</v>
      </c>
      <c r="B19" s="1">
        <v>10</v>
      </c>
      <c r="C19" s="5">
        <v>202</v>
      </c>
      <c r="D19" s="3">
        <v>137.09</v>
      </c>
      <c r="E19" s="5">
        <v>0.820898203592814</v>
      </c>
      <c r="F19" s="1" t="s">
        <v>52</v>
      </c>
      <c r="G19" s="1" t="s">
        <v>53</v>
      </c>
      <c r="H19" s="1">
        <v>6107110000</v>
      </c>
      <c r="I19" s="5">
        <v>3.5</v>
      </c>
      <c r="J19" s="1">
        <v>424</v>
      </c>
      <c r="K19" s="5">
        <v>1484</v>
      </c>
      <c r="L19" s="1" t="s">
        <v>54</v>
      </c>
      <c r="M19" s="1" t="s">
        <v>54</v>
      </c>
      <c r="N19" s="1" t="s">
        <v>21</v>
      </c>
      <c r="O19" s="1" t="s">
        <v>55</v>
      </c>
      <c r="P19" s="2" t="s">
        <v>28</v>
      </c>
    </row>
    <row r="20" s="1" customFormat="1" customHeight="1" spans="1:17">
      <c r="A20" s="1" t="s">
        <v>61</v>
      </c>
      <c r="B20" s="1">
        <v>1</v>
      </c>
      <c r="C20" s="5">
        <v>17.66</v>
      </c>
      <c r="D20" s="3">
        <v>16.44</v>
      </c>
      <c r="E20" s="5">
        <v>0.0984431137724551</v>
      </c>
      <c r="F20" s="1" t="s">
        <v>52</v>
      </c>
      <c r="G20" s="1" t="s">
        <v>53</v>
      </c>
      <c r="H20" s="1">
        <v>6108210000</v>
      </c>
      <c r="I20" s="5">
        <v>3.5</v>
      </c>
      <c r="J20" s="1">
        <v>18</v>
      </c>
      <c r="K20" s="5">
        <v>63</v>
      </c>
      <c r="L20" s="1" t="s">
        <v>54</v>
      </c>
      <c r="M20" s="1" t="s">
        <v>54</v>
      </c>
      <c r="N20" s="1" t="s">
        <v>21</v>
      </c>
      <c r="O20" s="1" t="s">
        <v>21</v>
      </c>
      <c r="P20" s="2" t="s">
        <v>28</v>
      </c>
    </row>
    <row r="21" s="1" customFormat="1" customHeight="1" spans="1:17">
      <c r="A21" s="1" t="s">
        <v>62</v>
      </c>
      <c r="B21" s="1">
        <v>13</v>
      </c>
      <c r="C21" s="5">
        <v>264</v>
      </c>
      <c r="D21" s="3">
        <v>178.217</v>
      </c>
      <c r="E21" s="5">
        <v>1.06716766467066</v>
      </c>
      <c r="F21" s="6" t="s">
        <v>63</v>
      </c>
      <c r="G21" s="6" t="s">
        <v>64</v>
      </c>
      <c r="H21" s="2">
        <v>7304419000</v>
      </c>
      <c r="I21" s="4">
        <v>3.2</v>
      </c>
      <c r="J21" s="7">
        <v>260</v>
      </c>
      <c r="K21" s="8">
        <f>I21*J21</f>
        <v>832</v>
      </c>
      <c r="L21" s="6" t="s">
        <v>65</v>
      </c>
      <c r="M21" s="6" t="s">
        <v>66</v>
      </c>
      <c r="N21" s="6" t="s">
        <v>21</v>
      </c>
      <c r="O21" s="6" t="s">
        <v>21</v>
      </c>
      <c r="P21" s="6" t="s">
        <v>22</v>
      </c>
      <c r="Q21" s="6" t="str">
        <f>_xlfn.DISPIMG("ID_DD695C86BCFB4566955C83DAA06BB4CB",1)</f>
        <v>=DISPIMG("ID_DD695C86BCFB4566955C83DAA06BB4CB",1)</v>
      </c>
    </row>
    <row r="22" s="1" customFormat="1" customHeight="1" spans="1:17">
      <c r="A22" s="1" t="s">
        <v>67</v>
      </c>
      <c r="B22" s="1">
        <v>12</v>
      </c>
      <c r="C22" s="5">
        <v>241</v>
      </c>
      <c r="D22" s="3">
        <v>164.508</v>
      </c>
      <c r="E22" s="5">
        <v>0.985077844311377</v>
      </c>
      <c r="F22" s="6" t="s">
        <v>68</v>
      </c>
      <c r="G22" s="6" t="s">
        <v>69</v>
      </c>
      <c r="H22" s="2">
        <v>7326199000</v>
      </c>
      <c r="I22" s="4">
        <v>3</v>
      </c>
      <c r="J22" s="7">
        <v>564</v>
      </c>
      <c r="K22" s="8">
        <f>I22*J22</f>
        <v>1692</v>
      </c>
      <c r="L22" s="6" t="s">
        <v>70</v>
      </c>
      <c r="M22" s="6" t="s">
        <v>71</v>
      </c>
      <c r="N22" s="6" t="s">
        <v>21</v>
      </c>
      <c r="O22" s="6" t="s">
        <v>21</v>
      </c>
      <c r="P22" s="6" t="s">
        <v>22</v>
      </c>
      <c r="Q22" s="6" t="str">
        <f>_xlfn.DISPIMG("ID_9D4F7251DA4144A79BCE94CA3CEF4722",1)</f>
        <v>=DISPIMG("ID_9D4F7251DA4144A79BCE94CA3CEF4722",1)</v>
      </c>
    </row>
    <row r="23" s="1" customFormat="1" customHeight="1" spans="1:17">
      <c r="A23" s="1" t="s">
        <v>72</v>
      </c>
      <c r="B23" s="1">
        <v>5</v>
      </c>
      <c r="C23" s="5">
        <v>89.34</v>
      </c>
      <c r="D23" s="5">
        <v>53.768</v>
      </c>
      <c r="E23" s="3">
        <f t="shared" ref="E23:E29" si="1">D23/167</f>
        <v>0.321964071856287</v>
      </c>
      <c r="F23" s="1" t="s">
        <v>73</v>
      </c>
      <c r="G23" s="1" t="s">
        <v>74</v>
      </c>
      <c r="H23" s="1">
        <v>9005809000</v>
      </c>
      <c r="I23" s="5">
        <v>36.23</v>
      </c>
      <c r="J23" s="1">
        <v>200</v>
      </c>
      <c r="K23" s="5">
        <v>7246</v>
      </c>
      <c r="L23" s="1" t="s">
        <v>75</v>
      </c>
      <c r="M23" s="1" t="s">
        <v>76</v>
      </c>
      <c r="N23" s="2" t="s">
        <v>21</v>
      </c>
      <c r="O23" s="2" t="s">
        <v>77</v>
      </c>
      <c r="P23" s="2" t="s">
        <v>28</v>
      </c>
      <c r="Q23" s="9"/>
    </row>
    <row r="24" s="1" customFormat="1" customHeight="1" spans="1:17">
      <c r="A24" s="1" t="s">
        <v>78</v>
      </c>
      <c r="B24" s="1">
        <v>5</v>
      </c>
      <c r="C24" s="5">
        <v>89.3</v>
      </c>
      <c r="D24" s="5">
        <v>54.024</v>
      </c>
      <c r="E24" s="3">
        <f t="shared" si="1"/>
        <v>0.323497005988024</v>
      </c>
      <c r="F24" s="1" t="s">
        <v>73</v>
      </c>
      <c r="G24" s="1" t="s">
        <v>74</v>
      </c>
      <c r="H24" s="1">
        <v>9005809000</v>
      </c>
      <c r="I24" s="5">
        <v>36.23</v>
      </c>
      <c r="J24" s="1">
        <v>200</v>
      </c>
      <c r="K24" s="5">
        <v>7246</v>
      </c>
      <c r="L24" s="1" t="s">
        <v>75</v>
      </c>
      <c r="M24" s="1" t="s">
        <v>76</v>
      </c>
      <c r="N24" s="2" t="s">
        <v>21</v>
      </c>
      <c r="O24" s="2" t="s">
        <v>77</v>
      </c>
      <c r="P24" s="2" t="s">
        <v>28</v>
      </c>
      <c r="Q24" s="9"/>
    </row>
    <row r="25" s="1" customFormat="1" customHeight="1" spans="1:17">
      <c r="A25" s="1" t="s">
        <v>79</v>
      </c>
      <c r="B25" s="1">
        <v>5</v>
      </c>
      <c r="C25" s="5">
        <v>89.27</v>
      </c>
      <c r="D25" s="5">
        <v>54.017</v>
      </c>
      <c r="E25" s="3">
        <f t="shared" si="1"/>
        <v>0.323455089820359</v>
      </c>
      <c r="F25" s="1" t="s">
        <v>73</v>
      </c>
      <c r="G25" s="1" t="s">
        <v>74</v>
      </c>
      <c r="H25" s="1">
        <v>9005809000</v>
      </c>
      <c r="I25" s="5">
        <v>36.23</v>
      </c>
      <c r="J25" s="1">
        <v>200</v>
      </c>
      <c r="K25" s="5">
        <v>7246</v>
      </c>
      <c r="L25" s="1" t="s">
        <v>75</v>
      </c>
      <c r="M25" s="1" t="s">
        <v>76</v>
      </c>
      <c r="N25" s="2" t="s">
        <v>21</v>
      </c>
      <c r="O25" s="2" t="s">
        <v>77</v>
      </c>
      <c r="P25" s="2" t="s">
        <v>28</v>
      </c>
      <c r="Q25" s="9"/>
    </row>
    <row r="26" s="1" customFormat="1" customHeight="1" spans="1:17">
      <c r="A26" s="1" t="s">
        <v>80</v>
      </c>
      <c r="B26" s="1">
        <v>5</v>
      </c>
      <c r="C26" s="5">
        <v>89.24</v>
      </c>
      <c r="D26" s="5">
        <v>53.738</v>
      </c>
      <c r="E26" s="3">
        <f t="shared" si="1"/>
        <v>0.321784431137725</v>
      </c>
      <c r="F26" s="1" t="s">
        <v>73</v>
      </c>
      <c r="G26" s="1" t="s">
        <v>74</v>
      </c>
      <c r="H26" s="1">
        <v>9005809000</v>
      </c>
      <c r="I26" s="5">
        <v>36.23</v>
      </c>
      <c r="J26" s="1">
        <v>200</v>
      </c>
      <c r="K26" s="5">
        <v>7246</v>
      </c>
      <c r="L26" s="1" t="s">
        <v>75</v>
      </c>
      <c r="M26" s="1" t="s">
        <v>76</v>
      </c>
      <c r="N26" s="2" t="s">
        <v>21</v>
      </c>
      <c r="O26" s="2" t="s">
        <v>77</v>
      </c>
      <c r="P26" s="2" t="s">
        <v>28</v>
      </c>
      <c r="Q26" s="9"/>
    </row>
    <row r="27" s="1" customFormat="1" customHeight="1" spans="1:17">
      <c r="A27" s="1" t="s">
        <v>81</v>
      </c>
      <c r="B27" s="1">
        <v>5</v>
      </c>
      <c r="C27" s="5">
        <v>89.13</v>
      </c>
      <c r="D27" s="5">
        <v>54.288</v>
      </c>
      <c r="E27" s="3">
        <f t="shared" si="1"/>
        <v>0.325077844311377</v>
      </c>
      <c r="F27" s="1" t="s">
        <v>73</v>
      </c>
      <c r="G27" s="1" t="s">
        <v>74</v>
      </c>
      <c r="H27" s="1">
        <v>9005809000</v>
      </c>
      <c r="I27" s="5">
        <v>36.23</v>
      </c>
      <c r="J27" s="1">
        <v>200</v>
      </c>
      <c r="K27" s="5">
        <v>7246</v>
      </c>
      <c r="L27" s="1" t="s">
        <v>75</v>
      </c>
      <c r="M27" s="1" t="s">
        <v>76</v>
      </c>
      <c r="N27" s="2" t="s">
        <v>21</v>
      </c>
      <c r="O27" s="2" t="s">
        <v>77</v>
      </c>
      <c r="P27" s="2" t="s">
        <v>28</v>
      </c>
      <c r="Q27" s="9"/>
    </row>
    <row r="28" s="1" customFormat="1" customHeight="1" spans="1:17">
      <c r="A28" s="1" t="s">
        <v>82</v>
      </c>
      <c r="B28" s="1">
        <v>300</v>
      </c>
      <c r="C28" s="5">
        <v>4650</v>
      </c>
      <c r="D28" s="3">
        <v>3676.5</v>
      </c>
      <c r="E28" s="5">
        <f t="shared" si="1"/>
        <v>22.0149700598802</v>
      </c>
      <c r="F28" s="1" t="s">
        <v>83</v>
      </c>
      <c r="G28" s="1" t="s">
        <v>39</v>
      </c>
      <c r="H28" s="1">
        <v>8471414000</v>
      </c>
      <c r="I28" s="5">
        <v>405</v>
      </c>
      <c r="J28" s="1">
        <v>300</v>
      </c>
      <c r="K28" s="5">
        <f>J28*I28</f>
        <v>121500</v>
      </c>
      <c r="L28" s="1" t="s">
        <v>84</v>
      </c>
      <c r="M28" s="1" t="s">
        <v>41</v>
      </c>
      <c r="N28" s="1" t="s">
        <v>85</v>
      </c>
      <c r="O28" s="1" t="s">
        <v>42</v>
      </c>
      <c r="P28" s="2" t="s">
        <v>28</v>
      </c>
      <c r="Q28" s="1" t="str">
        <f>_xlfn.DISPIMG("ID_4C7FA06B7AFB40D3BF737D89927B2492",1)</f>
        <v>=DISPIMG("ID_4C7FA06B7AFB40D3BF737D89927B2492",1)</v>
      </c>
    </row>
    <row r="29" s="1" customFormat="1" customHeight="1" spans="1:17">
      <c r="A29" s="1" t="s">
        <v>86</v>
      </c>
      <c r="B29" s="1">
        <v>133</v>
      </c>
      <c r="C29" s="5">
        <v>2061.5</v>
      </c>
      <c r="D29" s="3">
        <v>1629.915</v>
      </c>
      <c r="E29" s="5">
        <f t="shared" si="1"/>
        <v>9.75997005988024</v>
      </c>
      <c r="F29" s="1" t="s">
        <v>83</v>
      </c>
      <c r="G29" s="1" t="s">
        <v>39</v>
      </c>
      <c r="H29" s="1">
        <v>8471414000</v>
      </c>
      <c r="I29" s="5">
        <v>405</v>
      </c>
      <c r="J29" s="1">
        <v>133</v>
      </c>
      <c r="K29" s="5">
        <f>J29*I29</f>
        <v>53865</v>
      </c>
      <c r="L29" s="1" t="s">
        <v>40</v>
      </c>
      <c r="M29" s="1" t="s">
        <v>41</v>
      </c>
      <c r="N29" s="1" t="s">
        <v>85</v>
      </c>
      <c r="O29" s="1" t="s">
        <v>42</v>
      </c>
      <c r="P29" s="2" t="s">
        <v>28</v>
      </c>
      <c r="Q29" s="1" t="str">
        <f>_xlfn.DISPIMG("ID_08C416FB1BF546BF9DA540C9E7BA6934",1)</f>
        <v>=DISPIMG("ID_08C416FB1BF546BF9DA540C9E7BA6934",1)</v>
      </c>
    </row>
    <row r="30" s="1" customFormat="1" customHeight="1" spans="1:17">
      <c r="A30" s="1" t="s">
        <v>87</v>
      </c>
      <c r="B30" s="1">
        <v>9</v>
      </c>
      <c r="C30" s="5">
        <v>163.68</v>
      </c>
      <c r="D30" s="5">
        <v>102.33</v>
      </c>
      <c r="E30" s="3">
        <v>0.612754491017964</v>
      </c>
      <c r="F30" s="1" t="s">
        <v>88</v>
      </c>
      <c r="G30" s="1" t="s">
        <v>89</v>
      </c>
      <c r="H30" s="1">
        <v>4203400090</v>
      </c>
      <c r="I30" s="5">
        <v>10</v>
      </c>
      <c r="J30" s="1">
        <v>469</v>
      </c>
      <c r="K30" s="5">
        <v>4690</v>
      </c>
      <c r="L30" s="1" t="s">
        <v>90</v>
      </c>
      <c r="M30" s="1" t="s">
        <v>91</v>
      </c>
      <c r="N30" s="2" t="s">
        <v>21</v>
      </c>
      <c r="O30" s="2" t="s">
        <v>21</v>
      </c>
      <c r="P30" s="2" t="s">
        <v>22</v>
      </c>
      <c r="Q30" s="9"/>
    </row>
    <row r="31" s="1" customFormat="1" customHeight="1" spans="1:17">
      <c r="C31" s="5"/>
      <c r="D31" s="5"/>
      <c r="E31" s="3"/>
      <c r="F31" s="1" t="s">
        <v>92</v>
      </c>
      <c r="G31" s="1" t="s">
        <v>93</v>
      </c>
      <c r="H31" s="1">
        <v>6117809000</v>
      </c>
      <c r="I31" s="5">
        <v>8</v>
      </c>
      <c r="J31" s="1">
        <v>88</v>
      </c>
      <c r="K31" s="5">
        <v>704</v>
      </c>
      <c r="L31" s="1" t="s">
        <v>94</v>
      </c>
      <c r="M31" s="1" t="s">
        <v>91</v>
      </c>
      <c r="N31" s="2" t="s">
        <v>21</v>
      </c>
      <c r="O31" s="2" t="s">
        <v>21</v>
      </c>
      <c r="P31" s="2" t="s">
        <v>22</v>
      </c>
      <c r="Q31" s="9"/>
    </row>
    <row r="32" s="1" customFormat="1" customHeight="1" spans="1:17">
      <c r="C32" s="5"/>
      <c r="D32" s="5"/>
      <c r="E32" s="3"/>
      <c r="F32" s="1" t="s">
        <v>95</v>
      </c>
      <c r="G32" s="1" t="s">
        <v>96</v>
      </c>
      <c r="H32" s="1">
        <v>8308906000</v>
      </c>
      <c r="I32" s="5">
        <v>10</v>
      </c>
      <c r="J32" s="1">
        <v>29</v>
      </c>
      <c r="K32" s="5">
        <v>290</v>
      </c>
      <c r="L32" s="1" t="s">
        <v>90</v>
      </c>
      <c r="M32" s="1" t="s">
        <v>91</v>
      </c>
      <c r="N32" s="2" t="s">
        <v>21</v>
      </c>
      <c r="O32" s="2" t="s">
        <v>21</v>
      </c>
      <c r="P32" s="2" t="s">
        <v>22</v>
      </c>
      <c r="Q32" s="9"/>
    </row>
    <row r="33" s="1" customFormat="1" customHeight="1" spans="1:17">
      <c r="C33" s="5"/>
      <c r="D33" s="5"/>
      <c r="E33" s="3"/>
      <c r="F33" s="1" t="s">
        <v>97</v>
      </c>
      <c r="G33" s="1" t="s">
        <v>98</v>
      </c>
      <c r="H33" s="1">
        <v>7326909000</v>
      </c>
      <c r="I33" s="5">
        <v>8</v>
      </c>
      <c r="J33" s="1">
        <v>13</v>
      </c>
      <c r="K33" s="5">
        <v>104</v>
      </c>
      <c r="L33" s="1" t="s">
        <v>94</v>
      </c>
      <c r="M33" s="1" t="s">
        <v>91</v>
      </c>
      <c r="N33" s="2" t="s">
        <v>21</v>
      </c>
      <c r="O33" s="2" t="s">
        <v>21</v>
      </c>
      <c r="P33" s="2" t="s">
        <v>22</v>
      </c>
      <c r="Q33" s="9"/>
    </row>
    <row r="34" s="1" customFormat="1" customHeight="1" spans="1:17">
      <c r="A34" s="1" t="s">
        <v>99</v>
      </c>
      <c r="B34" s="1">
        <v>10</v>
      </c>
      <c r="C34" s="5">
        <v>145.19</v>
      </c>
      <c r="D34" s="5">
        <v>116.321</v>
      </c>
      <c r="E34" s="3">
        <v>0.696532934131737</v>
      </c>
      <c r="F34" s="1" t="s">
        <v>92</v>
      </c>
      <c r="G34" s="1" t="s">
        <v>93</v>
      </c>
      <c r="H34" s="1">
        <v>6117809000</v>
      </c>
      <c r="I34" s="5">
        <v>8</v>
      </c>
      <c r="J34" s="1">
        <v>138</v>
      </c>
      <c r="K34" s="5">
        <v>1104</v>
      </c>
      <c r="L34" s="1" t="s">
        <v>94</v>
      </c>
      <c r="M34" s="1" t="s">
        <v>91</v>
      </c>
      <c r="N34" s="2" t="s">
        <v>21</v>
      </c>
      <c r="O34" s="2" t="s">
        <v>21</v>
      </c>
      <c r="P34" s="2" t="s">
        <v>22</v>
      </c>
      <c r="Q34" s="9"/>
    </row>
    <row r="35" s="1" customFormat="1" customHeight="1" spans="1:17">
      <c r="C35" s="5"/>
      <c r="D35" s="5"/>
      <c r="E35" s="3"/>
      <c r="F35" s="1" t="s">
        <v>100</v>
      </c>
      <c r="G35" s="1" t="s">
        <v>101</v>
      </c>
      <c r="H35" s="1">
        <v>6115969020</v>
      </c>
      <c r="I35" s="5">
        <v>10</v>
      </c>
      <c r="J35" s="1">
        <v>53</v>
      </c>
      <c r="K35" s="5">
        <v>530</v>
      </c>
      <c r="L35" s="1" t="s">
        <v>102</v>
      </c>
      <c r="M35" s="1" t="s">
        <v>103</v>
      </c>
      <c r="N35" s="2" t="s">
        <v>21</v>
      </c>
      <c r="O35" s="2" t="s">
        <v>21</v>
      </c>
      <c r="P35" s="2" t="s">
        <v>22</v>
      </c>
      <c r="Q35" s="9"/>
    </row>
    <row r="36" s="1" customFormat="1" customHeight="1" spans="1:17">
      <c r="C36" s="5"/>
      <c r="D36" s="5"/>
      <c r="E36" s="3"/>
      <c r="F36" s="1" t="s">
        <v>104</v>
      </c>
      <c r="G36" s="1" t="s">
        <v>105</v>
      </c>
      <c r="H36" s="1">
        <v>6103398060</v>
      </c>
      <c r="I36" s="5">
        <v>10</v>
      </c>
      <c r="J36" s="1">
        <v>96</v>
      </c>
      <c r="K36" s="5">
        <v>960</v>
      </c>
      <c r="L36" s="1" t="s">
        <v>106</v>
      </c>
      <c r="M36" s="1" t="s">
        <v>107</v>
      </c>
      <c r="N36" s="2" t="s">
        <v>21</v>
      </c>
      <c r="O36" s="2" t="s">
        <v>21</v>
      </c>
      <c r="P36" s="2" t="s">
        <v>22</v>
      </c>
      <c r="Q36" s="9"/>
    </row>
    <row r="37" s="1" customFormat="1" customHeight="1" spans="1:17">
      <c r="C37" s="5"/>
      <c r="D37" s="5"/>
      <c r="E37" s="3"/>
      <c r="F37" s="1" t="s">
        <v>88</v>
      </c>
      <c r="G37" s="1" t="s">
        <v>89</v>
      </c>
      <c r="H37" s="1">
        <v>4203400090</v>
      </c>
      <c r="I37" s="5">
        <v>8</v>
      </c>
      <c r="J37" s="1">
        <v>418</v>
      </c>
      <c r="K37" s="5">
        <v>3344</v>
      </c>
      <c r="L37" s="1" t="s">
        <v>94</v>
      </c>
      <c r="M37" s="1" t="s">
        <v>91</v>
      </c>
      <c r="N37" s="2" t="s">
        <v>21</v>
      </c>
      <c r="O37" s="2" t="s">
        <v>21</v>
      </c>
      <c r="P37" s="2" t="s">
        <v>22</v>
      </c>
      <c r="Q37" s="9"/>
    </row>
    <row r="38" s="1" customFormat="1" customHeight="1" spans="1:17">
      <c r="C38" s="5"/>
      <c r="D38" s="5"/>
      <c r="E38" s="3"/>
      <c r="F38" s="1" t="s">
        <v>95</v>
      </c>
      <c r="G38" s="1" t="s">
        <v>96</v>
      </c>
      <c r="H38" s="1">
        <v>8308906000</v>
      </c>
      <c r="I38" s="5">
        <v>10</v>
      </c>
      <c r="J38" s="1">
        <v>6</v>
      </c>
      <c r="K38" s="5">
        <v>60</v>
      </c>
      <c r="L38" s="1" t="s">
        <v>102</v>
      </c>
      <c r="M38" s="1" t="s">
        <v>103</v>
      </c>
      <c r="N38" s="2" t="s">
        <v>21</v>
      </c>
      <c r="O38" s="2" t="s">
        <v>21</v>
      </c>
      <c r="P38" s="2" t="s">
        <v>22</v>
      </c>
      <c r="Q38" s="9"/>
    </row>
    <row r="39" s="1" customFormat="1" customHeight="1" spans="1:17">
      <c r="C39" s="5"/>
      <c r="D39" s="5"/>
      <c r="E39" s="3"/>
      <c r="F39" s="1" t="s">
        <v>97</v>
      </c>
      <c r="G39" s="1" t="s">
        <v>98</v>
      </c>
      <c r="H39" s="1">
        <v>7326909000</v>
      </c>
      <c r="I39" s="5">
        <v>10</v>
      </c>
      <c r="J39" s="1">
        <v>29</v>
      </c>
      <c r="K39" s="5">
        <v>290</v>
      </c>
      <c r="L39" s="1" t="s">
        <v>106</v>
      </c>
      <c r="M39" s="1" t="s">
        <v>107</v>
      </c>
      <c r="N39" s="2" t="s">
        <v>21</v>
      </c>
      <c r="O39" s="2" t="s">
        <v>21</v>
      </c>
      <c r="P39" s="2" t="s">
        <v>22</v>
      </c>
      <c r="Q39" s="9"/>
    </row>
    <row r="40" s="1" customFormat="1" customHeight="1" spans="1:17">
      <c r="C40" s="5"/>
      <c r="D40" s="5"/>
      <c r="E40" s="3"/>
      <c r="F40" s="1" t="s">
        <v>108</v>
      </c>
      <c r="G40" s="1" t="s">
        <v>109</v>
      </c>
      <c r="H40" s="1">
        <v>3924905650</v>
      </c>
      <c r="I40" s="5">
        <v>10</v>
      </c>
      <c r="J40" s="1">
        <v>38</v>
      </c>
      <c r="K40" s="5">
        <v>380</v>
      </c>
      <c r="L40" s="1" t="s">
        <v>90</v>
      </c>
      <c r="M40" s="1" t="s">
        <v>91</v>
      </c>
      <c r="N40" s="2" t="s">
        <v>21</v>
      </c>
      <c r="O40" s="2" t="s">
        <v>21</v>
      </c>
      <c r="P40" s="2" t="s">
        <v>22</v>
      </c>
      <c r="Q40" s="9"/>
    </row>
    <row r="41" s="1" customFormat="1" customHeight="1" spans="1:17">
      <c r="A41" s="1" t="s">
        <v>110</v>
      </c>
      <c r="B41" s="1">
        <v>6</v>
      </c>
      <c r="C41" s="5">
        <v>97.56</v>
      </c>
      <c r="D41" s="5">
        <v>69.712</v>
      </c>
      <c r="E41" s="3">
        <v>0.417437125748503</v>
      </c>
      <c r="F41" s="1" t="s">
        <v>100</v>
      </c>
      <c r="G41" s="1" t="s">
        <v>101</v>
      </c>
      <c r="H41" s="1">
        <v>6115969020</v>
      </c>
      <c r="I41" s="5">
        <v>10</v>
      </c>
      <c r="J41" s="1">
        <v>156</v>
      </c>
      <c r="K41" s="5">
        <v>1560</v>
      </c>
      <c r="L41" s="1" t="s">
        <v>102</v>
      </c>
      <c r="M41" s="1" t="s">
        <v>107</v>
      </c>
      <c r="N41" s="2" t="s">
        <v>21</v>
      </c>
      <c r="O41" s="2" t="s">
        <v>111</v>
      </c>
      <c r="P41" s="2" t="s">
        <v>22</v>
      </c>
      <c r="Q41" s="9"/>
    </row>
    <row r="42" s="1" customFormat="1" customHeight="1" spans="1:17">
      <c r="C42" s="5"/>
      <c r="D42" s="5"/>
      <c r="E42" s="3"/>
      <c r="F42" s="1" t="s">
        <v>92</v>
      </c>
      <c r="G42" s="1" t="s">
        <v>93</v>
      </c>
      <c r="H42" s="1">
        <v>6117809000</v>
      </c>
      <c r="I42" s="5">
        <v>8</v>
      </c>
      <c r="J42" s="1">
        <v>7</v>
      </c>
      <c r="K42" s="5">
        <v>56</v>
      </c>
      <c r="L42" s="1" t="s">
        <v>94</v>
      </c>
      <c r="M42" s="1" t="s">
        <v>91</v>
      </c>
      <c r="N42" s="2" t="s">
        <v>21</v>
      </c>
      <c r="O42" s="2" t="s">
        <v>111</v>
      </c>
      <c r="P42" s="2" t="s">
        <v>22</v>
      </c>
      <c r="Q42" s="9"/>
    </row>
    <row r="43" s="1" customFormat="1" customHeight="1" spans="1:17">
      <c r="C43" s="5"/>
      <c r="D43" s="5"/>
      <c r="E43" s="3"/>
      <c r="F43" s="1" t="s">
        <v>88</v>
      </c>
      <c r="G43" s="1" t="s">
        <v>89</v>
      </c>
      <c r="H43" s="1">
        <v>4203400090</v>
      </c>
      <c r="I43" s="5">
        <v>10</v>
      </c>
      <c r="J43" s="1">
        <v>357</v>
      </c>
      <c r="K43" s="5">
        <v>3570</v>
      </c>
      <c r="L43" s="1" t="s">
        <v>90</v>
      </c>
      <c r="M43" s="1" t="s">
        <v>91</v>
      </c>
      <c r="N43" s="2" t="s">
        <v>21</v>
      </c>
      <c r="O43" s="2" t="s">
        <v>111</v>
      </c>
      <c r="P43" s="2" t="s">
        <v>22</v>
      </c>
      <c r="Q43" s="9"/>
    </row>
    <row r="44" s="1" customFormat="1" customHeight="1" spans="1:17">
      <c r="A44" s="1" t="s">
        <v>112</v>
      </c>
      <c r="B44" s="1">
        <v>2</v>
      </c>
      <c r="C44" s="5">
        <v>37.66</v>
      </c>
      <c r="D44" s="5">
        <v>30.973</v>
      </c>
      <c r="E44" s="3">
        <v>0.185467065868263</v>
      </c>
      <c r="F44" s="1" t="s">
        <v>113</v>
      </c>
      <c r="G44" s="1" t="s">
        <v>114</v>
      </c>
      <c r="H44" s="1">
        <v>6106200090</v>
      </c>
      <c r="I44" s="5">
        <v>3</v>
      </c>
      <c r="J44" s="1">
        <v>98</v>
      </c>
      <c r="K44" s="5">
        <v>294</v>
      </c>
      <c r="L44" s="1" t="s">
        <v>115</v>
      </c>
      <c r="M44" s="1" t="s">
        <v>116</v>
      </c>
      <c r="N44" s="2" t="s">
        <v>21</v>
      </c>
      <c r="O44" s="2" t="s">
        <v>21</v>
      </c>
      <c r="P44" s="2" t="s">
        <v>22</v>
      </c>
      <c r="Q44" s="9"/>
    </row>
    <row r="45" s="1" customFormat="1" customHeight="1" spans="1:17">
      <c r="C45" s="5"/>
      <c r="D45" s="5"/>
      <c r="E45" s="3"/>
      <c r="F45" s="1" t="s">
        <v>117</v>
      </c>
      <c r="G45" s="1" t="s">
        <v>118</v>
      </c>
      <c r="H45" s="1">
        <v>6205300099</v>
      </c>
      <c r="I45" s="5">
        <v>3</v>
      </c>
      <c r="J45" s="1">
        <v>80</v>
      </c>
      <c r="K45" s="5">
        <v>240</v>
      </c>
      <c r="L45" s="1" t="s">
        <v>115</v>
      </c>
      <c r="M45" s="1" t="s">
        <v>116</v>
      </c>
      <c r="N45" s="2" t="s">
        <v>21</v>
      </c>
      <c r="O45" s="2" t="s">
        <v>21</v>
      </c>
      <c r="P45" s="2" t="s">
        <v>22</v>
      </c>
      <c r="Q45" s="9"/>
    </row>
    <row r="46" s="1" customFormat="1" customHeight="1" spans="1:17">
      <c r="A46" s="1" t="s">
        <v>119</v>
      </c>
      <c r="B46" s="1">
        <v>4</v>
      </c>
      <c r="C46" s="5">
        <v>74.59</v>
      </c>
      <c r="D46" s="5">
        <v>56.138</v>
      </c>
      <c r="E46" s="3">
        <v>0.336155688622754</v>
      </c>
      <c r="F46" s="1" t="s">
        <v>120</v>
      </c>
      <c r="G46" s="1" t="s">
        <v>121</v>
      </c>
      <c r="H46" s="1">
        <v>6103420090</v>
      </c>
      <c r="I46" s="5">
        <v>3</v>
      </c>
      <c r="J46" s="1">
        <v>112</v>
      </c>
      <c r="K46" s="5">
        <v>336</v>
      </c>
      <c r="L46" s="1" t="s">
        <v>115</v>
      </c>
      <c r="M46" s="1" t="s">
        <v>116</v>
      </c>
      <c r="N46" s="2" t="s">
        <v>21</v>
      </c>
      <c r="O46" s="2" t="s">
        <v>21</v>
      </c>
      <c r="P46" s="2" t="s">
        <v>22</v>
      </c>
      <c r="Q46" s="9"/>
    </row>
    <row r="47" s="1" customFormat="1" customHeight="1" spans="1:17">
      <c r="C47" s="5"/>
      <c r="D47" s="5"/>
      <c r="E47" s="3"/>
      <c r="F47" s="1" t="s">
        <v>117</v>
      </c>
      <c r="G47" s="1" t="s">
        <v>118</v>
      </c>
      <c r="H47" s="1">
        <v>6205300099</v>
      </c>
      <c r="I47" s="5">
        <v>3</v>
      </c>
      <c r="J47" s="1">
        <v>30</v>
      </c>
      <c r="K47" s="5">
        <v>90</v>
      </c>
      <c r="L47" s="1" t="s">
        <v>115</v>
      </c>
      <c r="M47" s="1" t="s">
        <v>116</v>
      </c>
      <c r="N47" s="2" t="s">
        <v>21</v>
      </c>
      <c r="O47" s="2" t="s">
        <v>21</v>
      </c>
      <c r="P47" s="2" t="s">
        <v>22</v>
      </c>
      <c r="Q47" s="9"/>
    </row>
    <row r="48" s="1" customFormat="1" customHeight="1" spans="1:17">
      <c r="C48" s="5"/>
      <c r="D48" s="5"/>
      <c r="E48" s="3"/>
      <c r="F48" s="1" t="s">
        <v>113</v>
      </c>
      <c r="G48" s="1" t="s">
        <v>114</v>
      </c>
      <c r="H48" s="1">
        <v>6106200090</v>
      </c>
      <c r="I48" s="5">
        <v>3</v>
      </c>
      <c r="J48" s="1">
        <v>7</v>
      </c>
      <c r="K48" s="5">
        <v>21</v>
      </c>
      <c r="L48" s="1" t="s">
        <v>115</v>
      </c>
      <c r="M48" s="1" t="s">
        <v>116</v>
      </c>
      <c r="N48" s="2" t="s">
        <v>21</v>
      </c>
      <c r="O48" s="2" t="s">
        <v>21</v>
      </c>
      <c r="P48" s="2" t="s">
        <v>22</v>
      </c>
      <c r="Q48" s="9"/>
    </row>
    <row r="49" s="1" customFormat="1" customHeight="1" spans="1:17">
      <c r="C49" s="5"/>
      <c r="D49" s="5"/>
      <c r="E49" s="3"/>
      <c r="F49" s="1" t="s">
        <v>122</v>
      </c>
      <c r="G49" s="1" t="s">
        <v>123</v>
      </c>
      <c r="H49" s="1">
        <v>6104630090</v>
      </c>
      <c r="I49" s="5">
        <v>3</v>
      </c>
      <c r="J49" s="1">
        <v>12</v>
      </c>
      <c r="K49" s="5">
        <v>36</v>
      </c>
      <c r="L49" s="1" t="s">
        <v>115</v>
      </c>
      <c r="M49" s="1" t="s">
        <v>116</v>
      </c>
      <c r="N49" s="2" t="s">
        <v>21</v>
      </c>
      <c r="O49" s="2" t="s">
        <v>21</v>
      </c>
      <c r="P49" s="2" t="s">
        <v>22</v>
      </c>
      <c r="Q49" s="9"/>
    </row>
    <row r="50" s="1" customFormat="1" customHeight="1" spans="1:17">
      <c r="C50" s="5"/>
      <c r="D50" s="5"/>
      <c r="E50" s="3"/>
      <c r="F50" s="1" t="s">
        <v>124</v>
      </c>
      <c r="G50" s="1" t="s">
        <v>125</v>
      </c>
      <c r="H50" s="1">
        <v>6103420090</v>
      </c>
      <c r="I50" s="5">
        <v>3</v>
      </c>
      <c r="J50" s="1">
        <v>19</v>
      </c>
      <c r="K50" s="5">
        <v>57</v>
      </c>
      <c r="L50" s="1" t="s">
        <v>115</v>
      </c>
      <c r="M50" s="1" t="s">
        <v>116</v>
      </c>
      <c r="N50" s="2" t="s">
        <v>21</v>
      </c>
      <c r="O50" s="2" t="s">
        <v>21</v>
      </c>
      <c r="P50" s="2" t="s">
        <v>22</v>
      </c>
      <c r="Q50" s="9"/>
    </row>
    <row r="51" s="1" customFormat="1" customHeight="1" spans="1:17">
      <c r="A51" s="1" t="s">
        <v>126</v>
      </c>
      <c r="B51" s="1">
        <v>5</v>
      </c>
      <c r="C51" s="5">
        <v>93.7</v>
      </c>
      <c r="D51" s="5">
        <v>72.642</v>
      </c>
      <c r="E51" s="3">
        <v>0.434982035928144</v>
      </c>
      <c r="F51" s="1" t="s">
        <v>117</v>
      </c>
      <c r="G51" s="1" t="s">
        <v>118</v>
      </c>
      <c r="H51" s="1">
        <v>6205300099</v>
      </c>
      <c r="I51" s="5">
        <v>3</v>
      </c>
      <c r="J51" s="1">
        <v>78</v>
      </c>
      <c r="K51" s="5">
        <v>234</v>
      </c>
      <c r="L51" s="1" t="s">
        <v>115</v>
      </c>
      <c r="M51" s="1" t="s">
        <v>116</v>
      </c>
      <c r="N51" s="2" t="s">
        <v>21</v>
      </c>
      <c r="O51" s="2" t="s">
        <v>21</v>
      </c>
      <c r="P51" s="2" t="s">
        <v>22</v>
      </c>
    </row>
    <row r="52" s="1" customFormat="1" customHeight="1" spans="1:17">
      <c r="C52" s="5"/>
      <c r="D52" s="5"/>
      <c r="E52" s="3"/>
      <c r="F52" s="1" t="s">
        <v>120</v>
      </c>
      <c r="G52" s="1" t="s">
        <v>121</v>
      </c>
      <c r="H52" s="1">
        <v>6103420090</v>
      </c>
      <c r="I52" s="5">
        <v>3</v>
      </c>
      <c r="J52" s="1">
        <v>62</v>
      </c>
      <c r="K52" s="5">
        <v>186</v>
      </c>
      <c r="L52" s="1" t="s">
        <v>115</v>
      </c>
      <c r="M52" s="1" t="s">
        <v>116</v>
      </c>
      <c r="N52" s="2" t="s">
        <v>21</v>
      </c>
      <c r="O52" s="2" t="s">
        <v>21</v>
      </c>
      <c r="P52" s="2" t="s">
        <v>22</v>
      </c>
    </row>
    <row r="53" s="1" customFormat="1" customHeight="1" spans="1:17">
      <c r="C53" s="5"/>
      <c r="D53" s="5"/>
      <c r="E53" s="3"/>
      <c r="F53" s="1" t="s">
        <v>124</v>
      </c>
      <c r="G53" s="1" t="s">
        <v>125</v>
      </c>
      <c r="H53" s="1">
        <v>6103420090</v>
      </c>
      <c r="I53" s="5">
        <v>3</v>
      </c>
      <c r="J53" s="1">
        <v>22</v>
      </c>
      <c r="K53" s="5">
        <v>66</v>
      </c>
      <c r="L53" s="1" t="s">
        <v>115</v>
      </c>
      <c r="M53" s="1" t="s">
        <v>116</v>
      </c>
      <c r="N53" s="2" t="s">
        <v>21</v>
      </c>
      <c r="O53" s="2" t="s">
        <v>21</v>
      </c>
      <c r="P53" s="2" t="s">
        <v>22</v>
      </c>
    </row>
    <row r="54" s="1" customFormat="1" customHeight="1" spans="1:17">
      <c r="C54" s="5"/>
      <c r="D54" s="5"/>
      <c r="E54" s="3"/>
      <c r="F54" s="1" t="s">
        <v>113</v>
      </c>
      <c r="G54" s="1" t="s">
        <v>114</v>
      </c>
      <c r="H54" s="1">
        <v>6106200090</v>
      </c>
      <c r="I54" s="5">
        <v>3</v>
      </c>
      <c r="J54" s="1">
        <v>3</v>
      </c>
      <c r="K54" s="5">
        <v>9</v>
      </c>
      <c r="L54" s="1" t="s">
        <v>127</v>
      </c>
      <c r="M54" s="1" t="s">
        <v>116</v>
      </c>
      <c r="N54" s="2" t="s">
        <v>21</v>
      </c>
      <c r="O54" s="2" t="s">
        <v>21</v>
      </c>
      <c r="P54" s="2" t="s">
        <v>22</v>
      </c>
    </row>
    <row r="55" s="1" customFormat="1" customHeight="1" spans="1:17">
      <c r="C55" s="5"/>
      <c r="D55" s="5"/>
      <c r="E55" s="3"/>
      <c r="F55" s="1" t="s">
        <v>122</v>
      </c>
      <c r="G55" s="1" t="s">
        <v>123</v>
      </c>
      <c r="H55" s="1">
        <v>6104630090</v>
      </c>
      <c r="I55" s="5">
        <v>3</v>
      </c>
      <c r="J55" s="1">
        <v>103</v>
      </c>
      <c r="K55" s="5">
        <v>309</v>
      </c>
      <c r="L55" s="1" t="s">
        <v>115</v>
      </c>
      <c r="M55" s="1" t="s">
        <v>116</v>
      </c>
      <c r="N55" s="2" t="s">
        <v>21</v>
      </c>
      <c r="O55" s="2" t="s">
        <v>21</v>
      </c>
      <c r="P55" s="2" t="s">
        <v>22</v>
      </c>
    </row>
    <row r="56" s="1" customFormat="1" customHeight="1" spans="1:17">
      <c r="C56" s="5"/>
      <c r="D56" s="5"/>
      <c r="E56" s="3"/>
      <c r="F56" s="1" t="s">
        <v>128</v>
      </c>
      <c r="G56" s="1" t="s">
        <v>129</v>
      </c>
      <c r="H56" s="1">
        <v>6104620090</v>
      </c>
      <c r="I56" s="5">
        <v>3</v>
      </c>
      <c r="J56" s="1">
        <v>19</v>
      </c>
      <c r="K56" s="5">
        <v>57</v>
      </c>
      <c r="L56" s="1" t="s">
        <v>115</v>
      </c>
      <c r="M56" s="1" t="s">
        <v>116</v>
      </c>
      <c r="N56" s="2" t="s">
        <v>21</v>
      </c>
      <c r="O56" s="2" t="s">
        <v>21</v>
      </c>
      <c r="P56" s="2" t="s">
        <v>22</v>
      </c>
    </row>
    <row r="57" s="1" customFormat="1" customHeight="1" spans="1:17">
      <c r="A57" s="1" t="s">
        <v>130</v>
      </c>
      <c r="B57" s="1">
        <v>3</v>
      </c>
      <c r="C57" s="5">
        <v>52.44</v>
      </c>
      <c r="D57" s="5">
        <v>41.939</v>
      </c>
      <c r="E57" s="3">
        <v>0.251131736526946</v>
      </c>
      <c r="F57" s="1" t="s">
        <v>117</v>
      </c>
      <c r="G57" s="1" t="s">
        <v>118</v>
      </c>
      <c r="H57" s="1">
        <v>6205300099</v>
      </c>
      <c r="I57" s="5">
        <v>3</v>
      </c>
      <c r="J57" s="1">
        <v>219</v>
      </c>
      <c r="K57" s="5">
        <v>657</v>
      </c>
      <c r="L57" s="1" t="s">
        <v>115</v>
      </c>
      <c r="M57" s="1" t="s">
        <v>116</v>
      </c>
      <c r="N57" s="2" t="s">
        <v>21</v>
      </c>
      <c r="O57" s="2" t="s">
        <v>21</v>
      </c>
      <c r="P57" s="2" t="s">
        <v>22</v>
      </c>
    </row>
    <row r="58" s="1" customFormat="1" customHeight="1" spans="1:17">
      <c r="A58" s="1" t="s">
        <v>131</v>
      </c>
      <c r="B58" s="1">
        <v>12</v>
      </c>
      <c r="C58" s="5">
        <v>218.09</v>
      </c>
      <c r="D58" s="5">
        <v>163.561</v>
      </c>
      <c r="E58" s="3">
        <v>0.979407185628743</v>
      </c>
      <c r="F58" s="1" t="s">
        <v>120</v>
      </c>
      <c r="G58" s="1" t="s">
        <v>121</v>
      </c>
      <c r="H58" s="1">
        <v>6103420090</v>
      </c>
      <c r="I58" s="5">
        <v>31</v>
      </c>
      <c r="J58" s="1">
        <v>54</v>
      </c>
      <c r="K58" s="5">
        <v>1674</v>
      </c>
      <c r="L58" s="1" t="s">
        <v>115</v>
      </c>
      <c r="M58" s="1" t="s">
        <v>115</v>
      </c>
      <c r="N58" s="2" t="s">
        <v>21</v>
      </c>
      <c r="O58" s="2" t="s">
        <v>21</v>
      </c>
      <c r="P58" s="2" t="s">
        <v>22</v>
      </c>
    </row>
    <row r="59" s="1" customFormat="1" customHeight="1" spans="1:17">
      <c r="C59" s="5"/>
      <c r="D59" s="5"/>
      <c r="E59" s="3"/>
      <c r="F59" s="1" t="s">
        <v>117</v>
      </c>
      <c r="G59" s="1" t="s">
        <v>118</v>
      </c>
      <c r="H59" s="1">
        <v>6205300099</v>
      </c>
      <c r="I59" s="5">
        <v>27</v>
      </c>
      <c r="J59" s="1">
        <v>60</v>
      </c>
      <c r="K59" s="5">
        <v>1620</v>
      </c>
      <c r="L59" s="1" t="s">
        <v>115</v>
      </c>
      <c r="M59" s="1" t="s">
        <v>115</v>
      </c>
      <c r="N59" s="2" t="s">
        <v>21</v>
      </c>
      <c r="O59" s="2" t="s">
        <v>21</v>
      </c>
      <c r="P59" s="2" t="s">
        <v>22</v>
      </c>
    </row>
    <row r="60" s="1" customFormat="1" customHeight="1" spans="1:17">
      <c r="C60" s="5"/>
      <c r="D60" s="5"/>
      <c r="E60" s="3"/>
      <c r="F60" s="1" t="s">
        <v>113</v>
      </c>
      <c r="G60" s="1" t="s">
        <v>114</v>
      </c>
      <c r="H60" s="1">
        <v>6106200090</v>
      </c>
      <c r="I60" s="5">
        <v>87</v>
      </c>
      <c r="J60" s="1">
        <v>87</v>
      </c>
      <c r="K60" s="5">
        <v>7569</v>
      </c>
      <c r="L60" s="1" t="s">
        <v>115</v>
      </c>
      <c r="M60" s="1" t="s">
        <v>115</v>
      </c>
      <c r="N60" s="2" t="s">
        <v>21</v>
      </c>
      <c r="O60" s="2" t="s">
        <v>21</v>
      </c>
      <c r="P60" s="2" t="s">
        <v>22</v>
      </c>
    </row>
    <row r="61" s="1" customFormat="1" customHeight="1" spans="1:17">
      <c r="C61" s="5"/>
      <c r="D61" s="5"/>
      <c r="E61" s="3"/>
      <c r="F61" s="1" t="s">
        <v>122</v>
      </c>
      <c r="G61" s="1" t="s">
        <v>123</v>
      </c>
      <c r="H61" s="1">
        <v>6104630090</v>
      </c>
      <c r="I61" s="5">
        <v>6</v>
      </c>
      <c r="J61" s="1">
        <v>127</v>
      </c>
      <c r="K61" s="5">
        <v>762</v>
      </c>
      <c r="L61" s="1" t="s">
        <v>127</v>
      </c>
      <c r="M61" s="1" t="s">
        <v>127</v>
      </c>
      <c r="N61" s="2" t="s">
        <v>21</v>
      </c>
      <c r="O61" s="2" t="s">
        <v>21</v>
      </c>
      <c r="P61" s="2" t="s">
        <v>22</v>
      </c>
    </row>
    <row r="62" s="1" customFormat="1" customHeight="1" spans="1:17">
      <c r="C62" s="5"/>
      <c r="D62" s="5"/>
      <c r="E62" s="3"/>
      <c r="F62" s="1" t="s">
        <v>124</v>
      </c>
      <c r="G62" s="1" t="s">
        <v>125</v>
      </c>
      <c r="H62" s="1">
        <v>6103420090</v>
      </c>
      <c r="I62" s="5">
        <v>13</v>
      </c>
      <c r="J62" s="1">
        <v>104</v>
      </c>
      <c r="K62" s="5">
        <v>1352</v>
      </c>
      <c r="L62" s="1" t="s">
        <v>115</v>
      </c>
      <c r="M62" s="1" t="s">
        <v>115</v>
      </c>
      <c r="N62" s="2" t="s">
        <v>21</v>
      </c>
      <c r="O62" s="2" t="s">
        <v>21</v>
      </c>
      <c r="P62" s="2" t="s">
        <v>22</v>
      </c>
    </row>
    <row r="63" s="1" customFormat="1" customHeight="1" spans="1:17">
      <c r="C63" s="5"/>
      <c r="D63" s="5"/>
      <c r="E63" s="3"/>
      <c r="F63" s="1" t="s">
        <v>128</v>
      </c>
      <c r="G63" s="1" t="s">
        <v>129</v>
      </c>
      <c r="H63" s="1">
        <v>6104620090</v>
      </c>
      <c r="I63" s="5">
        <v>15</v>
      </c>
      <c r="J63" s="1">
        <v>34</v>
      </c>
      <c r="K63" s="5">
        <v>510</v>
      </c>
      <c r="L63" s="1" t="s">
        <v>115</v>
      </c>
      <c r="M63" s="1" t="s">
        <v>115</v>
      </c>
      <c r="N63" s="2" t="s">
        <v>21</v>
      </c>
      <c r="O63" s="2" t="s">
        <v>21</v>
      </c>
      <c r="P63" s="2" t="s">
        <v>22</v>
      </c>
    </row>
    <row r="64" s="1" customFormat="1" customHeight="1" spans="1:17">
      <c r="C64" s="5"/>
      <c r="D64" s="5"/>
      <c r="E64" s="3"/>
      <c r="F64" s="1" t="s">
        <v>132</v>
      </c>
      <c r="G64" s="1" t="s">
        <v>133</v>
      </c>
      <c r="H64" s="1">
        <v>6112490000</v>
      </c>
      <c r="I64" s="5">
        <v>29</v>
      </c>
      <c r="J64" s="1">
        <v>191</v>
      </c>
      <c r="K64" s="5">
        <v>5539</v>
      </c>
      <c r="L64" s="1" t="s">
        <v>127</v>
      </c>
      <c r="M64" s="1" t="s">
        <v>127</v>
      </c>
      <c r="N64" s="2" t="s">
        <v>21</v>
      </c>
      <c r="O64" s="2" t="s">
        <v>21</v>
      </c>
      <c r="P64" s="2" t="s">
        <v>22</v>
      </c>
    </row>
    <row r="65" s="1" customFormat="1" customHeight="1" spans="1:17">
      <c r="A65" s="1" t="s">
        <v>134</v>
      </c>
      <c r="B65" s="1">
        <v>3</v>
      </c>
      <c r="C65" s="5">
        <v>41.62</v>
      </c>
      <c r="D65" s="5">
        <v>61.939</v>
      </c>
      <c r="E65" s="3">
        <v>0.370892215568862</v>
      </c>
      <c r="F65" s="1" t="s">
        <v>135</v>
      </c>
      <c r="G65" s="1" t="s">
        <v>136</v>
      </c>
      <c r="H65" s="1">
        <v>8539510000</v>
      </c>
      <c r="I65" s="5">
        <v>2.5</v>
      </c>
      <c r="J65" s="1">
        <v>72</v>
      </c>
      <c r="K65" s="5">
        <v>180</v>
      </c>
      <c r="L65" s="1" t="s">
        <v>137</v>
      </c>
      <c r="M65" s="1" t="s">
        <v>138</v>
      </c>
      <c r="N65" s="2" t="s">
        <v>21</v>
      </c>
      <c r="O65" s="2" t="s">
        <v>21</v>
      </c>
      <c r="P65" s="2" t="s">
        <v>22</v>
      </c>
    </row>
    <row r="66" s="1" customFormat="1" customHeight="1" spans="1:17">
      <c r="A66" s="1" t="s">
        <v>139</v>
      </c>
      <c r="B66" s="1">
        <v>18</v>
      </c>
      <c r="C66" s="5">
        <v>225</v>
      </c>
      <c r="D66" s="5">
        <v>275.652</v>
      </c>
      <c r="E66" s="3">
        <v>1.65061077844311</v>
      </c>
      <c r="F66" s="1" t="s">
        <v>140</v>
      </c>
      <c r="G66" s="1" t="s">
        <v>141</v>
      </c>
      <c r="H66" s="1">
        <v>9401809099</v>
      </c>
      <c r="I66" s="5">
        <v>4</v>
      </c>
      <c r="J66" s="1">
        <v>342</v>
      </c>
      <c r="K66" s="5">
        <v>1368</v>
      </c>
      <c r="L66" s="1" t="s">
        <v>142</v>
      </c>
      <c r="M66" s="1" t="s">
        <v>143</v>
      </c>
      <c r="N66" s="2" t="s">
        <v>21</v>
      </c>
      <c r="O66" s="2" t="s">
        <v>21</v>
      </c>
      <c r="P66" s="2" t="s">
        <v>22</v>
      </c>
    </row>
    <row r="67" s="1" customFormat="1" customHeight="1" spans="1:17">
      <c r="A67" s="1" t="s">
        <v>144</v>
      </c>
      <c r="B67" s="1">
        <v>61</v>
      </c>
      <c r="C67" s="5">
        <v>820.45</v>
      </c>
      <c r="D67" s="3">
        <v>805.749</v>
      </c>
      <c r="E67" s="5">
        <v>4.82484431137725</v>
      </c>
      <c r="F67" s="1" t="s">
        <v>145</v>
      </c>
      <c r="G67" s="1" t="s">
        <v>146</v>
      </c>
      <c r="H67" s="1">
        <v>8414519200</v>
      </c>
      <c r="I67" s="5">
        <v>9.5</v>
      </c>
      <c r="J67" s="1">
        <v>732</v>
      </c>
      <c r="K67" s="5">
        <v>6954</v>
      </c>
      <c r="L67" s="1" t="s">
        <v>147</v>
      </c>
      <c r="M67" s="1" t="s">
        <v>148</v>
      </c>
      <c r="N67" s="1" t="s">
        <v>21</v>
      </c>
      <c r="O67" s="1" t="s">
        <v>21</v>
      </c>
      <c r="P67" s="1" t="s">
        <v>22</v>
      </c>
    </row>
    <row r="68" s="1" customFormat="1" customHeight="1" spans="1:17">
      <c r="A68" s="1" t="s">
        <v>149</v>
      </c>
      <c r="B68" s="1">
        <v>2</v>
      </c>
      <c r="C68" s="5">
        <v>35.93</v>
      </c>
      <c r="D68" s="3">
        <v>18.361</v>
      </c>
      <c r="E68" s="5">
        <v>0.109946107784431</v>
      </c>
      <c r="F68" s="1" t="s">
        <v>150</v>
      </c>
      <c r="G68" s="1" t="s">
        <v>151</v>
      </c>
      <c r="H68" s="1">
        <v>3919109900</v>
      </c>
      <c r="I68" s="5">
        <v>3</v>
      </c>
      <c r="J68" s="1">
        <v>392</v>
      </c>
      <c r="K68" s="5">
        <v>1176</v>
      </c>
      <c r="L68" s="1" t="s">
        <v>152</v>
      </c>
      <c r="M68" s="1" t="s">
        <v>153</v>
      </c>
      <c r="N68" s="1" t="s">
        <v>21</v>
      </c>
      <c r="O68" s="1" t="s">
        <v>21</v>
      </c>
      <c r="P68" s="1" t="s">
        <v>22</v>
      </c>
    </row>
    <row r="69" s="1" customFormat="1" customHeight="1" spans="1:17">
      <c r="A69" s="1" t="s">
        <v>154</v>
      </c>
      <c r="B69" s="1">
        <v>9</v>
      </c>
      <c r="C69" s="5">
        <v>160.63</v>
      </c>
      <c r="D69" s="3">
        <v>124.328</v>
      </c>
      <c r="E69" s="5">
        <v>0.744479041916168</v>
      </c>
      <c r="F69" s="1" t="s">
        <v>155</v>
      </c>
      <c r="G69" s="1" t="s">
        <v>156</v>
      </c>
      <c r="H69" s="1">
        <v>6913100000</v>
      </c>
      <c r="I69" s="5">
        <v>15</v>
      </c>
      <c r="J69" s="1">
        <v>20</v>
      </c>
      <c r="K69" s="5">
        <v>300</v>
      </c>
      <c r="L69" s="1" t="s">
        <v>157</v>
      </c>
      <c r="M69" s="1" t="s">
        <v>155</v>
      </c>
      <c r="N69" s="1" t="s">
        <v>21</v>
      </c>
      <c r="O69" s="1" t="s">
        <v>21</v>
      </c>
      <c r="P69" s="1" t="s">
        <v>22</v>
      </c>
      <c r="Q69" s="1" t="str">
        <f>_xlfn.DISPIMG("ID_AAECC8C85FC749318BAD3CC5F60471BA",1)</f>
        <v>=DISPIMG("ID_AAECC8C85FC749318BAD3CC5F60471BA",1)</v>
      </c>
    </row>
    <row r="70" s="1" customFormat="1" customHeight="1" spans="1:17">
      <c r="C70" s="5"/>
      <c r="D70" s="3"/>
      <c r="E70" s="5"/>
      <c r="F70" s="1" t="s">
        <v>158</v>
      </c>
      <c r="G70" s="1" t="s">
        <v>159</v>
      </c>
      <c r="H70" s="1">
        <v>4821100000</v>
      </c>
      <c r="I70" s="5">
        <v>0.01</v>
      </c>
      <c r="J70" s="1">
        <v>3000</v>
      </c>
      <c r="K70" s="5">
        <v>30</v>
      </c>
      <c r="L70" s="1" t="s">
        <v>160</v>
      </c>
      <c r="M70" s="1" t="s">
        <v>161</v>
      </c>
      <c r="N70" s="1" t="s">
        <v>21</v>
      </c>
      <c r="O70" s="1" t="s">
        <v>21</v>
      </c>
      <c r="P70" s="1" t="s">
        <v>22</v>
      </c>
      <c r="Q70" s="1" t="str">
        <f>_xlfn.DISPIMG("ID_F4D8400A2874461FA156D97819F79189",1)</f>
        <v>=DISPIMG("ID_F4D8400A2874461FA156D97819F79189",1)</v>
      </c>
    </row>
    <row r="71" s="1" customFormat="1" customHeight="1" spans="1:17">
      <c r="A71" s="1">
        <v>20260318</v>
      </c>
      <c r="B71" s="1">
        <v>12</v>
      </c>
      <c r="C71" s="5">
        <v>182.58</v>
      </c>
      <c r="D71" s="3">
        <v>271.368</v>
      </c>
      <c r="E71" s="5">
        <v>1.62495808383234</v>
      </c>
      <c r="F71" s="1" t="s">
        <v>162</v>
      </c>
      <c r="G71" s="1" t="s">
        <v>163</v>
      </c>
      <c r="H71" s="1">
        <v>7326209000</v>
      </c>
      <c r="I71" s="5">
        <v>3</v>
      </c>
      <c r="J71" s="1">
        <v>252</v>
      </c>
      <c r="K71" s="5">
        <v>756</v>
      </c>
      <c r="L71" s="1" t="s">
        <v>164</v>
      </c>
      <c r="M71" s="1" t="s">
        <v>165</v>
      </c>
      <c r="N71" s="1" t="s">
        <v>166</v>
      </c>
      <c r="O71" s="1" t="s">
        <v>21</v>
      </c>
      <c r="P71" s="1" t="s">
        <v>22</v>
      </c>
      <c r="Q71" s="1" t="str">
        <f>_xlfn.DISPIMG("ID_E73C35678CE44CE1B423695F8E872B2F",1)</f>
        <v>=DISPIMG("ID_E73C35678CE44CE1B423695F8E872B2F",1)</v>
      </c>
    </row>
    <row r="72" s="1" customFormat="1" customHeight="1" spans="1:17">
      <c r="C72" s="5"/>
      <c r="D72" s="3"/>
      <c r="E72" s="5"/>
      <c r="F72" s="1" t="s">
        <v>167</v>
      </c>
      <c r="G72" s="1" t="s">
        <v>168</v>
      </c>
      <c r="H72" s="1">
        <v>6115210000</v>
      </c>
      <c r="I72" s="5">
        <v>2</v>
      </c>
      <c r="J72" s="1">
        <v>83</v>
      </c>
      <c r="K72" s="5">
        <v>166</v>
      </c>
      <c r="L72" s="1" t="s">
        <v>169</v>
      </c>
      <c r="M72" s="1" t="s">
        <v>170</v>
      </c>
      <c r="N72" s="1" t="s">
        <v>171</v>
      </c>
      <c r="O72" s="1" t="s">
        <v>21</v>
      </c>
      <c r="P72" s="1" t="s">
        <v>22</v>
      </c>
      <c r="Q72" s="1" t="str">
        <f>_xlfn.DISPIMG("ID_9032261EFDCF4409997230165277E33E",1)</f>
        <v>=DISPIMG("ID_9032261EFDCF4409997230165277E33E",1)</v>
      </c>
    </row>
    <row r="73" s="1" customFormat="1" customHeight="1" spans="1:17">
      <c r="C73" s="5"/>
      <c r="D73" s="3"/>
      <c r="E73" s="5"/>
      <c r="F73" s="1" t="s">
        <v>172</v>
      </c>
      <c r="G73" s="1" t="s">
        <v>173</v>
      </c>
      <c r="H73" s="1">
        <v>8302420000</v>
      </c>
      <c r="I73" s="5">
        <v>3</v>
      </c>
      <c r="J73" s="1">
        <v>28</v>
      </c>
      <c r="K73" s="5">
        <v>84</v>
      </c>
      <c r="L73" s="1" t="s">
        <v>174</v>
      </c>
      <c r="M73" s="1" t="s">
        <v>175</v>
      </c>
      <c r="N73" s="1" t="s">
        <v>176</v>
      </c>
      <c r="O73" s="1" t="s">
        <v>21</v>
      </c>
      <c r="P73" s="1" t="s">
        <v>22</v>
      </c>
      <c r="Q73" s="1" t="str">
        <f>_xlfn.DISPIMG("ID_E0DDA3CCAE3E4C088766A8656DA0EFA7",1)</f>
        <v>=DISPIMG("ID_E0DDA3CCAE3E4C088766A8656DA0EFA7",1)</v>
      </c>
    </row>
    <row r="74" s="1" customFormat="1" customHeight="1" spans="1:17">
      <c r="C74" s="5"/>
      <c r="D74" s="3"/>
      <c r="E74" s="5"/>
      <c r="F74" s="1" t="s">
        <v>177</v>
      </c>
      <c r="G74" s="1" t="s">
        <v>178</v>
      </c>
      <c r="H74" s="1">
        <v>3926909090</v>
      </c>
      <c r="I74" s="5">
        <v>4</v>
      </c>
      <c r="J74" s="1">
        <v>53</v>
      </c>
      <c r="K74" s="5">
        <v>212</v>
      </c>
      <c r="L74" s="1" t="s">
        <v>137</v>
      </c>
      <c r="M74" s="1" t="s">
        <v>165</v>
      </c>
      <c r="N74" s="1" t="s">
        <v>179</v>
      </c>
      <c r="O74" s="1" t="s">
        <v>21</v>
      </c>
      <c r="P74" s="1" t="s">
        <v>22</v>
      </c>
      <c r="Q74" s="1" t="str">
        <f>_xlfn.DISPIMG("ID_75E0F417390645C5BC8BCC80F1F9E430",1)</f>
        <v>=DISPIMG("ID_75E0F417390645C5BC8BCC80F1F9E430",1)</v>
      </c>
    </row>
    <row r="75" s="1" customFormat="1" customHeight="1" spans="1:17">
      <c r="C75" s="5"/>
      <c r="D75" s="3"/>
      <c r="E75" s="5"/>
      <c r="F75" s="1" t="s">
        <v>180</v>
      </c>
      <c r="G75" s="1" t="s">
        <v>181</v>
      </c>
      <c r="H75" s="1">
        <v>4202129000</v>
      </c>
      <c r="I75" s="5">
        <v>4</v>
      </c>
      <c r="J75" s="1">
        <v>19</v>
      </c>
      <c r="K75" s="5">
        <v>76</v>
      </c>
      <c r="L75" s="1" t="s">
        <v>182</v>
      </c>
      <c r="M75" s="1" t="s">
        <v>183</v>
      </c>
      <c r="N75" s="1" t="s">
        <v>184</v>
      </c>
      <c r="O75" s="1" t="s">
        <v>21</v>
      </c>
      <c r="P75" s="1" t="s">
        <v>22</v>
      </c>
      <c r="Q75" s="1" t="str">
        <f>_xlfn.DISPIMG("ID_C39363ED79A841E68B06D1D5807DBC04",1)</f>
        <v>=DISPIMG("ID_C39363ED79A841E68B06D1D5807DBC04",1)</v>
      </c>
    </row>
    <row r="76" s="1" customFormat="1" customHeight="1" spans="1:17">
      <c r="C76" s="5"/>
      <c r="D76" s="3"/>
      <c r="E76" s="5"/>
      <c r="F76" s="1" t="s">
        <v>185</v>
      </c>
      <c r="G76" s="1" t="s">
        <v>186</v>
      </c>
      <c r="H76" s="1">
        <v>3926909090</v>
      </c>
      <c r="I76" s="5">
        <v>2</v>
      </c>
      <c r="J76" s="1">
        <v>48</v>
      </c>
      <c r="K76" s="5">
        <v>96</v>
      </c>
      <c r="L76" s="1" t="s">
        <v>187</v>
      </c>
      <c r="M76" s="1" t="s">
        <v>165</v>
      </c>
      <c r="N76" s="1" t="s">
        <v>188</v>
      </c>
      <c r="O76" s="1" t="s">
        <v>21</v>
      </c>
      <c r="P76" s="1" t="s">
        <v>22</v>
      </c>
      <c r="Q76" s="1" t="str">
        <f>_xlfn.DISPIMG("ID_9EF5D74A44CB43AC82FF3E42325CCA36",1)</f>
        <v>=DISPIMG("ID_9EF5D74A44CB43AC82FF3E42325CCA36",1)</v>
      </c>
    </row>
    <row r="77" s="1" customFormat="1" customHeight="1" spans="1:17">
      <c r="C77" s="5"/>
      <c r="D77" s="3"/>
      <c r="E77" s="5"/>
      <c r="F77" s="1" t="s">
        <v>189</v>
      </c>
      <c r="G77" s="1" t="s">
        <v>190</v>
      </c>
      <c r="H77" s="1">
        <v>3926909090</v>
      </c>
      <c r="I77" s="5">
        <v>4</v>
      </c>
      <c r="J77" s="1">
        <v>3</v>
      </c>
      <c r="K77" s="5">
        <v>12</v>
      </c>
      <c r="L77" s="1" t="s">
        <v>137</v>
      </c>
      <c r="M77" s="1" t="s">
        <v>165</v>
      </c>
      <c r="N77" s="1" t="s">
        <v>191</v>
      </c>
      <c r="O77" s="1" t="s">
        <v>21</v>
      </c>
      <c r="P77" s="1" t="s">
        <v>22</v>
      </c>
      <c r="Q77" s="1" t="str">
        <f>_xlfn.DISPIMG("ID_8E656E2FF20F413F9579B0B920576B14",1)</f>
        <v>=DISPIMG("ID_8E656E2FF20F413F9579B0B920576B14",1)</v>
      </c>
    </row>
    <row r="78" s="1" customFormat="1" customHeight="1" spans="1:17">
      <c r="C78" s="5"/>
      <c r="D78" s="3"/>
      <c r="E78" s="5"/>
      <c r="F78" s="1" t="s">
        <v>192</v>
      </c>
      <c r="G78" s="1" t="s">
        <v>193</v>
      </c>
      <c r="H78" s="1">
        <v>3506100090</v>
      </c>
      <c r="I78" s="5">
        <v>2</v>
      </c>
      <c r="J78" s="1">
        <v>250</v>
      </c>
      <c r="K78" s="5">
        <v>500</v>
      </c>
      <c r="L78" s="1" t="s">
        <v>194</v>
      </c>
      <c r="M78" s="1" t="s">
        <v>195</v>
      </c>
      <c r="N78" s="1" t="s">
        <v>196</v>
      </c>
      <c r="O78" s="1" t="s">
        <v>21</v>
      </c>
      <c r="P78" s="1" t="s">
        <v>22</v>
      </c>
      <c r="Q78" s="1" t="str">
        <f>_xlfn.DISPIMG("ID_9F89A187F55E4FC68B3C442B280B38C5",1)</f>
        <v>=DISPIMG("ID_9F89A187F55E4FC68B3C442B280B38C5",1)</v>
      </c>
    </row>
    <row r="79" s="1" customFormat="1" customHeight="1" spans="1:17">
      <c r="C79" s="5"/>
      <c r="D79" s="3"/>
      <c r="E79" s="5"/>
      <c r="F79" s="1" t="s">
        <v>197</v>
      </c>
      <c r="G79" s="1" t="s">
        <v>198</v>
      </c>
      <c r="H79" s="1">
        <v>8205510000</v>
      </c>
      <c r="I79" s="5">
        <v>10</v>
      </c>
      <c r="J79" s="1">
        <v>6</v>
      </c>
      <c r="K79" s="5">
        <v>60</v>
      </c>
      <c r="L79" s="1" t="s">
        <v>199</v>
      </c>
      <c r="M79" s="1" t="s">
        <v>200</v>
      </c>
      <c r="N79" s="1" t="s">
        <v>201</v>
      </c>
      <c r="O79" s="1" t="s">
        <v>21</v>
      </c>
      <c r="P79" s="1" t="s">
        <v>22</v>
      </c>
      <c r="Q79" s="1" t="str">
        <f>_xlfn.DISPIMG("ID_7BB982BAFD064F979052E4B94C36BC9F",1)</f>
        <v>=DISPIMG("ID_7BB982BAFD064F979052E4B94C36BC9F",1)</v>
      </c>
    </row>
    <row r="80" s="1" customFormat="1" customHeight="1" spans="1:17">
      <c r="A80" s="1" t="s">
        <v>202</v>
      </c>
      <c r="B80" s="1">
        <v>5</v>
      </c>
      <c r="C80" s="5">
        <v>94.69</v>
      </c>
      <c r="D80" s="3">
        <v>59.179</v>
      </c>
      <c r="E80" s="5">
        <v>0.354365269461078</v>
      </c>
      <c r="F80" s="1" t="s">
        <v>203</v>
      </c>
      <c r="G80" s="1" t="s">
        <v>204</v>
      </c>
      <c r="H80" s="1">
        <v>9019101000</v>
      </c>
      <c r="I80" s="5">
        <v>6.4583</v>
      </c>
      <c r="J80" s="1">
        <v>268</v>
      </c>
      <c r="K80" s="5">
        <v>1730.8244</v>
      </c>
      <c r="L80" s="1" t="s">
        <v>205</v>
      </c>
      <c r="M80" s="1" t="s">
        <v>206</v>
      </c>
      <c r="N80" s="1" t="s">
        <v>21</v>
      </c>
      <c r="O80" s="1" t="s">
        <v>21</v>
      </c>
      <c r="P80" s="1" t="s">
        <v>22</v>
      </c>
      <c r="Q80" s="1" t="str">
        <f>_xlfn.DISPIMG("ID_61FCF50562E0462F840DE0D2CAAC431A",1)</f>
        <v>=DISPIMG("ID_61FCF50562E0462F840DE0D2CAAC431A",1)</v>
      </c>
    </row>
    <row r="81" s="1" customFormat="1" customHeight="1" spans="1:17">
      <c r="C81" s="5"/>
      <c r="D81" s="3"/>
      <c r="E81" s="5"/>
      <c r="F81" s="1" t="s">
        <v>203</v>
      </c>
      <c r="G81" s="1" t="s">
        <v>204</v>
      </c>
      <c r="H81" s="1">
        <v>9019101000</v>
      </c>
      <c r="I81" s="5">
        <v>3.3333</v>
      </c>
      <c r="J81" s="1">
        <v>100</v>
      </c>
      <c r="K81" s="5">
        <v>333.33</v>
      </c>
      <c r="L81" s="1" t="s">
        <v>205</v>
      </c>
      <c r="M81" s="1" t="s">
        <v>206</v>
      </c>
      <c r="N81" s="1" t="s">
        <v>21</v>
      </c>
      <c r="O81" s="1" t="s">
        <v>21</v>
      </c>
      <c r="P81" s="1" t="s">
        <v>22</v>
      </c>
      <c r="Q81" s="1" t="str">
        <f>_xlfn.DISPIMG("ID_2B53DDE2C4074C0E88584B320AF3EA69",1)</f>
        <v>=DISPIMG("ID_2B53DDE2C4074C0E88584B320AF3EA69",1)</v>
      </c>
    </row>
    <row r="82" s="1" customFormat="1" customHeight="1" spans="1:17">
      <c r="A82" s="1" t="s">
        <v>207</v>
      </c>
      <c r="B82" s="1">
        <v>5</v>
      </c>
      <c r="C82" s="5">
        <v>95.26</v>
      </c>
      <c r="D82" s="3">
        <v>58.139</v>
      </c>
      <c r="E82" s="5">
        <v>0.348137724550898</v>
      </c>
      <c r="F82" s="1" t="s">
        <v>203</v>
      </c>
      <c r="G82" s="1" t="s">
        <v>204</v>
      </c>
      <c r="H82" s="1">
        <v>9019101000</v>
      </c>
      <c r="I82" s="5">
        <v>4.9</v>
      </c>
      <c r="J82" s="1">
        <v>533</v>
      </c>
      <c r="K82" s="5">
        <v>2611.7</v>
      </c>
      <c r="L82" s="1" t="s">
        <v>205</v>
      </c>
      <c r="M82" s="1" t="s">
        <v>206</v>
      </c>
      <c r="N82" s="1" t="s">
        <v>21</v>
      </c>
      <c r="O82" s="1" t="s">
        <v>21</v>
      </c>
      <c r="P82" s="1" t="s">
        <v>22</v>
      </c>
      <c r="Q82" s="1" t="str">
        <f>_xlfn.DISPIMG("ID_72E500F02A564120973AFF2E68EFD0EF",1)</f>
        <v>=DISPIMG("ID_72E500F02A564120973AFF2E68EFD0EF",1)</v>
      </c>
    </row>
    <row r="83" s="1" customFormat="1" customHeight="1" spans="1:17">
      <c r="A83" s="1" t="s">
        <v>208</v>
      </c>
      <c r="B83" s="1">
        <v>8</v>
      </c>
      <c r="C83" s="5">
        <v>144.74</v>
      </c>
      <c r="D83" s="3">
        <v>103.199</v>
      </c>
      <c r="E83" s="5">
        <v>0.617958083832335</v>
      </c>
      <c r="F83" s="1" t="s">
        <v>88</v>
      </c>
      <c r="G83" s="1" t="s">
        <v>89</v>
      </c>
      <c r="H83" s="1">
        <v>4203400090</v>
      </c>
      <c r="I83" s="5">
        <v>10</v>
      </c>
      <c r="J83" s="1">
        <v>469</v>
      </c>
      <c r="K83" s="5">
        <v>4690</v>
      </c>
      <c r="L83" s="1" t="s">
        <v>90</v>
      </c>
      <c r="M83" s="1" t="s">
        <v>91</v>
      </c>
      <c r="N83" s="1" t="s">
        <v>21</v>
      </c>
      <c r="O83" s="1" t="s">
        <v>209</v>
      </c>
      <c r="P83" s="1" t="s">
        <v>22</v>
      </c>
    </row>
    <row r="84" s="1" customFormat="1" customHeight="1" spans="1:17">
      <c r="C84" s="5"/>
      <c r="D84" s="3"/>
      <c r="E84" s="5"/>
      <c r="F84" s="1" t="s">
        <v>100</v>
      </c>
      <c r="G84" s="1" t="s">
        <v>101</v>
      </c>
      <c r="H84" s="1">
        <v>6115969020</v>
      </c>
      <c r="I84" s="5">
        <v>10</v>
      </c>
      <c r="J84" s="1">
        <v>41</v>
      </c>
      <c r="K84" s="5">
        <v>410</v>
      </c>
      <c r="L84" s="1" t="s">
        <v>102</v>
      </c>
      <c r="M84" s="1" t="s">
        <v>103</v>
      </c>
      <c r="N84" s="1" t="s">
        <v>21</v>
      </c>
      <c r="O84" s="1" t="s">
        <v>209</v>
      </c>
      <c r="P84" s="1" t="s">
        <v>22</v>
      </c>
    </row>
    <row r="85" s="1" customFormat="1" customHeight="1" spans="1:17">
      <c r="C85" s="5"/>
      <c r="D85" s="3"/>
      <c r="E85" s="5"/>
      <c r="F85" s="1" t="s">
        <v>92</v>
      </c>
      <c r="G85" s="1" t="s">
        <v>93</v>
      </c>
      <c r="H85" s="1">
        <v>6117809000</v>
      </c>
      <c r="I85" s="5">
        <v>8</v>
      </c>
      <c r="J85" s="1">
        <v>95</v>
      </c>
      <c r="K85" s="5">
        <v>760</v>
      </c>
      <c r="L85" s="1" t="s">
        <v>94</v>
      </c>
      <c r="M85" s="1" t="s">
        <v>91</v>
      </c>
      <c r="N85" s="1" t="s">
        <v>21</v>
      </c>
      <c r="O85" s="1" t="s">
        <v>210</v>
      </c>
      <c r="P85" s="1" t="s">
        <v>22</v>
      </c>
    </row>
    <row r="86" s="1" customFormat="1" customHeight="1" spans="1:17">
      <c r="C86" s="5"/>
      <c r="D86" s="3"/>
      <c r="E86" s="5"/>
      <c r="F86" s="1" t="s">
        <v>97</v>
      </c>
      <c r="G86" s="1" t="s">
        <v>98</v>
      </c>
      <c r="H86" s="1">
        <v>7326909000</v>
      </c>
      <c r="I86" s="5">
        <v>6</v>
      </c>
      <c r="J86" s="1">
        <v>73</v>
      </c>
      <c r="K86" s="5">
        <v>438</v>
      </c>
      <c r="L86" s="1" t="s">
        <v>211</v>
      </c>
      <c r="M86" s="1" t="s">
        <v>91</v>
      </c>
      <c r="N86" s="1" t="s">
        <v>21</v>
      </c>
      <c r="O86" s="1" t="s">
        <v>212</v>
      </c>
      <c r="P86" s="1" t="s">
        <v>22</v>
      </c>
    </row>
    <row r="87" s="1" customFormat="1" customHeight="1" spans="1:17">
      <c r="C87" s="5"/>
      <c r="D87" s="3"/>
      <c r="E87" s="5"/>
      <c r="F87" s="1" t="s">
        <v>213</v>
      </c>
      <c r="G87" s="1" t="s">
        <v>214</v>
      </c>
      <c r="H87" s="1">
        <v>6206403035</v>
      </c>
      <c r="I87" s="5">
        <v>10</v>
      </c>
      <c r="J87" s="1">
        <v>81</v>
      </c>
      <c r="K87" s="5">
        <v>810</v>
      </c>
      <c r="L87" s="1" t="s">
        <v>102</v>
      </c>
      <c r="M87" s="1" t="s">
        <v>107</v>
      </c>
      <c r="N87" s="1" t="s">
        <v>21</v>
      </c>
      <c r="O87" s="1" t="s">
        <v>215</v>
      </c>
      <c r="P87" s="1" t="s">
        <v>22</v>
      </c>
    </row>
    <row r="88" s="1" customFormat="1" customHeight="1" spans="1:17">
      <c r="A88" s="1" t="s">
        <v>216</v>
      </c>
      <c r="B88" s="1">
        <v>8</v>
      </c>
      <c r="C88" s="5">
        <v>120.5</v>
      </c>
      <c r="D88" s="3">
        <v>83.614</v>
      </c>
      <c r="E88" s="5">
        <v>0.500682634730539</v>
      </c>
      <c r="F88" s="1" t="s">
        <v>100</v>
      </c>
      <c r="G88" s="1" t="s">
        <v>101</v>
      </c>
      <c r="H88" s="1">
        <v>6115969020</v>
      </c>
      <c r="I88" s="5">
        <v>10</v>
      </c>
      <c r="J88" s="1">
        <v>332</v>
      </c>
      <c r="K88" s="5">
        <v>3320</v>
      </c>
      <c r="L88" s="1" t="s">
        <v>102</v>
      </c>
      <c r="M88" s="1" t="s">
        <v>103</v>
      </c>
      <c r="N88" s="1" t="s">
        <v>21</v>
      </c>
      <c r="O88" s="1" t="s">
        <v>215</v>
      </c>
      <c r="P88" s="1" t="s">
        <v>22</v>
      </c>
    </row>
    <row r="89" s="1" customFormat="1" customHeight="1" spans="1:17">
      <c r="C89" s="5"/>
      <c r="D89" s="3"/>
      <c r="E89" s="5"/>
      <c r="F89" s="1" t="s">
        <v>88</v>
      </c>
      <c r="G89" s="1" t="s">
        <v>89</v>
      </c>
      <c r="H89" s="1">
        <v>4203400090</v>
      </c>
      <c r="I89" s="5">
        <v>10</v>
      </c>
      <c r="J89" s="1">
        <v>101</v>
      </c>
      <c r="K89" s="5">
        <v>1010</v>
      </c>
      <c r="L89" s="1" t="s">
        <v>90</v>
      </c>
      <c r="M89" s="1" t="s">
        <v>91</v>
      </c>
      <c r="N89" s="1" t="s">
        <v>21</v>
      </c>
      <c r="O89" s="1" t="s">
        <v>215</v>
      </c>
      <c r="P89" s="1" t="s">
        <v>22</v>
      </c>
    </row>
    <row r="90" s="1" customFormat="1" customHeight="1" spans="1:17">
      <c r="C90" s="5"/>
      <c r="D90" s="3"/>
      <c r="E90" s="5"/>
      <c r="F90" s="1" t="s">
        <v>97</v>
      </c>
      <c r="G90" s="1" t="s">
        <v>98</v>
      </c>
      <c r="H90" s="1">
        <v>7326909000</v>
      </c>
      <c r="I90" s="5">
        <v>6</v>
      </c>
      <c r="J90" s="1">
        <v>62</v>
      </c>
      <c r="K90" s="5">
        <v>372</v>
      </c>
      <c r="L90" s="1" t="s">
        <v>211</v>
      </c>
      <c r="M90" s="1" t="s">
        <v>91</v>
      </c>
      <c r="N90" s="1" t="s">
        <v>21</v>
      </c>
      <c r="O90" s="1" t="s">
        <v>215</v>
      </c>
      <c r="P90" s="1" t="s">
        <v>22</v>
      </c>
    </row>
    <row r="91" s="1" customFormat="1" customHeight="1" spans="1:17">
      <c r="C91" s="5"/>
      <c r="D91" s="3"/>
      <c r="E91" s="5"/>
      <c r="F91" s="1" t="s">
        <v>213</v>
      </c>
      <c r="G91" s="1" t="s">
        <v>214</v>
      </c>
      <c r="H91" s="1">
        <v>6206403035</v>
      </c>
      <c r="I91" s="5">
        <v>10</v>
      </c>
      <c r="J91" s="1">
        <v>44</v>
      </c>
      <c r="K91" s="5">
        <v>440</v>
      </c>
      <c r="L91" s="1" t="s">
        <v>102</v>
      </c>
      <c r="M91" s="1" t="s">
        <v>107</v>
      </c>
      <c r="N91" s="1" t="s">
        <v>21</v>
      </c>
      <c r="O91" s="1" t="s">
        <v>215</v>
      </c>
      <c r="P91" s="1" t="s">
        <v>22</v>
      </c>
    </row>
    <row r="92" s="1" customFormat="1" customHeight="1" spans="1:17">
      <c r="C92" s="5"/>
      <c r="D92" s="3"/>
      <c r="E92" s="5"/>
      <c r="F92" s="1" t="s">
        <v>92</v>
      </c>
      <c r="G92" s="1" t="s">
        <v>93</v>
      </c>
      <c r="H92" s="1">
        <v>6117809000</v>
      </c>
      <c r="I92" s="5">
        <v>8</v>
      </c>
      <c r="J92" s="1">
        <v>27</v>
      </c>
      <c r="K92" s="5">
        <v>216</v>
      </c>
      <c r="L92" s="1" t="s">
        <v>94</v>
      </c>
      <c r="M92" s="1" t="s">
        <v>91</v>
      </c>
      <c r="N92" s="1" t="s">
        <v>21</v>
      </c>
      <c r="O92" s="1" t="s">
        <v>215</v>
      </c>
      <c r="P92" s="1" t="s">
        <v>22</v>
      </c>
    </row>
    <row r="93" customHeight="1" spans="1:17">
      <c r="A93" s="10" t="s">
        <v>217</v>
      </c>
      <c r="B93" s="11">
        <f>SUM(B2:B92)</f>
        <v>988</v>
      </c>
      <c r="C93" s="11">
        <f>SUM(C2:C92)</f>
        <v>15738.91</v>
      </c>
      <c r="D93" s="11">
        <f>SUM(D2:D92)</f>
        <v>12833.831</v>
      </c>
      <c r="E93" s="11">
        <f>SUM(E2:E92)</f>
        <v>76.8492874251497</v>
      </c>
      <c r="F93" s="10"/>
      <c r="G93" s="10"/>
      <c r="H93" s="10"/>
      <c r="I93" s="11"/>
      <c r="J93" s="11">
        <f>SUM(J2:J92)</f>
        <v>19771</v>
      </c>
      <c r="K93" s="11">
        <f>SUM(K2:K92)</f>
        <v>362247.5544</v>
      </c>
      <c r="L93" s="10"/>
      <c r="M93" s="10"/>
      <c r="N93" s="10"/>
      <c r="O93" s="10"/>
      <c r="P93" s="10"/>
    </row>
  </sheetData>
  <protectedRanges>
    <protectedRange sqref="F2:G2" name="区域4_40"/>
    <protectedRange sqref="L2:M2" name="区域4_1_42"/>
    <protectedRange sqref="L2:M2" name="区域4_1_1_26"/>
    <protectedRange sqref="F2:G2" name="区域4_1_34"/>
    <protectedRange sqref="F2:G2" name="区域4_33"/>
    <protectedRange sqref="F2:G2" name="区域4_1_1_22"/>
    <protectedRange sqref="L2:N2" name="区域4_1_35"/>
    <protectedRange sqref="L2:N2" name="区域4_34"/>
    <protectedRange sqref="L2:N2" name="区域4_1_1_23"/>
  </protectedRanges>
  <mergeCells count="70">
    <mergeCell ref="A3:A5"/>
    <mergeCell ref="A6:A7"/>
    <mergeCell ref="A30:A33"/>
    <mergeCell ref="A34:A40"/>
    <mergeCell ref="A41:A43"/>
    <mergeCell ref="A44:A45"/>
    <mergeCell ref="A46:A50"/>
    <mergeCell ref="A51:A56"/>
    <mergeCell ref="A58:A64"/>
    <mergeCell ref="A69:A70"/>
    <mergeCell ref="A71:A79"/>
    <mergeCell ref="A80:A81"/>
    <mergeCell ref="A83:A87"/>
    <mergeCell ref="A88:A92"/>
    <mergeCell ref="B3:B5"/>
    <mergeCell ref="B6:B7"/>
    <mergeCell ref="B30:B33"/>
    <mergeCell ref="B34:B40"/>
    <mergeCell ref="B41:B43"/>
    <mergeCell ref="B44:B45"/>
    <mergeCell ref="B46:B50"/>
    <mergeCell ref="B51:B56"/>
    <mergeCell ref="B58:B64"/>
    <mergeCell ref="B69:B70"/>
    <mergeCell ref="B71:B79"/>
    <mergeCell ref="B80:B81"/>
    <mergeCell ref="B83:B87"/>
    <mergeCell ref="B88:B92"/>
    <mergeCell ref="C3:C5"/>
    <mergeCell ref="C6:C7"/>
    <mergeCell ref="C30:C33"/>
    <mergeCell ref="C34:C40"/>
    <mergeCell ref="C41:C43"/>
    <mergeCell ref="C44:C45"/>
    <mergeCell ref="C46:C50"/>
    <mergeCell ref="C51:C56"/>
    <mergeCell ref="C58:C64"/>
    <mergeCell ref="C69:C70"/>
    <mergeCell ref="C71:C79"/>
    <mergeCell ref="C80:C81"/>
    <mergeCell ref="C83:C87"/>
    <mergeCell ref="C88:C92"/>
    <mergeCell ref="D3:D5"/>
    <mergeCell ref="D6:D7"/>
    <mergeCell ref="D30:D33"/>
    <mergeCell ref="D34:D40"/>
    <mergeCell ref="D41:D43"/>
    <mergeCell ref="D44:D45"/>
    <mergeCell ref="D46:D50"/>
    <mergeCell ref="D51:D56"/>
    <mergeCell ref="D58:D64"/>
    <mergeCell ref="D69:D70"/>
    <mergeCell ref="D71:D79"/>
    <mergeCell ref="D80:D81"/>
    <mergeCell ref="D83:D87"/>
    <mergeCell ref="D88:D92"/>
    <mergeCell ref="E3:E5"/>
    <mergeCell ref="E6:E7"/>
    <mergeCell ref="E30:E33"/>
    <mergeCell ref="E34:E40"/>
    <mergeCell ref="E41:E43"/>
    <mergeCell ref="E44:E45"/>
    <mergeCell ref="E46:E50"/>
    <mergeCell ref="E51:E56"/>
    <mergeCell ref="E58:E64"/>
    <mergeCell ref="E69:E70"/>
    <mergeCell ref="E71:E79"/>
    <mergeCell ref="E80:E81"/>
    <mergeCell ref="E83:E87"/>
    <mergeCell ref="E88:E92"/>
  </mergeCells>
  <conditionalFormatting sqref="A28">
    <cfRule type="duplicateValues" dxfId="0" priority="4"/>
  </conditionalFormatting>
  <conditionalFormatting sqref="A29">
    <cfRule type="duplicateValues" dxfId="0" priority="3"/>
  </conditionalFormatting>
  <conditionalFormatting sqref="B51">
    <cfRule type="expression" dxfId="0" priority="1">
      <formula>AND(SUMPRODUCT(IFERROR(1*(($B$51&amp;"x")=(B51&amp;"x")),0))&gt;1,NOT(ISBLANK(B51)))</formula>
    </cfRule>
  </conditionalFormatting>
  <conditionalFormatting sqref="A2:A8">
    <cfRule type="duplicateValues" dxfId="0" priority="9"/>
  </conditionalFormatting>
  <conditionalFormatting sqref="A9:A11">
    <cfRule type="duplicateValues" dxfId="0" priority="8"/>
  </conditionalFormatting>
  <conditionalFormatting sqref="A12:A13">
    <cfRule type="duplicateValues" dxfId="0" priority="7"/>
  </conditionalFormatting>
  <conditionalFormatting sqref="A14:A22">
    <cfRule type="duplicateValues" dxfId="0" priority="6"/>
  </conditionalFormatting>
  <conditionalFormatting sqref="A23:A27">
    <cfRule type="duplicateValues" dxfId="0" priority="5"/>
  </conditionalFormatting>
  <conditionalFormatting sqref="A30:A92">
    <cfRule type="duplicateValues" dxfId="0" priority="2"/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4_40" rangeCreator="" othersAccessPermission="edit"/>
    <arrUserId title="区域4_1_42" rangeCreator="" othersAccessPermission="edit"/>
    <arrUserId title="区域4_1_1_26" rangeCreator="" othersAccessPermission="edit"/>
    <arrUserId title="区域4_1_34" rangeCreator="" othersAccessPermission="edit"/>
    <arrUserId title="区域4_33" rangeCreator="" othersAccessPermission="edit"/>
    <arrUserId title="区域4_1_1_22" rangeCreator="" othersAccessPermission="edit"/>
    <arrUserId title="区域4_1_35" rangeCreator="" othersAccessPermission="edit"/>
    <arrUserId title="区域4_34" rangeCreator="" othersAccessPermission="edit"/>
    <arrUserId title="区域4_1_1_2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海洋生物牧童公主</cp:lastModifiedBy>
  <dcterms:created xsi:type="dcterms:W3CDTF">2022-03-19T09:06:00Z</dcterms:created>
  <dcterms:modified xsi:type="dcterms:W3CDTF">2026-04-28T20:55:34Z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6F7D9586A91B44AFA477A56C8BAB8FAD_13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