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3.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4.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drawings/drawing5.xml" ContentType="application/vnd.openxmlformats-officedocument.drawing+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drawings/drawing6.xml" ContentType="application/vnd.openxmlformats-officedocument.drawing+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drawings/drawing7.xml" ContentType="application/vnd.openxmlformats-officedocument.drawing+xml"/>
  <Override PartName="/xl/ctrlProps/ctrlProp84.xml" ContentType="application/vnd.ms-excel.controlproperties+xml"/>
  <Override PartName="/xl/charts/chart1.xml" ContentType="application/vnd.openxmlformats-officedocument.drawingml.chart+xml"/>
  <Override PartName="/xl/drawings/drawing8.xml" ContentType="application/vnd.openxmlformats-officedocument.drawing+xml"/>
  <Override PartName="/xl/ctrlProps/ctrlProp85.xml" ContentType="application/vnd.ms-excel.controlproperties+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autoCompressPictures="0"/>
  <mc:AlternateContent xmlns:mc="http://schemas.openxmlformats.org/markup-compatibility/2006">
    <mc:Choice Requires="x15">
      <x15ac:absPath xmlns:x15ac="http://schemas.microsoft.com/office/spreadsheetml/2010/11/ac" url="C:\Users\Visar Jazxhi\OneDrive - Taxtalk Pty Ltd\Desktop\"/>
    </mc:Choice>
  </mc:AlternateContent>
  <xr:revisionPtr revIDLastSave="0" documentId="13_ncr:1_{4B7285F9-7DDE-4659-9FCF-B5099AAA6A18}" xr6:coauthVersionLast="45" xr6:coauthVersionMax="45" xr10:uidLastSave="{00000000-0000-0000-0000-000000000000}"/>
  <bookViews>
    <workbookView xWindow="-120" yWindow="-120" windowWidth="29040" windowHeight="15840" tabRatio="637" xr2:uid="{00000000-000D-0000-FFFF-FFFF00000000}"/>
  </bookViews>
  <sheets>
    <sheet name="Income" sheetId="1" r:id="rId1"/>
    <sheet name="Financial-Commitments" sheetId="8" r:id="rId2"/>
    <sheet name="Home-Utilities" sheetId="9" r:id="rId3"/>
    <sheet name="Education-Health" sheetId="10" r:id="rId4"/>
    <sheet name="Shopping-Transport" sheetId="11" r:id="rId5"/>
    <sheet name="Entertainment-Eating-Out" sheetId="12" r:id="rId6"/>
    <sheet name="Results" sheetId="13" r:id="rId7"/>
    <sheet name="Print" sheetId="16" r:id="rId8"/>
  </sheets>
  <definedNames>
    <definedName name="_xlnm.Print_Area" localSheetId="7">Print!$A$5:$H$164</definedName>
    <definedName name="_xlnm.Print_Titles" localSheetId="7">Print!$5:$7</definedName>
    <definedName name="Z_5DEB68D0_18B0_409F_A1B7_526211C97239_.wvu.Cols" localSheetId="3" hidden="1">'Education-Health'!#REF!</definedName>
    <definedName name="Z_5DEB68D0_18B0_409F_A1B7_526211C97239_.wvu.Cols" localSheetId="5" hidden="1">'Entertainment-Eating-Out'!#REF!</definedName>
    <definedName name="Z_5DEB68D0_18B0_409F_A1B7_526211C97239_.wvu.Cols" localSheetId="1" hidden="1">'Financial-Commitments'!#REF!</definedName>
    <definedName name="Z_5DEB68D0_18B0_409F_A1B7_526211C97239_.wvu.Cols" localSheetId="2" hidden="1">'Home-Utilities'!#REF!</definedName>
    <definedName name="Z_5DEB68D0_18B0_409F_A1B7_526211C97239_.wvu.Cols" localSheetId="0" hidden="1">Income!#REF!</definedName>
    <definedName name="Z_5DEB68D0_18B0_409F_A1B7_526211C97239_.wvu.Cols" localSheetId="6" hidden="1">Results!#REF!</definedName>
    <definedName name="Z_5DEB68D0_18B0_409F_A1B7_526211C97239_.wvu.Cols" localSheetId="4" hidden="1">'Shopping-Transport'!#REF!</definedName>
    <definedName name="Z_5DEB68D0_18B0_409F_A1B7_526211C97239_.wvu.Rows" localSheetId="3" hidden="1">'Education-Health'!$38:$49</definedName>
    <definedName name="Z_5DEB68D0_18B0_409F_A1B7_526211C97239_.wvu.Rows" localSheetId="5" hidden="1">'Entertainment-Eating-Out'!$36:$47</definedName>
    <definedName name="Z_5DEB68D0_18B0_409F_A1B7_526211C97239_.wvu.Rows" localSheetId="1" hidden="1">'Financial-Commitments'!$37:$48</definedName>
    <definedName name="Z_5DEB68D0_18B0_409F_A1B7_526211C97239_.wvu.Rows" localSheetId="2" hidden="1">'Home-Utilities'!$38:$49</definedName>
    <definedName name="Z_5DEB68D0_18B0_409F_A1B7_526211C97239_.wvu.Rows" localSheetId="0" hidden="1">Income!$37:$48</definedName>
    <definedName name="Z_5DEB68D0_18B0_409F_A1B7_526211C97239_.wvu.Rows" localSheetId="6" hidden="1">Results!#REF!,Results!$37:$42</definedName>
    <definedName name="Z_5DEB68D0_18B0_409F_A1B7_526211C97239_.wvu.Rows" localSheetId="4" hidden="1">'Shopping-Transport'!$38:$49</definedName>
  </definedNames>
  <calcPr calcId="191029"/>
  <customWorkbookViews>
    <customWorkbookView name="main" guid="{5DEB68D0-18B0-409F-A1B7-526211C97239}" maximized="1" xWindow="1" yWindow="1" windowWidth="1676" windowHeight="825" tabRatio="704" activeSheetId="13"/>
  </customWorkbookViews>
</workbook>
</file>

<file path=xl/calcChain.xml><?xml version="1.0" encoding="utf-8"?>
<calcChain xmlns="http://schemas.openxmlformats.org/spreadsheetml/2006/main">
  <c r="E22" i="9" l="1"/>
  <c r="E83" i="16" s="1"/>
  <c r="Q19" i="13"/>
  <c r="Q20" i="13"/>
  <c r="Q21" i="13"/>
  <c r="Q22" i="13"/>
  <c r="Q18" i="13"/>
  <c r="S18" i="12"/>
  <c r="S19" i="12"/>
  <c r="S20" i="12"/>
  <c r="S21" i="12"/>
  <c r="E10" i="12"/>
  <c r="E126" i="16" s="1"/>
  <c r="S17" i="12"/>
  <c r="Q18" i="12"/>
  <c r="C133" i="16"/>
  <c r="Q19" i="12"/>
  <c r="C141" i="16"/>
  <c r="Q20" i="12"/>
  <c r="Q21" i="12"/>
  <c r="Q17" i="12"/>
  <c r="C140" i="16"/>
  <c r="S20" i="11"/>
  <c r="S21" i="11"/>
  <c r="S22" i="11"/>
  <c r="S23" i="11"/>
  <c r="E12" i="11"/>
  <c r="E109" i="16" s="1"/>
  <c r="S19" i="11"/>
  <c r="Q20" i="11"/>
  <c r="C121" i="16" s="1"/>
  <c r="Q21" i="11"/>
  <c r="C124" i="16"/>
  <c r="Q22" i="11"/>
  <c r="C115" i="16"/>
  <c r="Q23" i="11"/>
  <c r="C119" i="16" s="1"/>
  <c r="Q19" i="11"/>
  <c r="C110" i="16"/>
  <c r="S20" i="10"/>
  <c r="S21" i="10"/>
  <c r="S22" i="10"/>
  <c r="S23" i="10"/>
  <c r="E12" i="10"/>
  <c r="E92" i="16"/>
  <c r="S19" i="10"/>
  <c r="Q20" i="10"/>
  <c r="Q21" i="10"/>
  <c r="C98" i="16" s="1"/>
  <c r="Q22" i="10"/>
  <c r="Q23" i="10"/>
  <c r="C94" i="16" s="1"/>
  <c r="Q19" i="10"/>
  <c r="C95" i="16"/>
  <c r="S20" i="9"/>
  <c r="S21" i="9"/>
  <c r="S22" i="9"/>
  <c r="S23" i="9"/>
  <c r="E12" i="9"/>
  <c r="E76" i="16" s="1"/>
  <c r="Q20" i="9"/>
  <c r="Q21" i="9"/>
  <c r="C87" i="16"/>
  <c r="Q22" i="9"/>
  <c r="C84" i="16" s="1"/>
  <c r="C85" i="16"/>
  <c r="Q23" i="9"/>
  <c r="C81" i="16" s="1"/>
  <c r="S19" i="9"/>
  <c r="Q19" i="9"/>
  <c r="C83" i="16" s="1"/>
  <c r="S19" i="8"/>
  <c r="S20" i="8"/>
  <c r="S21" i="8"/>
  <c r="S22" i="8"/>
  <c r="E11" i="8"/>
  <c r="E64" i="16" s="1"/>
  <c r="S18" i="8"/>
  <c r="Q19" i="8"/>
  <c r="C69" i="16" s="1"/>
  <c r="Q20" i="8"/>
  <c r="C72" i="16"/>
  <c r="Q21" i="8"/>
  <c r="Q22" i="8"/>
  <c r="Q18" i="8"/>
  <c r="C65" i="16" s="1"/>
  <c r="S22" i="1"/>
  <c r="S21" i="1"/>
  <c r="S20" i="1"/>
  <c r="E11" i="1"/>
  <c r="E54" i="16" s="1"/>
  <c r="S19" i="1"/>
  <c r="S18" i="1"/>
  <c r="Q28" i="13"/>
  <c r="L32" i="13"/>
  <c r="L33" i="9" s="1"/>
  <c r="R24" i="13"/>
  <c r="R23" i="13"/>
  <c r="O15" i="13"/>
  <c r="O14" i="13"/>
  <c r="D138" i="16"/>
  <c r="D139" i="16"/>
  <c r="D140" i="16"/>
  <c r="D141" i="16"/>
  <c r="D137" i="16"/>
  <c r="D128" i="16"/>
  <c r="D129" i="16"/>
  <c r="D130" i="16"/>
  <c r="D131" i="16"/>
  <c r="D132" i="16"/>
  <c r="D133" i="16"/>
  <c r="D134" i="16"/>
  <c r="D135" i="16"/>
  <c r="D136" i="16"/>
  <c r="D127" i="16"/>
  <c r="B138" i="16"/>
  <c r="B139" i="16"/>
  <c r="B140" i="16"/>
  <c r="B141" i="16"/>
  <c r="B137" i="16"/>
  <c r="B128" i="16"/>
  <c r="B129" i="16"/>
  <c r="B130" i="16"/>
  <c r="B131" i="16"/>
  <c r="B132" i="16"/>
  <c r="B133" i="16"/>
  <c r="B134" i="16"/>
  <c r="B135" i="16"/>
  <c r="B136" i="16"/>
  <c r="B127" i="16"/>
  <c r="D119" i="16"/>
  <c r="D120" i="16"/>
  <c r="D121" i="16"/>
  <c r="D122" i="16"/>
  <c r="D123" i="16"/>
  <c r="D124" i="16"/>
  <c r="D118" i="16"/>
  <c r="D111" i="16"/>
  <c r="D112" i="16"/>
  <c r="D113" i="16"/>
  <c r="D114" i="16"/>
  <c r="D115" i="16"/>
  <c r="D116" i="16"/>
  <c r="D117" i="16"/>
  <c r="D110" i="16"/>
  <c r="D101" i="16"/>
  <c r="D102" i="16"/>
  <c r="D103" i="16"/>
  <c r="D104" i="16"/>
  <c r="D105" i="16"/>
  <c r="D106" i="16"/>
  <c r="D107" i="16"/>
  <c r="D100" i="16"/>
  <c r="D94" i="16"/>
  <c r="D95" i="16"/>
  <c r="D96" i="16"/>
  <c r="D97" i="16"/>
  <c r="D98" i="16"/>
  <c r="D99" i="16"/>
  <c r="D93" i="16"/>
  <c r="D84" i="16"/>
  <c r="D85" i="16"/>
  <c r="D86" i="16"/>
  <c r="D87" i="16"/>
  <c r="D88" i="16"/>
  <c r="D89" i="16"/>
  <c r="D90" i="16"/>
  <c r="D83" i="16"/>
  <c r="D79" i="16"/>
  <c r="D80" i="16"/>
  <c r="D81" i="16"/>
  <c r="D82" i="16"/>
  <c r="D78" i="16"/>
  <c r="D77" i="16"/>
  <c r="D74" i="16"/>
  <c r="D73" i="16"/>
  <c r="D72" i="16"/>
  <c r="D71" i="16"/>
  <c r="D70" i="16"/>
  <c r="D69" i="16"/>
  <c r="D68" i="16"/>
  <c r="D67" i="16"/>
  <c r="D66" i="16"/>
  <c r="D65" i="16"/>
  <c r="D57" i="16"/>
  <c r="D62" i="16"/>
  <c r="D61" i="16"/>
  <c r="D60" i="16"/>
  <c r="D59" i="16"/>
  <c r="D58" i="16"/>
  <c r="D56" i="16"/>
  <c r="D55" i="16"/>
  <c r="B119" i="16"/>
  <c r="B120" i="16"/>
  <c r="B121" i="16"/>
  <c r="B122" i="16"/>
  <c r="B123" i="16"/>
  <c r="B124" i="16"/>
  <c r="B118" i="16"/>
  <c r="B111" i="16"/>
  <c r="B112" i="16"/>
  <c r="B113" i="16"/>
  <c r="B114" i="16"/>
  <c r="B115" i="16"/>
  <c r="B116" i="16"/>
  <c r="B117" i="16"/>
  <c r="B110" i="16"/>
  <c r="B101" i="16"/>
  <c r="B102" i="16"/>
  <c r="B103" i="16"/>
  <c r="B104" i="16"/>
  <c r="B105" i="16"/>
  <c r="B106" i="16"/>
  <c r="B107" i="16"/>
  <c r="B100" i="16"/>
  <c r="B94" i="16"/>
  <c r="B95" i="16"/>
  <c r="B96" i="16"/>
  <c r="B97" i="16"/>
  <c r="B98" i="16"/>
  <c r="B99" i="16"/>
  <c r="B93" i="16"/>
  <c r="B84" i="16"/>
  <c r="B85" i="16"/>
  <c r="B86" i="16"/>
  <c r="B87" i="16"/>
  <c r="B88" i="16"/>
  <c r="B89" i="16"/>
  <c r="B90" i="16"/>
  <c r="B83" i="16"/>
  <c r="B78" i="16"/>
  <c r="B79" i="16"/>
  <c r="B80" i="16"/>
  <c r="B81" i="16"/>
  <c r="B82" i="16"/>
  <c r="B77" i="16"/>
  <c r="B74" i="16"/>
  <c r="B73" i="16"/>
  <c r="B72" i="16"/>
  <c r="B71" i="16"/>
  <c r="B70" i="16"/>
  <c r="B69" i="16"/>
  <c r="B68" i="16"/>
  <c r="B67" i="16"/>
  <c r="B66" i="16"/>
  <c r="B65" i="16"/>
  <c r="C62" i="16"/>
  <c r="C61" i="16"/>
  <c r="C60" i="16"/>
  <c r="C59" i="16"/>
  <c r="C58" i="16"/>
  <c r="C57" i="16"/>
  <c r="C56" i="16"/>
  <c r="C55" i="16"/>
  <c r="B62" i="16"/>
  <c r="B61" i="16"/>
  <c r="B60" i="16"/>
  <c r="B59" i="16"/>
  <c r="B58" i="16"/>
  <c r="B57" i="16"/>
  <c r="B56" i="16"/>
  <c r="B55" i="16"/>
  <c r="B34" i="16"/>
  <c r="B33" i="16"/>
  <c r="B32" i="16"/>
  <c r="B31" i="16"/>
  <c r="B30" i="16"/>
  <c r="E12" i="1"/>
  <c r="E13" i="9"/>
  <c r="E77" i="16" s="1"/>
  <c r="E13" i="10"/>
  <c r="E12" i="8"/>
  <c r="E11" i="12"/>
  <c r="E127" i="16" s="1"/>
  <c r="E13" i="1"/>
  <c r="E56" i="16"/>
  <c r="E15" i="1"/>
  <c r="E57" i="16" s="1"/>
  <c r="E16" i="1"/>
  <c r="E58" i="16"/>
  <c r="E18" i="1"/>
  <c r="E59" i="16"/>
  <c r="E19" i="1"/>
  <c r="E60" i="16"/>
  <c r="E21" i="1"/>
  <c r="E61" i="16"/>
  <c r="E22" i="1"/>
  <c r="E62" i="16"/>
  <c r="E13" i="8"/>
  <c r="E66" i="16" s="1"/>
  <c r="E15" i="8"/>
  <c r="E67" i="16" s="1"/>
  <c r="E16" i="8"/>
  <c r="E68" i="16" s="1"/>
  <c r="E18" i="8"/>
  <c r="E69" i="16" s="1"/>
  <c r="E19" i="8"/>
  <c r="E70" i="16" s="1"/>
  <c r="E21" i="8"/>
  <c r="E71" i="16" s="1"/>
  <c r="E22" i="8"/>
  <c r="E72" i="16" s="1"/>
  <c r="E24" i="8"/>
  <c r="E73" i="16"/>
  <c r="E25" i="8"/>
  <c r="E74" i="16"/>
  <c r="E14" i="9"/>
  <c r="E78" i="16"/>
  <c r="E15" i="9"/>
  <c r="E79" i="16"/>
  <c r="E16" i="9"/>
  <c r="E80" i="16"/>
  <c r="E17" i="9"/>
  <c r="E81" i="16" s="1"/>
  <c r="E18" i="9"/>
  <c r="E82" i="16"/>
  <c r="E23" i="9"/>
  <c r="E84" i="16" s="1"/>
  <c r="E24" i="9"/>
  <c r="E85" i="16" s="1"/>
  <c r="E25" i="9"/>
  <c r="E86" i="16" s="1"/>
  <c r="E26" i="9"/>
  <c r="E87" i="16" s="1"/>
  <c r="E27" i="9"/>
  <c r="E88" i="16" s="1"/>
  <c r="E28" i="9"/>
  <c r="E89" i="16"/>
  <c r="E29" i="9"/>
  <c r="E90" i="16"/>
  <c r="K27" i="16"/>
  <c r="E14" i="10"/>
  <c r="E94" i="16" s="1"/>
  <c r="E15" i="10"/>
  <c r="E95" i="16" s="1"/>
  <c r="E16" i="10"/>
  <c r="E96" i="16" s="1"/>
  <c r="E17" i="10"/>
  <c r="E97" i="16" s="1"/>
  <c r="E18" i="10"/>
  <c r="E98" i="16" s="1"/>
  <c r="E19" i="10"/>
  <c r="E99" i="16" s="1"/>
  <c r="E23" i="10"/>
  <c r="E100" i="16"/>
  <c r="E24" i="10"/>
  <c r="E101" i="16"/>
  <c r="E25" i="10"/>
  <c r="E102" i="16" s="1"/>
  <c r="E26" i="10"/>
  <c r="E103" i="16" s="1"/>
  <c r="E27" i="10"/>
  <c r="E104" i="16"/>
  <c r="E28" i="10"/>
  <c r="E105" i="16" s="1"/>
  <c r="E29" i="10"/>
  <c r="E106" i="16" s="1"/>
  <c r="E30" i="10"/>
  <c r="E107" i="16"/>
  <c r="K25" i="16"/>
  <c r="E13" i="11"/>
  <c r="E110" i="16" s="1"/>
  <c r="E14" i="11"/>
  <c r="E111" i="16" s="1"/>
  <c r="E15" i="11"/>
  <c r="E112" i="16" s="1"/>
  <c r="E16" i="11"/>
  <c r="E113" i="16" s="1"/>
  <c r="E17" i="11"/>
  <c r="E114" i="16" s="1"/>
  <c r="E18" i="11"/>
  <c r="E115" i="16"/>
  <c r="E19" i="11"/>
  <c r="E116" i="16" s="1"/>
  <c r="E20" i="11"/>
  <c r="E117" i="16"/>
  <c r="E24" i="11"/>
  <c r="E118" i="16"/>
  <c r="E25" i="11"/>
  <c r="E119" i="16"/>
  <c r="E26" i="11"/>
  <c r="E120" i="16"/>
  <c r="E27" i="11"/>
  <c r="E121" i="16"/>
  <c r="E28" i="11"/>
  <c r="E122" i="16" s="1"/>
  <c r="E29" i="11"/>
  <c r="E123" i="16" s="1"/>
  <c r="E30" i="11"/>
  <c r="E124" i="16" s="1"/>
  <c r="K31" i="16"/>
  <c r="E12" i="12"/>
  <c r="E128" i="16"/>
  <c r="E13" i="12"/>
  <c r="E129" i="16"/>
  <c r="E14" i="12"/>
  <c r="E130" i="16" s="1"/>
  <c r="E15" i="12"/>
  <c r="E131" i="16" s="1"/>
  <c r="E16" i="12"/>
  <c r="E132" i="16"/>
  <c r="E17" i="12"/>
  <c r="E133" i="16" s="1"/>
  <c r="E18" i="12"/>
  <c r="E134" i="16" s="1"/>
  <c r="E19" i="12"/>
  <c r="E135" i="16" s="1"/>
  <c r="E20" i="12"/>
  <c r="E136" i="16" s="1"/>
  <c r="E24" i="12"/>
  <c r="E137" i="16" s="1"/>
  <c r="E25" i="12"/>
  <c r="E138" i="16" s="1"/>
  <c r="E26" i="12"/>
  <c r="E139" i="16" s="1"/>
  <c r="E27" i="12"/>
  <c r="E140" i="16"/>
  <c r="E28" i="12"/>
  <c r="E141" i="16"/>
  <c r="K33" i="16"/>
  <c r="B20" i="13"/>
  <c r="B21" i="13"/>
  <c r="B22" i="13"/>
  <c r="B23" i="13"/>
  <c r="B19" i="13"/>
  <c r="K24" i="16"/>
  <c r="C131" i="16"/>
  <c r="C128" i="16"/>
  <c r="C134" i="16"/>
  <c r="L33" i="10"/>
  <c r="L31" i="12"/>
  <c r="C127" i="16"/>
  <c r="C138" i="16"/>
  <c r="C130" i="16"/>
  <c r="L32" i="8"/>
  <c r="C137" i="16"/>
  <c r="C116" i="16"/>
  <c r="C105" i="16"/>
  <c r="C132" i="16"/>
  <c r="C106" i="16"/>
  <c r="C139" i="16"/>
  <c r="C129" i="16"/>
  <c r="C80" i="16"/>
  <c r="C136" i="16"/>
  <c r="C102" i="16"/>
  <c r="C86" i="16"/>
  <c r="C123" i="16"/>
  <c r="C67" i="16"/>
  <c r="C68" i="16"/>
  <c r="C90" i="16"/>
  <c r="C88" i="16"/>
  <c r="C77" i="16"/>
  <c r="C79" i="16"/>
  <c r="C89" i="16"/>
  <c r="C82" i="16"/>
  <c r="C122" i="16"/>
  <c r="C117" i="16"/>
  <c r="C71" i="16"/>
  <c r="C74" i="16"/>
  <c r="C66" i="16"/>
  <c r="C111" i="16"/>
  <c r="C104" i="16"/>
  <c r="E19" i="9"/>
  <c r="L19" i="8" s="1"/>
  <c r="E31" i="10"/>
  <c r="L23" i="9" s="1"/>
  <c r="C103" i="16"/>
  <c r="C112" i="16"/>
  <c r="C135" i="16"/>
  <c r="C114" i="16"/>
  <c r="C113" i="16"/>
  <c r="C28" i="16"/>
  <c r="C97" i="16"/>
  <c r="C78" i="16"/>
  <c r="C96" i="16"/>
  <c r="C93" i="16"/>
  <c r="E65" i="16"/>
  <c r="E55" i="16"/>
  <c r="L19" i="1"/>
  <c r="E23" i="1" l="1"/>
  <c r="E31" i="11"/>
  <c r="E12" i="16"/>
  <c r="E30" i="9"/>
  <c r="E20" i="10"/>
  <c r="L22" i="9" s="1"/>
  <c r="L20" i="10"/>
  <c r="L13" i="13"/>
  <c r="L13" i="1"/>
  <c r="L15" i="1" s="1"/>
  <c r="L14" i="10"/>
  <c r="L16" i="10" s="1"/>
  <c r="L12" i="12"/>
  <c r="L14" i="12" s="1"/>
  <c r="L14" i="9"/>
  <c r="L16" i="9" s="1"/>
  <c r="E13" i="16"/>
  <c r="L14" i="11"/>
  <c r="L16" i="11" s="1"/>
  <c r="L13" i="8"/>
  <c r="L15" i="8" s="1"/>
  <c r="L21" i="11"/>
  <c r="L20" i="8"/>
  <c r="L21" i="9"/>
  <c r="L20" i="13"/>
  <c r="O18" i="13" s="1"/>
  <c r="L19" i="12"/>
  <c r="L21" i="10"/>
  <c r="L20" i="1"/>
  <c r="L21" i="13"/>
  <c r="L20" i="12"/>
  <c r="L22" i="11"/>
  <c r="L22" i="10"/>
  <c r="L21" i="8"/>
  <c r="L25" i="9"/>
  <c r="L24" i="8"/>
  <c r="L23" i="12"/>
  <c r="L25" i="10"/>
  <c r="L24" i="13"/>
  <c r="O22" i="13" s="1"/>
  <c r="L24" i="1"/>
  <c r="L25" i="11"/>
  <c r="C99" i="16"/>
  <c r="C100" i="16"/>
  <c r="C120" i="16"/>
  <c r="L23" i="10"/>
  <c r="L22" i="8"/>
  <c r="E26" i="8"/>
  <c r="E21" i="11"/>
  <c r="L32" i="1"/>
  <c r="E93" i="16"/>
  <c r="C70" i="16"/>
  <c r="L20" i="11"/>
  <c r="L22" i="1"/>
  <c r="L19" i="13"/>
  <c r="L23" i="11"/>
  <c r="C73" i="16"/>
  <c r="L18" i="12"/>
  <c r="L21" i="12"/>
  <c r="E29" i="12"/>
  <c r="C118" i="16"/>
  <c r="L22" i="13"/>
  <c r="O20" i="13" s="1"/>
  <c r="C107" i="16"/>
  <c r="L20" i="9"/>
  <c r="C31" i="16"/>
  <c r="L33" i="11"/>
  <c r="C101" i="16"/>
  <c r="E21" i="12"/>
  <c r="L21" i="1" l="1"/>
  <c r="C32" i="16"/>
  <c r="E33" i="16" s="1"/>
  <c r="L27" i="11"/>
  <c r="L26" i="13"/>
  <c r="L26" i="1"/>
  <c r="L27" i="10"/>
  <c r="L25" i="12"/>
  <c r="L27" i="9"/>
  <c r="L26" i="8"/>
  <c r="L18" i="1"/>
  <c r="L19" i="9"/>
  <c r="L29" i="9" s="1"/>
  <c r="L32" i="9" s="1"/>
  <c r="C30" i="16"/>
  <c r="L17" i="12"/>
  <c r="L19" i="10"/>
  <c r="L19" i="11"/>
  <c r="L18" i="8"/>
  <c r="L18" i="13"/>
  <c r="L25" i="1"/>
  <c r="L26" i="10"/>
  <c r="L26" i="9"/>
  <c r="L25" i="13"/>
  <c r="E24" i="13" s="1"/>
  <c r="C34" i="16"/>
  <c r="L25" i="8"/>
  <c r="L24" i="12"/>
  <c r="L26" i="11"/>
  <c r="O17" i="13"/>
  <c r="E21" i="13"/>
  <c r="J45" i="16"/>
  <c r="K21" i="16"/>
  <c r="E32" i="16"/>
  <c r="O19" i="13"/>
  <c r="E22" i="13"/>
  <c r="L23" i="13"/>
  <c r="L23" i="8"/>
  <c r="L23" i="1"/>
  <c r="L24" i="11"/>
  <c r="C33" i="16"/>
  <c r="L24" i="10"/>
  <c r="L22" i="12"/>
  <c r="L24" i="9"/>
  <c r="L15" i="13"/>
  <c r="N11" i="13"/>
  <c r="L28" i="1" l="1"/>
  <c r="L31" i="1" s="1"/>
  <c r="L29" i="10"/>
  <c r="L32" i="10" s="1"/>
  <c r="L27" i="12"/>
  <c r="L30" i="12" s="1"/>
  <c r="K30" i="16"/>
  <c r="E34" i="16"/>
  <c r="E35" i="16"/>
  <c r="K32" i="16"/>
  <c r="O16" i="13"/>
  <c r="L28" i="13"/>
  <c r="L31" i="13" s="1"/>
  <c r="E20" i="13"/>
  <c r="E23" i="13"/>
  <c r="O21" i="13"/>
  <c r="L28" i="8"/>
  <c r="L31" i="8" s="1"/>
  <c r="E31" i="16"/>
  <c r="E14" i="16"/>
  <c r="K20" i="16"/>
  <c r="L29" i="11"/>
  <c r="L32" i="11" s="1"/>
  <c r="B29" i="13" l="1"/>
  <c r="B32" i="13"/>
  <c r="B28" i="13"/>
  <c r="B33" i="13"/>
  <c r="J31" i="13"/>
  <c r="B31" i="13"/>
  <c r="B14" i="13"/>
  <c r="B13" i="13"/>
  <c r="J47" i="16"/>
  <c r="E15" i="16"/>
  <c r="B19" i="16" l="1"/>
  <c r="B47" i="16"/>
  <c r="B48" i="16"/>
  <c r="N35" i="16"/>
  <c r="B46" i="16"/>
  <c r="C15" i="16"/>
  <c r="B44" i="16"/>
  <c r="J163" i="16"/>
  <c r="B42" i="16"/>
  <c r="B20" i="16"/>
  <c r="B45" i="16"/>
  <c r="B43" i="16"/>
  <c r="N34" i="16"/>
</calcChain>
</file>

<file path=xl/sharedStrings.xml><?xml version="1.0" encoding="utf-8"?>
<sst xmlns="http://schemas.openxmlformats.org/spreadsheetml/2006/main" count="324" uniqueCount="119">
  <si>
    <t>Total income:</t>
  </si>
  <si>
    <t>Total outgoings:</t>
  </si>
  <si>
    <t>Income</t>
  </si>
  <si>
    <t>Financial Commitments</t>
  </si>
  <si>
    <t>Home</t>
  </si>
  <si>
    <t>Utilities</t>
  </si>
  <si>
    <t>Education</t>
  </si>
  <si>
    <t>Health</t>
  </si>
  <si>
    <t>Shopping</t>
  </si>
  <si>
    <t>Transport</t>
  </si>
  <si>
    <t>Entertainment</t>
  </si>
  <si>
    <t>Frequency</t>
  </si>
  <si>
    <t>Amount</t>
  </si>
  <si>
    <t>Your take-home pay</t>
  </si>
  <si>
    <t>Your partner's take-home pay</t>
  </si>
  <si>
    <t>Bonuses/overtime</t>
  </si>
  <si>
    <t>Income from savings and investments</t>
  </si>
  <si>
    <t>Centrelink benefits</t>
  </si>
  <si>
    <t>Family benefit payments</t>
  </si>
  <si>
    <t>Other</t>
  </si>
  <si>
    <t>Child support received</t>
  </si>
  <si>
    <t>Car loan repayments</t>
  </si>
  <si>
    <t>Other loan repayments</t>
  </si>
  <si>
    <t>Credit card interest</t>
  </si>
  <si>
    <t>Voluntary super contributions</t>
  </si>
  <si>
    <t>Child support payments</t>
  </si>
  <si>
    <t>Savings</t>
  </si>
  <si>
    <t>Pocket money</t>
  </si>
  <si>
    <t>Council rates</t>
  </si>
  <si>
    <t>Body Corporate fees</t>
  </si>
  <si>
    <t>Home and contents insurance</t>
  </si>
  <si>
    <t>Home maintenance and repairs</t>
  </si>
  <si>
    <t>Electricity</t>
  </si>
  <si>
    <t>Gas</t>
  </si>
  <si>
    <t>Water</t>
  </si>
  <si>
    <t>Internet</t>
  </si>
  <si>
    <t>Pay TV</t>
  </si>
  <si>
    <t>Home phone</t>
  </si>
  <si>
    <t>Mobile phone(s)</t>
  </si>
  <si>
    <t>School fees</t>
  </si>
  <si>
    <t>School uniforms</t>
  </si>
  <si>
    <t>Sport, music, dance, etc</t>
  </si>
  <si>
    <t>Excursions</t>
  </si>
  <si>
    <t>Private health insurance</t>
  </si>
  <si>
    <t>Life insurance</t>
  </si>
  <si>
    <t>Doctors</t>
  </si>
  <si>
    <t>Dentists</t>
  </si>
  <si>
    <t>Vet</t>
  </si>
  <si>
    <t>Supermarket</t>
  </si>
  <si>
    <t>Baby products</t>
  </si>
  <si>
    <t>Gifts and others</t>
  </si>
  <si>
    <t>Other food and grocery</t>
  </si>
  <si>
    <t>Car insurance</t>
  </si>
  <si>
    <t>Car maintenance</t>
  </si>
  <si>
    <t>Petrol</t>
  </si>
  <si>
    <t>Holidays</t>
  </si>
  <si>
    <t>Other alcohol</t>
  </si>
  <si>
    <t>Cigarettes</t>
  </si>
  <si>
    <t>Hobbies</t>
  </si>
  <si>
    <t>Celebrations</t>
  </si>
  <si>
    <t>Restaurants</t>
  </si>
  <si>
    <t>Bought lunches</t>
  </si>
  <si>
    <t>Weekly</t>
  </si>
  <si>
    <t>Fortnightly</t>
  </si>
  <si>
    <t>Monthly</t>
  </si>
  <si>
    <t>Annually</t>
  </si>
  <si>
    <t>Total</t>
  </si>
  <si>
    <t>Summary</t>
  </si>
  <si>
    <t>Outgoings</t>
  </si>
  <si>
    <t>What's Left</t>
  </si>
  <si>
    <t>Select</t>
  </si>
  <si>
    <t>Quarterly</t>
  </si>
  <si>
    <t>Eating out</t>
  </si>
  <si>
    <t xml:space="preserve">Budget planner </t>
  </si>
  <si>
    <t xml:space="preserve">Your budget position: </t>
  </si>
  <si>
    <t>Financial comm.</t>
  </si>
  <si>
    <t>Rent / Mortgage</t>
  </si>
  <si>
    <t>Donations / Charity</t>
  </si>
  <si>
    <t>New furniture / Appliances</t>
  </si>
  <si>
    <t>Uni / TAFE</t>
  </si>
  <si>
    <t>Childcare / Pre-school</t>
  </si>
  <si>
    <t>Medicines / Pharmacy</t>
  </si>
  <si>
    <t>Eyecare / Glasses</t>
  </si>
  <si>
    <t>Fruit / Veg</t>
  </si>
  <si>
    <t>Cosmetics / Toiletries</t>
  </si>
  <si>
    <t>Hairdresser</t>
  </si>
  <si>
    <t>Clothing / Shoes</t>
  </si>
  <si>
    <t>Car rego / Licence</t>
  </si>
  <si>
    <t>Road tolls / Parking</t>
  </si>
  <si>
    <t>Trains / Buses / Ferries</t>
  </si>
  <si>
    <t>Bars / Clubs</t>
  </si>
  <si>
    <t>Gym / Sporting membership</t>
  </si>
  <si>
    <t>Movies / Music</t>
  </si>
  <si>
    <t>Newspaper / Magazines</t>
  </si>
  <si>
    <t>Takeaway / Snacks</t>
  </si>
  <si>
    <t xml:space="preserve">Coffee / Tea </t>
  </si>
  <si>
    <t>Next steps:</t>
  </si>
  <si>
    <t>Source: www.moneysmart.gov.au</t>
  </si>
  <si>
    <t># in a year</t>
  </si>
  <si>
    <t>Overall Summary freq</t>
  </si>
  <si>
    <t>Type in your own expense</t>
  </si>
  <si>
    <t>Your spending breakdown</t>
  </si>
  <si>
    <t>Financial commitments</t>
  </si>
  <si>
    <t>Home / Utilities</t>
  </si>
  <si>
    <t>Education / Health</t>
  </si>
  <si>
    <t>Shopping / Transport</t>
  </si>
  <si>
    <t>Entertainment / Eating out</t>
  </si>
  <si>
    <t>Your detailed budget</t>
  </si>
  <si>
    <t>Notes</t>
  </si>
  <si>
    <t xml:space="preserve">Income </t>
  </si>
  <si>
    <t>Spending breakdown</t>
  </si>
  <si>
    <t xml:space="preserve">Your spending breakdown                                     </t>
  </si>
  <si>
    <t>Show results</t>
  </si>
  <si>
    <t>week</t>
  </si>
  <si>
    <t>fortnight</t>
  </si>
  <si>
    <t>month</t>
  </si>
  <si>
    <t>quarter</t>
  </si>
  <si>
    <t>year</t>
  </si>
  <si>
    <t>What's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</si>
</sst>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1" x14ac:knownFonts="1">
    <font>
      <sz val="10"/>
      <color indexed="8"/>
      <name val="Arial"/>
      <family val="2"/>
    </font>
    <font>
      <sz val="8"/>
      <name val="Verdana"/>
      <family val="2"/>
    </font>
    <font>
      <sz val="8"/>
      <name val="Arial"/>
      <family val="2"/>
    </font>
    <font>
      <u/>
      <sz val="10"/>
      <color theme="10"/>
      <name val="Arial"/>
      <family val="2"/>
    </font>
    <font>
      <sz val="10"/>
      <name val="Salzburg Serial"/>
      <family val="3"/>
    </font>
    <font>
      <b/>
      <sz val="36"/>
      <color theme="9" tint="-0.249977111117893"/>
      <name val="Salzburg Serial"/>
      <family val="3"/>
    </font>
    <font>
      <b/>
      <sz val="36"/>
      <color theme="6" tint="-0.249977111117893"/>
      <name val="Salzburg Serial"/>
      <family val="3"/>
    </font>
    <font>
      <sz val="12"/>
      <name val="Salzburg Serial"/>
      <family val="3"/>
    </font>
    <font>
      <b/>
      <sz val="12"/>
      <name val="Salzburg Serial"/>
      <family val="3"/>
    </font>
    <font>
      <b/>
      <sz val="14"/>
      <name val="Salzburg Serial"/>
      <family val="3"/>
    </font>
    <font>
      <b/>
      <sz val="10"/>
      <name val="Salzburg Serial"/>
      <family val="3"/>
    </font>
    <font>
      <b/>
      <sz val="16"/>
      <name val="Salzburg Serial"/>
      <family val="3"/>
    </font>
    <font>
      <sz val="11"/>
      <name val="Salzburg Serial"/>
      <family val="3"/>
    </font>
    <font>
      <sz val="12"/>
      <color indexed="8"/>
      <name val="Salzburg Serial"/>
      <family val="3"/>
    </font>
    <font>
      <b/>
      <sz val="12"/>
      <color indexed="8"/>
      <name val="Salzburg Serial"/>
      <family val="3"/>
    </font>
    <font>
      <sz val="10"/>
      <color theme="1" tint="0.34998626667073579"/>
      <name val="Salzburg Serial"/>
      <family val="3"/>
    </font>
    <font>
      <b/>
      <sz val="12"/>
      <color theme="1" tint="0.34998626667073579"/>
      <name val="Salzburg Serial"/>
      <family val="3"/>
    </font>
    <font>
      <sz val="10"/>
      <color indexed="8"/>
      <name val="Salzburg Serial"/>
      <family val="3"/>
    </font>
    <font>
      <u/>
      <sz val="10"/>
      <color theme="10"/>
      <name val="Salzburg Serial"/>
      <family val="3"/>
    </font>
    <font>
      <b/>
      <sz val="12"/>
      <color indexed="9"/>
      <name val="Salzburg Serial"/>
      <family val="3"/>
    </font>
    <font>
      <b/>
      <sz val="14"/>
      <color indexed="8"/>
      <name val="Salzburg Serial"/>
      <family val="3"/>
    </font>
    <font>
      <sz val="8"/>
      <name val="Salzburg Serial"/>
      <family val="3"/>
    </font>
    <font>
      <b/>
      <sz val="10"/>
      <color indexed="8"/>
      <name val="Salzburg Serial"/>
      <family val="3"/>
    </font>
    <font>
      <b/>
      <sz val="16"/>
      <color indexed="8"/>
      <name val="Salzburg Serial"/>
      <family val="3"/>
    </font>
    <font>
      <sz val="12"/>
      <color indexed="42"/>
      <name val="Salzburg Serial"/>
      <family val="3"/>
    </font>
    <font>
      <u/>
      <sz val="8"/>
      <color indexed="12"/>
      <name val="Salzburg Serial"/>
      <family val="3"/>
    </font>
    <font>
      <b/>
      <sz val="11"/>
      <color indexed="8"/>
      <name val="Salzburg Serial"/>
      <family val="3"/>
    </font>
    <font>
      <sz val="12"/>
      <color indexed="47"/>
      <name val="Salzburg Serial"/>
      <family val="3"/>
    </font>
    <font>
      <sz val="11"/>
      <color indexed="8"/>
      <name val="Salzburg Serial"/>
      <family val="3"/>
    </font>
    <font>
      <sz val="12"/>
      <color indexed="27"/>
      <name val="Salzburg Serial"/>
      <family val="3"/>
    </font>
    <font>
      <sz val="12"/>
      <color indexed="31"/>
      <name val="Salzburg Serial"/>
      <family val="3"/>
    </font>
    <font>
      <sz val="12"/>
      <color indexed="22"/>
      <name val="Salzburg Serial"/>
      <family val="3"/>
    </font>
    <font>
      <sz val="12"/>
      <color indexed="46"/>
      <name val="Salzburg Serial"/>
      <family val="3"/>
    </font>
    <font>
      <sz val="12"/>
      <color theme="1" tint="0.34998626667073579"/>
      <name val="Salzburg Serial"/>
      <family val="3"/>
    </font>
    <font>
      <sz val="11"/>
      <color indexed="31"/>
      <name val="Salzburg Serial"/>
      <family val="3"/>
    </font>
    <font>
      <sz val="10"/>
      <color indexed="31"/>
      <name val="Salzburg Serial"/>
      <family val="3"/>
    </font>
    <font>
      <b/>
      <sz val="18"/>
      <name val="Salzburg Serial"/>
      <family val="3"/>
    </font>
    <font>
      <sz val="10"/>
      <color indexed="9"/>
      <name val="Salzburg Serial"/>
      <family val="3"/>
    </font>
    <font>
      <u/>
      <sz val="8"/>
      <name val="Salzburg Serial"/>
      <family val="3"/>
    </font>
    <font>
      <b/>
      <sz val="18"/>
      <color theme="6" tint="-0.249977111117893"/>
      <name val="Salzburg Serial"/>
      <family val="3"/>
    </font>
    <font>
      <sz val="1"/>
      <color indexed="9"/>
      <name val="Salzburg Serial"/>
      <family val="3"/>
    </font>
  </fonts>
  <fills count="8">
    <fill>
      <patternFill patternType="none"/>
    </fill>
    <fill>
      <patternFill patternType="gray125"/>
    </fill>
    <fill>
      <patternFill patternType="solid">
        <fgColor indexed="22"/>
      </patternFill>
    </fill>
    <fill>
      <patternFill patternType="solid">
        <fgColor indexed="9"/>
        <bgColor indexed="64"/>
      </patternFill>
    </fill>
    <fill>
      <patternFill patternType="solid">
        <fgColor indexed="9"/>
        <bgColor indexe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indexed="9"/>
      </patternFill>
    </fill>
  </fills>
  <borders count="24">
    <border>
      <left/>
      <right/>
      <top/>
      <bottom/>
      <diagonal/>
    </border>
    <border>
      <left style="thin">
        <color indexed="23"/>
      </left>
      <right style="thin">
        <color indexed="23"/>
      </right>
      <top style="thin">
        <color indexed="23"/>
      </top>
      <bottom style="thin">
        <color indexed="23"/>
      </bottom>
      <diagonal/>
    </border>
    <border>
      <left/>
      <right/>
      <top/>
      <bottom style="thin">
        <color indexed="64"/>
      </bottom>
      <diagonal/>
    </border>
    <border>
      <left style="medium">
        <color indexed="23"/>
      </left>
      <right/>
      <top style="medium">
        <color indexed="23"/>
      </top>
      <bottom/>
      <diagonal/>
    </border>
    <border>
      <left/>
      <right/>
      <top style="medium">
        <color indexed="23"/>
      </top>
      <bottom/>
      <diagonal/>
    </border>
    <border>
      <left/>
      <right style="medium">
        <color indexed="23"/>
      </right>
      <top style="medium">
        <color indexed="23"/>
      </top>
      <bottom/>
      <diagonal/>
    </border>
    <border>
      <left style="medium">
        <color indexed="23"/>
      </left>
      <right/>
      <top/>
      <bottom/>
      <diagonal/>
    </border>
    <border>
      <left/>
      <right/>
      <top/>
      <bottom style="thin">
        <color indexed="27"/>
      </bottom>
      <diagonal/>
    </border>
    <border>
      <left/>
      <right style="medium">
        <color indexed="23"/>
      </right>
      <top/>
      <bottom/>
      <diagonal/>
    </border>
    <border>
      <left/>
      <right/>
      <top style="thin">
        <color indexed="27"/>
      </top>
      <bottom style="thin">
        <color indexed="27"/>
      </bottom>
      <diagonal/>
    </border>
    <border>
      <left/>
      <right/>
      <top style="thin">
        <color indexed="27"/>
      </top>
      <bottom/>
      <diagonal/>
    </border>
    <border>
      <left/>
      <right/>
      <top style="thin">
        <color indexed="9"/>
      </top>
      <bottom style="thin">
        <color indexed="9"/>
      </bottom>
      <diagonal/>
    </border>
    <border>
      <left style="medium">
        <color indexed="23"/>
      </left>
      <right/>
      <top/>
      <bottom style="medium">
        <color indexed="23"/>
      </bottom>
      <diagonal/>
    </border>
    <border>
      <left/>
      <right/>
      <top/>
      <bottom style="medium">
        <color indexed="23"/>
      </bottom>
      <diagonal/>
    </border>
    <border>
      <left/>
      <right style="medium">
        <color indexed="23"/>
      </right>
      <top/>
      <bottom style="medium">
        <color indexed="23"/>
      </bottom>
      <diagonal/>
    </border>
    <border>
      <left/>
      <right/>
      <top style="thin">
        <color indexed="64"/>
      </top>
      <bottom style="thin">
        <color indexed="27"/>
      </bottom>
      <diagonal/>
    </border>
    <border>
      <left/>
      <right style="thin">
        <color indexed="64"/>
      </right>
      <top style="thin">
        <color indexed="27"/>
      </top>
      <bottom/>
      <diagonal/>
    </border>
    <border>
      <left/>
      <right style="thin">
        <color indexed="64"/>
      </right>
      <top style="thin">
        <color indexed="27"/>
      </top>
      <bottom style="thin">
        <color indexed="27"/>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s>
  <cellStyleXfs count="2">
    <xf numFmtId="0" fontId="0" fillId="0" borderId="0"/>
    <xf numFmtId="0" fontId="3" fillId="0" borderId="0" applyNumberFormat="0" applyFill="0" applyBorder="0" applyAlignment="0" applyProtection="0">
      <alignment vertical="top"/>
      <protection locked="0"/>
    </xf>
  </cellStyleXfs>
  <cellXfs count="248">
    <xf numFmtId="0" fontId="0" fillId="0" borderId="0" xfId="0"/>
    <xf numFmtId="0" fontId="4" fillId="3" borderId="0" xfId="0" applyFont="1" applyFill="1"/>
    <xf numFmtId="0" fontId="5" fillId="3" borderId="0" xfId="0" applyFont="1" applyFill="1" applyBorder="1" applyAlignment="1">
      <alignment horizontal="center" vertical="center"/>
    </xf>
    <xf numFmtId="0" fontId="6" fillId="3" borderId="0" xfId="0" applyFont="1" applyFill="1" applyBorder="1" applyAlignment="1">
      <alignment horizontal="center" vertical="center"/>
    </xf>
    <xf numFmtId="0" fontId="4" fillId="3" borderId="0" xfId="0" applyFont="1" applyFill="1" applyProtection="1"/>
    <xf numFmtId="0" fontId="7" fillId="3" borderId="0" xfId="0" applyFont="1" applyFill="1"/>
    <xf numFmtId="0" fontId="8" fillId="3" borderId="0" xfId="0" applyFont="1" applyFill="1" applyBorder="1" applyAlignment="1">
      <alignment horizontal="left"/>
    </xf>
    <xf numFmtId="0" fontId="7" fillId="3" borderId="0" xfId="0" applyFont="1" applyFill="1" applyBorder="1"/>
    <xf numFmtId="0" fontId="9" fillId="3" borderId="2" xfId="0" applyFont="1" applyFill="1" applyBorder="1" applyAlignment="1">
      <alignment horizontal="left"/>
    </xf>
    <xf numFmtId="0" fontId="7" fillId="3" borderId="2" xfId="0" applyFont="1" applyFill="1" applyBorder="1"/>
    <xf numFmtId="0" fontId="4" fillId="4" borderId="3" xfId="0" applyFont="1" applyFill="1" applyBorder="1"/>
    <xf numFmtId="0" fontId="10" fillId="4" borderId="4" xfId="0" applyFont="1" applyFill="1" applyBorder="1"/>
    <xf numFmtId="0" fontId="10" fillId="4" borderId="4" xfId="0" applyFont="1" applyFill="1" applyBorder="1" applyAlignment="1">
      <alignment horizontal="right"/>
    </xf>
    <xf numFmtId="0" fontId="4" fillId="4" borderId="4" xfId="0" applyFont="1" applyFill="1" applyBorder="1"/>
    <xf numFmtId="0" fontId="4" fillId="4" borderId="5" xfId="0" applyFont="1" applyFill="1" applyBorder="1"/>
    <xf numFmtId="0" fontId="4" fillId="4" borderId="0" xfId="0" applyFont="1" applyFill="1" applyBorder="1"/>
    <xf numFmtId="0" fontId="4" fillId="4" borderId="6" xfId="0" applyFont="1" applyFill="1" applyBorder="1"/>
    <xf numFmtId="0" fontId="9" fillId="4" borderId="7" xfId="0" applyFont="1" applyFill="1" applyBorder="1" applyAlignment="1">
      <alignment vertical="center"/>
    </xf>
    <xf numFmtId="0" fontId="10" fillId="4" borderId="0" xfId="0" applyFont="1" applyFill="1" applyBorder="1"/>
    <xf numFmtId="0" fontId="10" fillId="4" borderId="0" xfId="0" applyFont="1" applyFill="1" applyBorder="1" applyAlignment="1">
      <alignment horizontal="right"/>
    </xf>
    <xf numFmtId="0" fontId="4" fillId="4" borderId="8" xfId="0" applyFont="1" applyFill="1" applyBorder="1"/>
    <xf numFmtId="0" fontId="8" fillId="3" borderId="0" xfId="0" applyFont="1" applyFill="1"/>
    <xf numFmtId="0" fontId="4" fillId="4" borderId="6" xfId="0" applyFont="1" applyFill="1" applyBorder="1" applyAlignment="1">
      <alignment vertical="center"/>
    </xf>
    <xf numFmtId="0" fontId="11" fillId="4" borderId="9" xfId="0" applyFont="1" applyFill="1" applyBorder="1" applyAlignment="1">
      <alignment vertical="center"/>
    </xf>
    <xf numFmtId="0" fontId="8" fillId="4" borderId="9" xfId="0" applyFont="1" applyFill="1" applyBorder="1" applyAlignment="1">
      <alignment horizontal="left" vertical="center"/>
    </xf>
    <xf numFmtId="0" fontId="8" fillId="4" borderId="10" xfId="0" applyFont="1" applyFill="1" applyBorder="1" applyAlignment="1">
      <alignment horizontal="right" vertical="center"/>
    </xf>
    <xf numFmtId="0" fontId="8" fillId="4" borderId="9" xfId="0" applyFont="1" applyFill="1" applyBorder="1" applyAlignment="1" applyProtection="1">
      <alignment horizontal="right" vertical="center"/>
      <protection hidden="1"/>
    </xf>
    <xf numFmtId="0" fontId="12" fillId="4" borderId="9" xfId="0" applyFont="1" applyFill="1" applyBorder="1" applyAlignment="1">
      <alignment vertical="center"/>
    </xf>
    <xf numFmtId="0" fontId="4" fillId="4" borderId="8" xfId="0" applyFont="1" applyFill="1" applyBorder="1" applyAlignment="1">
      <alignment vertical="center"/>
    </xf>
    <xf numFmtId="0" fontId="4" fillId="4" borderId="0" xfId="0" applyFont="1" applyFill="1" applyBorder="1" applyAlignment="1">
      <alignment vertical="center"/>
    </xf>
    <xf numFmtId="0" fontId="4" fillId="3" borderId="0" xfId="0" applyFont="1" applyFill="1" applyAlignment="1" applyProtection="1">
      <alignment vertical="center"/>
    </xf>
    <xf numFmtId="0" fontId="4" fillId="3" borderId="0" xfId="0" applyFont="1" applyFill="1" applyAlignment="1">
      <alignment vertical="center"/>
    </xf>
    <xf numFmtId="0" fontId="7" fillId="4" borderId="9" xfId="0" applyFont="1" applyFill="1" applyBorder="1" applyProtection="1">
      <protection locked="0"/>
    </xf>
    <xf numFmtId="0" fontId="7" fillId="4" borderId="9" xfId="0" applyFont="1" applyFill="1" applyBorder="1" applyProtection="1"/>
    <xf numFmtId="164" fontId="7" fillId="3" borderId="1" xfId="0" applyNumberFormat="1" applyFont="1" applyFill="1" applyBorder="1" applyProtection="1">
      <protection locked="0"/>
    </xf>
    <xf numFmtId="164" fontId="7" fillId="4" borderId="9" xfId="0" applyNumberFormat="1" applyFont="1" applyFill="1" applyBorder="1" applyProtection="1">
      <protection hidden="1"/>
    </xf>
    <xf numFmtId="0" fontId="12" fillId="4" borderId="9" xfId="0" applyFont="1" applyFill="1" applyBorder="1"/>
    <xf numFmtId="0" fontId="13" fillId="2" borderId="0" xfId="0" applyFont="1" applyFill="1"/>
    <xf numFmtId="0" fontId="14" fillId="2" borderId="0" xfId="0" applyFont="1" applyFill="1"/>
    <xf numFmtId="0" fontId="4" fillId="3" borderId="0" xfId="0" applyFont="1" applyFill="1" applyProtection="1">
      <protection locked="0"/>
    </xf>
    <xf numFmtId="0" fontId="13" fillId="0" borderId="11" xfId="0" applyFont="1" applyFill="1" applyBorder="1" applyAlignment="1">
      <alignment vertical="center"/>
    </xf>
    <xf numFmtId="0" fontId="7" fillId="3" borderId="0" xfId="0" applyFont="1" applyFill="1" applyBorder="1" applyAlignment="1">
      <alignment vertical="center"/>
    </xf>
    <xf numFmtId="164" fontId="7" fillId="3" borderId="0" xfId="0" applyNumberFormat="1" applyFont="1" applyFill="1" applyAlignment="1">
      <alignment vertical="center"/>
    </xf>
    <xf numFmtId="0" fontId="7" fillId="3" borderId="9" xfId="0" applyFont="1" applyFill="1" applyBorder="1"/>
    <xf numFmtId="0" fontId="7" fillId="3" borderId="9" xfId="0" applyFont="1" applyFill="1" applyBorder="1" applyProtection="1"/>
    <xf numFmtId="0" fontId="13" fillId="3" borderId="0" xfId="0" applyFont="1" applyFill="1"/>
    <xf numFmtId="164" fontId="14" fillId="3" borderId="0" xfId="0" applyNumberFormat="1" applyFont="1" applyFill="1"/>
    <xf numFmtId="0" fontId="15" fillId="4" borderId="0" xfId="0" applyFont="1" applyFill="1" applyBorder="1"/>
    <xf numFmtId="0" fontId="16" fillId="0" borderId="0" xfId="0" applyFont="1" applyFill="1" applyBorder="1" applyAlignment="1">
      <alignment horizontal="left"/>
    </xf>
    <xf numFmtId="0" fontId="15" fillId="3" borderId="0" xfId="0" applyFont="1" applyFill="1"/>
    <xf numFmtId="164" fontId="16" fillId="0" borderId="0" xfId="0" applyNumberFormat="1" applyFont="1" applyFill="1" applyBorder="1" applyAlignment="1">
      <alignment horizontal="right"/>
    </xf>
    <xf numFmtId="0" fontId="17" fillId="3" borderId="0" xfId="0" applyFont="1" applyFill="1"/>
    <xf numFmtId="164" fontId="14" fillId="2" borderId="0" xfId="0" applyNumberFormat="1" applyFont="1" applyFill="1"/>
    <xf numFmtId="0" fontId="13" fillId="0" borderId="11" xfId="0" applyFont="1" applyFill="1" applyBorder="1"/>
    <xf numFmtId="164" fontId="7" fillId="3" borderId="0" xfId="0" applyNumberFormat="1" applyFont="1" applyFill="1"/>
    <xf numFmtId="0" fontId="8" fillId="4" borderId="7" xfId="0" applyFont="1" applyFill="1" applyBorder="1" applyAlignment="1">
      <alignment horizontal="right"/>
    </xf>
    <xf numFmtId="164" fontId="8" fillId="4" borderId="9" xfId="0" applyNumberFormat="1" applyFont="1" applyFill="1" applyBorder="1" applyProtection="1">
      <protection hidden="1"/>
    </xf>
    <xf numFmtId="0" fontId="4" fillId="4" borderId="9" xfId="0" applyFont="1" applyFill="1" applyBorder="1"/>
    <xf numFmtId="0" fontId="10" fillId="4" borderId="9" xfId="0" applyFont="1" applyFill="1" applyBorder="1" applyAlignment="1">
      <alignment horizontal="right"/>
    </xf>
    <xf numFmtId="164" fontId="10" fillId="4" borderId="9" xfId="0" applyNumberFormat="1" applyFont="1" applyFill="1" applyBorder="1" applyProtection="1">
      <protection hidden="1"/>
    </xf>
    <xf numFmtId="0" fontId="18" fillId="4" borderId="9" xfId="1" applyFont="1" applyFill="1" applyBorder="1" applyAlignment="1" applyProtection="1">
      <alignment horizontal="right"/>
    </xf>
    <xf numFmtId="0" fontId="19" fillId="3" borderId="0" xfId="0" applyFont="1" applyFill="1" applyAlignment="1">
      <alignment horizontal="left"/>
    </xf>
    <xf numFmtId="164" fontId="13" fillId="3" borderId="0" xfId="0" applyNumberFormat="1" applyFont="1" applyFill="1" applyAlignment="1">
      <alignment horizontal="right"/>
    </xf>
    <xf numFmtId="0" fontId="20" fillId="3" borderId="0" xfId="0" applyFont="1" applyFill="1" applyAlignment="1">
      <alignment horizontal="left"/>
    </xf>
    <xf numFmtId="164" fontId="9" fillId="0" borderId="0" xfId="0" applyNumberFormat="1" applyFont="1" applyFill="1" applyBorder="1" applyAlignment="1">
      <alignment horizontal="right"/>
    </xf>
    <xf numFmtId="164" fontId="10" fillId="4" borderId="9" xfId="0" applyNumberFormat="1" applyFont="1" applyFill="1" applyBorder="1"/>
    <xf numFmtId="164" fontId="7" fillId="0" borderId="0" xfId="0" applyNumberFormat="1" applyFont="1" applyFill="1" applyBorder="1" applyAlignment="1">
      <alignment horizontal="right"/>
    </xf>
    <xf numFmtId="164" fontId="11" fillId="0" borderId="0" xfId="0" applyNumberFormat="1" applyFont="1" applyFill="1" applyBorder="1" applyAlignment="1">
      <alignment horizontal="center"/>
    </xf>
    <xf numFmtId="164" fontId="10" fillId="4" borderId="0" xfId="0" applyNumberFormat="1" applyFont="1" applyFill="1" applyBorder="1"/>
    <xf numFmtId="0" fontId="4" fillId="4" borderId="12" xfId="0" applyFont="1" applyFill="1" applyBorder="1"/>
    <xf numFmtId="0" fontId="4" fillId="4" borderId="13" xfId="0" applyFont="1" applyFill="1" applyBorder="1"/>
    <xf numFmtId="0" fontId="10" fillId="4" borderId="13" xfId="0" applyFont="1" applyFill="1" applyBorder="1" applyAlignment="1">
      <alignment horizontal="right"/>
    </xf>
    <xf numFmtId="164" fontId="10" fillId="4" borderId="13" xfId="0" applyNumberFormat="1" applyFont="1" applyFill="1" applyBorder="1"/>
    <xf numFmtId="0" fontId="4" fillId="4" borderId="14" xfId="0" applyFont="1" applyFill="1" applyBorder="1"/>
    <xf numFmtId="0" fontId="13" fillId="0" borderId="0" xfId="0" applyFont="1" applyAlignment="1"/>
    <xf numFmtId="0" fontId="21" fillId="3" borderId="0" xfId="1" applyFont="1" applyFill="1" applyAlignment="1" applyProtection="1"/>
    <xf numFmtId="0" fontId="10" fillId="3" borderId="0" xfId="0" applyFont="1" applyFill="1" applyAlignment="1">
      <alignment horizontal="right"/>
    </xf>
    <xf numFmtId="0" fontId="17" fillId="3" borderId="0" xfId="0" applyFont="1" applyFill="1" applyProtection="1"/>
    <xf numFmtId="0" fontId="17" fillId="3" borderId="0" xfId="0" applyFont="1" applyFill="1" applyBorder="1"/>
    <xf numFmtId="0" fontId="14" fillId="3" borderId="0" xfId="0" applyFont="1" applyFill="1" applyBorder="1" applyAlignment="1">
      <alignment horizontal="left"/>
    </xf>
    <xf numFmtId="0" fontId="13" fillId="3" borderId="0" xfId="0" applyFont="1" applyFill="1" applyBorder="1"/>
    <xf numFmtId="0" fontId="20" fillId="3" borderId="2" xfId="0" applyFont="1" applyFill="1" applyBorder="1" applyAlignment="1">
      <alignment horizontal="left"/>
    </xf>
    <xf numFmtId="0" fontId="13" fillId="3" borderId="2" xfId="0" applyFont="1" applyFill="1" applyBorder="1"/>
    <xf numFmtId="0" fontId="17" fillId="4" borderId="3" xfId="0" applyFont="1" applyFill="1" applyBorder="1"/>
    <xf numFmtId="0" fontId="22" fillId="4" borderId="4" xfId="0" applyFont="1" applyFill="1" applyBorder="1"/>
    <xf numFmtId="0" fontId="22" fillId="4" borderId="4" xfId="0" applyFont="1" applyFill="1" applyBorder="1" applyAlignment="1">
      <alignment horizontal="right"/>
    </xf>
    <xf numFmtId="0" fontId="17" fillId="4" borderId="4" xfId="0" applyFont="1" applyFill="1" applyBorder="1"/>
    <xf numFmtId="0" fontId="17" fillId="4" borderId="5" xfId="0" applyFont="1" applyFill="1" applyBorder="1"/>
    <xf numFmtId="0" fontId="17" fillId="4" borderId="0" xfId="0" applyFont="1" applyFill="1" applyBorder="1"/>
    <xf numFmtId="0" fontId="17" fillId="4" borderId="6" xfId="0" applyFont="1" applyFill="1" applyBorder="1"/>
    <xf numFmtId="0" fontId="20" fillId="4" borderId="0" xfId="0" applyFont="1" applyFill="1" applyBorder="1"/>
    <xf numFmtId="0" fontId="22" fillId="4" borderId="0" xfId="0" applyFont="1" applyFill="1" applyBorder="1"/>
    <xf numFmtId="0" fontId="22" fillId="4" borderId="0" xfId="0" applyFont="1" applyFill="1" applyBorder="1" applyAlignment="1">
      <alignment horizontal="right"/>
    </xf>
    <xf numFmtId="0" fontId="17" fillId="4" borderId="8" xfId="0" applyFont="1" applyFill="1" applyBorder="1"/>
    <xf numFmtId="0" fontId="17" fillId="4" borderId="6" xfId="0" applyFont="1" applyFill="1" applyBorder="1" applyAlignment="1">
      <alignment vertical="center"/>
    </xf>
    <xf numFmtId="0" fontId="23" fillId="4" borderId="9" xfId="0" applyFont="1" applyFill="1" applyBorder="1" applyAlignment="1">
      <alignment vertical="center"/>
    </xf>
    <xf numFmtId="0" fontId="14" fillId="4" borderId="9" xfId="0" applyFont="1" applyFill="1" applyBorder="1" applyAlignment="1">
      <alignment horizontal="left" vertical="center"/>
    </xf>
    <xf numFmtId="0" fontId="14" fillId="4" borderId="10" xfId="0" applyFont="1" applyFill="1" applyBorder="1" applyAlignment="1">
      <alignment horizontal="right" vertical="center"/>
    </xf>
    <xf numFmtId="0" fontId="14" fillId="4" borderId="9" xfId="0" applyFont="1" applyFill="1" applyBorder="1" applyAlignment="1" applyProtection="1">
      <alignment horizontal="right" vertical="center"/>
      <protection hidden="1"/>
    </xf>
    <xf numFmtId="0" fontId="17" fillId="4" borderId="9" xfId="0" applyFont="1" applyFill="1" applyBorder="1" applyAlignment="1">
      <alignment vertical="center"/>
    </xf>
    <xf numFmtId="0" fontId="17" fillId="4" borderId="8" xfId="0" applyFont="1" applyFill="1" applyBorder="1" applyAlignment="1">
      <alignment vertical="center"/>
    </xf>
    <xf numFmtId="0" fontId="17" fillId="4" borderId="0" xfId="0" applyFont="1" applyFill="1" applyBorder="1" applyAlignment="1">
      <alignment vertical="center"/>
    </xf>
    <xf numFmtId="0" fontId="17" fillId="3" borderId="0" xfId="0" applyFont="1" applyFill="1" applyAlignment="1">
      <alignment vertical="center"/>
    </xf>
    <xf numFmtId="0" fontId="17" fillId="3" borderId="0" xfId="0" applyFont="1" applyFill="1" applyAlignment="1" applyProtection="1">
      <alignment vertical="center"/>
    </xf>
    <xf numFmtId="0" fontId="13" fillId="4" borderId="9" xfId="0" applyFont="1" applyFill="1" applyBorder="1" applyProtection="1">
      <protection locked="0"/>
    </xf>
    <xf numFmtId="0" fontId="24" fillId="4" borderId="9" xfId="0" applyFont="1" applyFill="1" applyBorder="1"/>
    <xf numFmtId="164" fontId="13" fillId="3" borderId="1" xfId="0" applyNumberFormat="1" applyFont="1" applyFill="1" applyBorder="1" applyProtection="1">
      <protection locked="0"/>
    </xf>
    <xf numFmtId="164" fontId="13" fillId="4" borderId="9" xfId="0" applyNumberFormat="1" applyFont="1" applyFill="1" applyBorder="1" applyProtection="1">
      <protection hidden="1"/>
    </xf>
    <xf numFmtId="0" fontId="17" fillId="4" borderId="9" xfId="0" applyFont="1" applyFill="1" applyBorder="1"/>
    <xf numFmtId="0" fontId="17" fillId="3" borderId="0" xfId="0" applyFont="1" applyFill="1" applyProtection="1">
      <protection locked="0"/>
    </xf>
    <xf numFmtId="0" fontId="13" fillId="3" borderId="9" xfId="0" applyFont="1" applyFill="1" applyBorder="1"/>
    <xf numFmtId="0" fontId="22" fillId="3" borderId="0" xfId="0" applyFont="1" applyFill="1" applyProtection="1"/>
    <xf numFmtId="0" fontId="13" fillId="4" borderId="9" xfId="0" applyFont="1" applyFill="1" applyBorder="1"/>
    <xf numFmtId="0" fontId="14" fillId="4" borderId="7" xfId="0" applyFont="1" applyFill="1" applyBorder="1" applyAlignment="1">
      <alignment horizontal="right"/>
    </xf>
    <xf numFmtId="164" fontId="14" fillId="4" borderId="9" xfId="0" applyNumberFormat="1" applyFont="1" applyFill="1" applyBorder="1" applyProtection="1">
      <protection hidden="1"/>
    </xf>
    <xf numFmtId="0" fontId="14" fillId="4" borderId="9" xfId="0" applyFont="1" applyFill="1" applyBorder="1" applyAlignment="1">
      <alignment horizontal="right"/>
    </xf>
    <xf numFmtId="0" fontId="22" fillId="4" borderId="9" xfId="0" applyFont="1" applyFill="1" applyBorder="1" applyAlignment="1">
      <alignment horizontal="right"/>
    </xf>
    <xf numFmtId="164" fontId="22" fillId="4" borderId="9" xfId="0" applyNumberFormat="1" applyFont="1" applyFill="1" applyBorder="1" applyProtection="1">
      <protection hidden="1"/>
    </xf>
    <xf numFmtId="164" fontId="22" fillId="4" borderId="9" xfId="0" applyNumberFormat="1" applyFont="1" applyFill="1" applyBorder="1"/>
    <xf numFmtId="0" fontId="17" fillId="3" borderId="0" xfId="0" applyFont="1" applyFill="1" applyAlignment="1"/>
    <xf numFmtId="164" fontId="22" fillId="4" borderId="0" xfId="0" applyNumberFormat="1" applyFont="1" applyFill="1" applyBorder="1"/>
    <xf numFmtId="0" fontId="17" fillId="4" borderId="12" xfId="0" applyFont="1" applyFill="1" applyBorder="1"/>
    <xf numFmtId="0" fontId="17" fillId="4" borderId="13" xfId="0" applyFont="1" applyFill="1" applyBorder="1"/>
    <xf numFmtId="0" fontId="22" fillId="4" borderId="13" xfId="0" applyFont="1" applyFill="1" applyBorder="1" applyAlignment="1">
      <alignment horizontal="right"/>
    </xf>
    <xf numFmtId="164" fontId="22" fillId="4" borderId="13" xfId="0" applyNumberFormat="1" applyFont="1" applyFill="1" applyBorder="1"/>
    <xf numFmtId="0" fontId="17" fillId="4" borderId="14" xfId="0" applyFont="1" applyFill="1" applyBorder="1"/>
    <xf numFmtId="0" fontId="25" fillId="3" borderId="0" xfId="1" applyFont="1" applyFill="1" applyAlignment="1" applyProtection="1"/>
    <xf numFmtId="0" fontId="7" fillId="0" borderId="0" xfId="0" applyFont="1" applyFill="1" applyBorder="1" applyAlignment="1">
      <alignment horizontal="left"/>
    </xf>
    <xf numFmtId="0" fontId="22" fillId="3" borderId="0" xfId="0" applyFont="1" applyFill="1" applyAlignment="1">
      <alignment horizontal="right"/>
    </xf>
    <xf numFmtId="0" fontId="26" fillId="4" borderId="0" xfId="0" applyFont="1" applyFill="1" applyBorder="1"/>
    <xf numFmtId="0" fontId="26" fillId="4" borderId="0" xfId="0" applyFont="1" applyFill="1" applyBorder="1" applyAlignment="1">
      <alignment horizontal="right"/>
    </xf>
    <xf numFmtId="0" fontId="27" fillId="4" borderId="9" xfId="0" applyFont="1" applyFill="1" applyBorder="1"/>
    <xf numFmtId="0" fontId="23" fillId="4" borderId="9" xfId="0" applyFont="1" applyFill="1" applyBorder="1"/>
    <xf numFmtId="0" fontId="28" fillId="4" borderId="9" xfId="0" applyFont="1" applyFill="1" applyBorder="1"/>
    <xf numFmtId="0" fontId="26" fillId="4" borderId="9" xfId="0" applyFont="1" applyFill="1" applyBorder="1" applyAlignment="1">
      <alignment horizontal="right"/>
    </xf>
    <xf numFmtId="164" fontId="26" fillId="4" borderId="9" xfId="0" applyNumberFormat="1" applyFont="1" applyFill="1" applyBorder="1" applyProtection="1">
      <protection hidden="1"/>
    </xf>
    <xf numFmtId="0" fontId="29" fillId="4" borderId="9" xfId="0" applyFont="1" applyFill="1" applyBorder="1"/>
    <xf numFmtId="0" fontId="20" fillId="4" borderId="9" xfId="0" applyFont="1" applyFill="1" applyBorder="1"/>
    <xf numFmtId="0" fontId="30" fillId="4" borderId="9" xfId="0" applyFont="1" applyFill="1" applyBorder="1"/>
    <xf numFmtId="0" fontId="14" fillId="4" borderId="10" xfId="0" applyFont="1" applyFill="1" applyBorder="1" applyAlignment="1">
      <alignment horizontal="right"/>
    </xf>
    <xf numFmtId="0" fontId="4" fillId="0" borderId="0" xfId="0" applyFont="1" applyFill="1" applyAlignment="1">
      <alignment horizontal="left"/>
    </xf>
    <xf numFmtId="0" fontId="31" fillId="4" borderId="9" xfId="0" applyFont="1" applyFill="1" applyBorder="1"/>
    <xf numFmtId="0" fontId="17" fillId="4" borderId="9" xfId="0" applyFont="1" applyFill="1" applyBorder="1" applyProtection="1">
      <protection hidden="1"/>
    </xf>
    <xf numFmtId="0" fontId="18" fillId="4" borderId="9" xfId="1" applyFont="1" applyFill="1" applyBorder="1" applyAlignment="1" applyProtection="1"/>
    <xf numFmtId="0" fontId="13" fillId="4" borderId="0" xfId="0" applyFont="1" applyFill="1" applyBorder="1"/>
    <xf numFmtId="0" fontId="13" fillId="4" borderId="0" xfId="0" applyFont="1" applyFill="1" applyBorder="1" applyAlignment="1">
      <alignment vertical="center"/>
    </xf>
    <xf numFmtId="0" fontId="13" fillId="3" borderId="0" xfId="0" applyFont="1" applyFill="1" applyAlignment="1">
      <alignment vertical="center"/>
    </xf>
    <xf numFmtId="0" fontId="32" fillId="4" borderId="9" xfId="0" applyFont="1" applyFill="1" applyBorder="1"/>
    <xf numFmtId="0" fontId="33" fillId="4" borderId="0" xfId="0" applyFont="1" applyFill="1" applyBorder="1"/>
    <xf numFmtId="0" fontId="34" fillId="4" borderId="9" xfId="0" applyFont="1" applyFill="1" applyBorder="1"/>
    <xf numFmtId="164" fontId="28" fillId="4" borderId="9" xfId="0" applyNumberFormat="1" applyFont="1" applyFill="1" applyBorder="1" applyProtection="1">
      <protection hidden="1"/>
    </xf>
    <xf numFmtId="0" fontId="35" fillId="4" borderId="9" xfId="0" applyFont="1" applyFill="1" applyBorder="1"/>
    <xf numFmtId="164" fontId="17" fillId="4" borderId="9" xfId="0" applyNumberFormat="1" applyFont="1" applyFill="1" applyBorder="1"/>
    <xf numFmtId="0" fontId="17" fillId="0" borderId="0" xfId="0" applyFont="1" applyFill="1"/>
    <xf numFmtId="0" fontId="13" fillId="0" borderId="0" xfId="0" applyFont="1" applyFill="1"/>
    <xf numFmtId="0" fontId="17" fillId="0" borderId="0" xfId="0" applyFont="1" applyFill="1" applyProtection="1"/>
    <xf numFmtId="0" fontId="4" fillId="4" borderId="0" xfId="0" applyFont="1" applyFill="1"/>
    <xf numFmtId="0" fontId="7" fillId="4" borderId="0" xfId="0" applyFont="1" applyFill="1" applyBorder="1"/>
    <xf numFmtId="0" fontId="10" fillId="4" borderId="6" xfId="0" applyFont="1" applyFill="1" applyBorder="1"/>
    <xf numFmtId="0" fontId="36" fillId="3" borderId="0" xfId="0" applyFont="1" applyFill="1" applyBorder="1" applyAlignment="1">
      <alignment horizontal="center" vertical="center" wrapText="1"/>
    </xf>
    <xf numFmtId="0" fontId="36" fillId="3" borderId="7" xfId="0" applyFont="1" applyFill="1" applyBorder="1" applyAlignment="1">
      <alignment horizontal="center" vertical="center" wrapText="1"/>
    </xf>
    <xf numFmtId="0" fontId="7" fillId="4" borderId="0" xfId="0" applyFont="1" applyFill="1" applyBorder="1" applyAlignment="1">
      <alignment vertical="center"/>
    </xf>
    <xf numFmtId="164" fontId="4" fillId="4" borderId="0" xfId="0" applyNumberFormat="1" applyFont="1" applyFill="1" applyAlignment="1">
      <alignment vertical="center"/>
    </xf>
    <xf numFmtId="0" fontId="4" fillId="4" borderId="0" xfId="0" applyFont="1" applyFill="1" applyAlignment="1">
      <alignment vertical="center"/>
    </xf>
    <xf numFmtId="0" fontId="9" fillId="3" borderId="9" xfId="0" applyFont="1" applyFill="1" applyBorder="1"/>
    <xf numFmtId="0" fontId="12" fillId="3" borderId="9" xfId="0" applyFont="1" applyFill="1" applyBorder="1"/>
    <xf numFmtId="164" fontId="4" fillId="4" borderId="0" xfId="0" applyNumberFormat="1" applyFont="1" applyFill="1"/>
    <xf numFmtId="164" fontId="4" fillId="4" borderId="9" xfId="0" applyNumberFormat="1" applyFont="1" applyFill="1" applyBorder="1"/>
    <xf numFmtId="0" fontId="9" fillId="3" borderId="7" xfId="0" applyFont="1" applyFill="1" applyBorder="1" applyAlignment="1">
      <alignment vertical="center" wrapText="1"/>
    </xf>
    <xf numFmtId="0" fontId="9" fillId="3" borderId="9" xfId="0" applyFont="1" applyFill="1" applyBorder="1" applyAlignment="1">
      <alignment vertical="center" wrapText="1"/>
    </xf>
    <xf numFmtId="0" fontId="7" fillId="4" borderId="9" xfId="0" applyFont="1" applyFill="1" applyBorder="1"/>
    <xf numFmtId="0" fontId="37" fillId="4" borderId="9" xfId="0" applyFont="1" applyFill="1" applyBorder="1"/>
    <xf numFmtId="0" fontId="12" fillId="4" borderId="8" xfId="0" applyFont="1" applyFill="1" applyBorder="1"/>
    <xf numFmtId="0" fontId="12" fillId="4" borderId="6" xfId="0" applyFont="1" applyFill="1" applyBorder="1"/>
    <xf numFmtId="0" fontId="12" fillId="3" borderId="0" xfId="0" applyFont="1" applyFill="1" applyBorder="1"/>
    <xf numFmtId="0" fontId="17" fillId="0" borderId="0" xfId="0" applyFont="1" applyAlignment="1"/>
    <xf numFmtId="0" fontId="12" fillId="4" borderId="12" xfId="0" applyFont="1" applyFill="1" applyBorder="1"/>
    <xf numFmtId="0" fontId="12" fillId="4" borderId="13" xfId="0" applyFont="1" applyFill="1" applyBorder="1"/>
    <xf numFmtId="0" fontId="12" fillId="4" borderId="14" xfId="0" applyFont="1" applyFill="1" applyBorder="1"/>
    <xf numFmtId="0" fontId="38" fillId="3" borderId="0" xfId="1" applyFont="1" applyFill="1" applyAlignment="1" applyProtection="1"/>
    <xf numFmtId="0" fontId="39" fillId="3" borderId="0" xfId="0" applyFont="1" applyFill="1" applyBorder="1"/>
    <xf numFmtId="0" fontId="4" fillId="3" borderId="0" xfId="0" applyFont="1" applyFill="1" applyBorder="1" applyAlignment="1">
      <alignment horizontal="right"/>
    </xf>
    <xf numFmtId="0" fontId="4" fillId="3" borderId="0" xfId="0" applyFont="1" applyFill="1" applyBorder="1"/>
    <xf numFmtId="0" fontId="36" fillId="4" borderId="18" xfId="0" applyFont="1" applyFill="1" applyBorder="1" applyAlignment="1">
      <alignment horizontal="center" vertical="center"/>
    </xf>
    <xf numFmtId="0" fontId="36" fillId="4" borderId="19" xfId="0" applyFont="1" applyFill="1" applyBorder="1" applyAlignment="1">
      <alignment horizontal="center" vertical="center"/>
    </xf>
    <xf numFmtId="0" fontId="36" fillId="4" borderId="20" xfId="0" applyFont="1" applyFill="1" applyBorder="1" applyAlignment="1">
      <alignment horizontal="center" vertical="center"/>
    </xf>
    <xf numFmtId="0" fontId="36" fillId="4" borderId="21" xfId="0" applyFont="1" applyFill="1" applyBorder="1" applyAlignment="1">
      <alignment horizontal="center" vertical="center"/>
    </xf>
    <xf numFmtId="0" fontId="36" fillId="4" borderId="22" xfId="0" applyFont="1" applyFill="1" applyBorder="1" applyAlignment="1">
      <alignment horizontal="center" vertical="center"/>
    </xf>
    <xf numFmtId="0" fontId="36" fillId="4" borderId="23" xfId="0" applyFont="1" applyFill="1" applyBorder="1" applyAlignment="1">
      <alignment horizontal="center" vertical="center"/>
    </xf>
    <xf numFmtId="0" fontId="8" fillId="5" borderId="0" xfId="0" applyFont="1" applyFill="1" applyBorder="1" applyAlignment="1">
      <alignment vertical="center" wrapText="1"/>
    </xf>
    <xf numFmtId="0" fontId="36" fillId="5" borderId="7" xfId="0" applyFont="1" applyFill="1" applyBorder="1" applyAlignment="1">
      <alignment vertical="center" wrapText="1"/>
    </xf>
    <xf numFmtId="0" fontId="8" fillId="5" borderId="0" xfId="0" applyFont="1" applyFill="1" applyBorder="1" applyAlignment="1">
      <alignment horizontal="right" vertical="center" wrapText="1"/>
    </xf>
    <xf numFmtId="0" fontId="36" fillId="3" borderId="7" xfId="0" applyFont="1" applyFill="1" applyBorder="1" applyAlignment="1">
      <alignment vertical="center" wrapText="1"/>
    </xf>
    <xf numFmtId="0" fontId="7" fillId="6" borderId="9" xfId="0" applyFont="1" applyFill="1" applyBorder="1" applyAlignment="1">
      <alignment horizontal="left" vertical="center"/>
    </xf>
    <xf numFmtId="0" fontId="36" fillId="6" borderId="9" xfId="0" applyFont="1" applyFill="1" applyBorder="1" applyAlignment="1">
      <alignment vertical="center" wrapText="1"/>
    </xf>
    <xf numFmtId="164" fontId="7" fillId="6" borderId="9" xfId="0" applyNumberFormat="1" applyFont="1" applyFill="1" applyBorder="1" applyAlignment="1">
      <alignment horizontal="right" vertical="center"/>
    </xf>
    <xf numFmtId="0" fontId="36" fillId="3" borderId="9" xfId="0" applyFont="1" applyFill="1" applyBorder="1" applyAlignment="1">
      <alignment vertical="center" wrapText="1"/>
    </xf>
    <xf numFmtId="0" fontId="7" fillId="6" borderId="10" xfId="0" applyFont="1" applyFill="1" applyBorder="1" applyAlignment="1">
      <alignment horizontal="left" vertical="center"/>
    </xf>
    <xf numFmtId="0" fontId="36" fillId="6" borderId="10" xfId="0" applyFont="1" applyFill="1" applyBorder="1" applyAlignment="1">
      <alignment vertical="center" wrapText="1"/>
    </xf>
    <xf numFmtId="164" fontId="7" fillId="6" borderId="10" xfId="0" applyNumberFormat="1" applyFont="1" applyFill="1" applyBorder="1" applyAlignment="1">
      <alignment horizontal="right" vertical="center"/>
    </xf>
    <xf numFmtId="0" fontId="8" fillId="6" borderId="15" xfId="0" applyFont="1" applyFill="1" applyBorder="1" applyAlignment="1">
      <alignment horizontal="left" vertical="center"/>
    </xf>
    <xf numFmtId="0" fontId="36" fillId="6" borderId="15" xfId="0" applyFont="1" applyFill="1" applyBorder="1" applyAlignment="1">
      <alignment vertical="center" wrapText="1"/>
    </xf>
    <xf numFmtId="164" fontId="8" fillId="6" borderId="15" xfId="0" applyNumberFormat="1" applyFont="1" applyFill="1" applyBorder="1" applyAlignment="1">
      <alignment horizontal="right" vertical="center"/>
    </xf>
    <xf numFmtId="0" fontId="36" fillId="3" borderId="7" xfId="0" applyFont="1" applyFill="1" applyBorder="1" applyAlignment="1">
      <alignment horizontal="right" vertical="center" wrapText="1"/>
    </xf>
    <xf numFmtId="0" fontId="8" fillId="3" borderId="9" xfId="0" applyFont="1" applyFill="1" applyBorder="1"/>
    <xf numFmtId="0" fontId="7" fillId="3" borderId="9" xfId="0" applyFont="1" applyFill="1" applyBorder="1" applyAlignment="1">
      <alignment horizontal="right"/>
    </xf>
    <xf numFmtId="0" fontId="4" fillId="4" borderId="9" xfId="0" applyFont="1" applyFill="1" applyBorder="1" applyAlignment="1">
      <alignment horizontal="right"/>
    </xf>
    <xf numFmtId="0" fontId="4" fillId="4" borderId="10" xfId="0" applyFont="1" applyFill="1" applyBorder="1"/>
    <xf numFmtId="0" fontId="4" fillId="4" borderId="10" xfId="0" applyFont="1" applyFill="1" applyBorder="1" applyAlignment="1">
      <alignment horizontal="right"/>
    </xf>
    <xf numFmtId="164" fontId="4" fillId="4" borderId="10" xfId="0" applyNumberFormat="1" applyFont="1" applyFill="1" applyBorder="1"/>
    <xf numFmtId="0" fontId="36" fillId="3" borderId="18" xfId="0" applyFont="1" applyFill="1" applyBorder="1" applyAlignment="1">
      <alignment horizontal="center" vertical="center" wrapText="1"/>
    </xf>
    <xf numFmtId="0" fontId="36" fillId="3" borderId="19" xfId="0" applyFont="1" applyFill="1" applyBorder="1" applyAlignment="1">
      <alignment horizontal="center" vertical="center" wrapText="1"/>
    </xf>
    <xf numFmtId="0" fontId="36" fillId="3" borderId="20" xfId="0"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23" xfId="0" applyFont="1" applyFill="1" applyBorder="1" applyAlignment="1">
      <alignment horizontal="center" vertical="center" wrapText="1"/>
    </xf>
    <xf numFmtId="0" fontId="4" fillId="4" borderId="7" xfId="0" applyFont="1" applyFill="1" applyBorder="1"/>
    <xf numFmtId="0" fontId="4" fillId="4" borderId="7" xfId="0" applyFont="1" applyFill="1" applyBorder="1" applyAlignment="1">
      <alignment horizontal="right"/>
    </xf>
    <xf numFmtId="164" fontId="4" fillId="4" borderId="7" xfId="0" applyNumberFormat="1" applyFont="1" applyFill="1" applyBorder="1"/>
    <xf numFmtId="0" fontId="4" fillId="4" borderId="0" xfId="0" applyFont="1" applyFill="1" applyBorder="1" applyAlignment="1">
      <alignment vertical="top"/>
    </xf>
    <xf numFmtId="0" fontId="10" fillId="3" borderId="0" xfId="0" applyFont="1" applyFill="1" applyBorder="1" applyAlignment="1">
      <alignment vertical="top"/>
    </xf>
    <xf numFmtId="0" fontId="10" fillId="3" borderId="0" xfId="0" applyFont="1" applyFill="1" applyBorder="1" applyAlignment="1">
      <alignment horizontal="right" vertical="top" wrapText="1"/>
    </xf>
    <xf numFmtId="0" fontId="36" fillId="3" borderId="0" xfId="0" applyFont="1" applyFill="1" applyBorder="1" applyAlignment="1">
      <alignment vertical="top" wrapText="1"/>
    </xf>
    <xf numFmtId="0" fontId="36" fillId="3" borderId="9" xfId="0" applyFont="1" applyFill="1" applyBorder="1" applyAlignment="1">
      <alignment vertical="top" wrapText="1"/>
    </xf>
    <xf numFmtId="0" fontId="4" fillId="3" borderId="0" xfId="0" applyFont="1" applyFill="1" applyAlignment="1">
      <alignment vertical="top"/>
    </xf>
    <xf numFmtId="0" fontId="4" fillId="4" borderId="0" xfId="0" applyFont="1" applyFill="1" applyAlignment="1">
      <alignment vertical="top"/>
    </xf>
    <xf numFmtId="164" fontId="4" fillId="4" borderId="0" xfId="0" applyNumberFormat="1" applyFont="1" applyFill="1" applyAlignment="1">
      <alignment vertical="top"/>
    </xf>
    <xf numFmtId="0" fontId="36" fillId="3" borderId="0" xfId="0" applyFont="1" applyFill="1" applyBorder="1" applyAlignment="1">
      <alignment horizontal="right" vertical="center" wrapText="1"/>
    </xf>
    <xf numFmtId="0" fontId="36" fillId="3" borderId="0" xfId="0" applyFont="1" applyFill="1" applyBorder="1" applyAlignment="1">
      <alignment vertical="center" wrapText="1"/>
    </xf>
    <xf numFmtId="164" fontId="7" fillId="3" borderId="0" xfId="0" applyNumberFormat="1" applyFont="1" applyFill="1" applyBorder="1" applyAlignment="1">
      <alignment horizontal="right"/>
    </xf>
    <xf numFmtId="0" fontId="40" fillId="3" borderId="0" xfId="0" applyFont="1" applyFill="1" applyBorder="1"/>
    <xf numFmtId="164" fontId="40" fillId="3" borderId="0" xfId="0" applyNumberFormat="1" applyFont="1" applyFill="1" applyBorder="1"/>
    <xf numFmtId="0" fontId="12" fillId="4" borderId="0" xfId="0" applyFont="1" applyFill="1" applyBorder="1"/>
    <xf numFmtId="0" fontId="37" fillId="3" borderId="0" xfId="0" applyFont="1" applyFill="1" applyBorder="1" applyAlignment="1">
      <alignment horizontal="right"/>
    </xf>
    <xf numFmtId="0" fontId="37" fillId="3" borderId="0" xfId="0" applyFont="1" applyFill="1" applyBorder="1"/>
    <xf numFmtId="0" fontId="12" fillId="3" borderId="9" xfId="0" applyFont="1" applyFill="1" applyBorder="1" applyAlignment="1">
      <alignment horizontal="right"/>
    </xf>
    <xf numFmtId="0" fontId="12" fillId="3" borderId="0" xfId="0" applyFont="1" applyFill="1" applyBorder="1" applyAlignment="1">
      <alignment horizontal="right"/>
    </xf>
    <xf numFmtId="0" fontId="8" fillId="5" borderId="9" xfId="0" applyFont="1" applyFill="1" applyBorder="1"/>
    <xf numFmtId="0" fontId="10" fillId="7" borderId="9" xfId="0" applyFont="1" applyFill="1" applyBorder="1" applyAlignment="1">
      <alignment horizontal="right"/>
    </xf>
    <xf numFmtId="164" fontId="10" fillId="7" borderId="9" xfId="0" applyNumberFormat="1" applyFont="1" applyFill="1" applyBorder="1" applyAlignment="1">
      <alignment horizontal="right"/>
    </xf>
    <xf numFmtId="0" fontId="4" fillId="3" borderId="16" xfId="0" applyFont="1" applyFill="1" applyBorder="1"/>
    <xf numFmtId="0" fontId="10" fillId="4" borderId="9" xfId="0" applyFont="1" applyFill="1" applyBorder="1" applyAlignment="1">
      <alignment horizontal="center"/>
    </xf>
    <xf numFmtId="0" fontId="4" fillId="4" borderId="17" xfId="0" applyFont="1" applyFill="1" applyBorder="1"/>
    <xf numFmtId="0" fontId="4" fillId="4" borderId="9" xfId="0" quotePrefix="1" applyFont="1" applyFill="1" applyBorder="1"/>
    <xf numFmtId="0" fontId="4" fillId="4" borderId="0" xfId="0" applyFont="1" applyFill="1" applyBorder="1" applyAlignment="1">
      <alignment horizontal="right"/>
    </xf>
    <xf numFmtId="164" fontId="4" fillId="4" borderId="0" xfId="0" applyNumberFormat="1" applyFont="1" applyFill="1" applyBorder="1"/>
    <xf numFmtId="0" fontId="12" fillId="4" borderId="0" xfId="0" applyFont="1" applyFill="1" applyBorder="1" applyAlignment="1">
      <alignment horizontal="right"/>
    </xf>
    <xf numFmtId="0" fontId="4" fillId="3" borderId="0" xfId="0" applyFont="1" applyFill="1" applyAlignment="1">
      <alignment horizontal="right"/>
    </xf>
  </cellXfs>
  <cellStyles count="2">
    <cellStyle name="Hyperlink" xfId="1" builtinId="8"/>
    <cellStyle name="Normal" xfId="0" builtinId="0"/>
  </cellStyles>
  <dxfs count="16">
    <dxf>
      <font>
        <b/>
        <i val="0"/>
        <color rgb="FFC00000"/>
      </font>
    </dxf>
    <dxf>
      <font>
        <b/>
        <i val="0"/>
        <color theme="6" tint="-0.499984740745262"/>
      </font>
    </dxf>
    <dxf>
      <font>
        <b/>
        <i val="0"/>
        <color rgb="FFC00000"/>
      </font>
    </dxf>
    <dxf>
      <font>
        <b/>
        <i val="0"/>
        <color theme="6" tint="-0.499984740745262"/>
      </font>
    </dxf>
    <dxf>
      <font>
        <b/>
        <i val="0"/>
        <color rgb="FFC00000"/>
      </font>
    </dxf>
    <dxf>
      <font>
        <b/>
        <i val="0"/>
        <color theme="6" tint="-0.499984740745262"/>
      </font>
    </dxf>
    <dxf>
      <font>
        <b/>
        <i val="0"/>
        <color rgb="FFC00000"/>
      </font>
    </dxf>
    <dxf>
      <font>
        <b/>
        <i val="0"/>
        <color theme="6" tint="-0.499984740745262"/>
      </font>
    </dxf>
    <dxf>
      <font>
        <b/>
        <i val="0"/>
        <color rgb="FFC00000"/>
      </font>
    </dxf>
    <dxf>
      <font>
        <b/>
        <i val="0"/>
        <color theme="6" tint="-0.499984740745262"/>
      </font>
    </dxf>
    <dxf>
      <font>
        <b/>
        <i val="0"/>
        <color rgb="FFC00000"/>
      </font>
    </dxf>
    <dxf>
      <font>
        <b/>
        <i val="0"/>
        <color theme="6" tint="-0.499984740745262"/>
      </font>
    </dxf>
    <dxf>
      <font>
        <b/>
        <i val="0"/>
        <color rgb="FFC00000"/>
      </font>
    </dxf>
    <dxf>
      <font>
        <b/>
        <i val="0"/>
        <color theme="6" tint="-0.499984740745262"/>
      </font>
    </dxf>
    <dxf>
      <font>
        <b/>
        <i val="0"/>
        <color rgb="FFC00000"/>
      </font>
    </dxf>
    <dxf>
      <font>
        <b/>
        <i val="0"/>
        <color theme="6" tint="-0.499984740745262"/>
      </font>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CC0099"/>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F5353"/>
      <rgbColor rgb="009933FF"/>
      <rgbColor rgb="009999FF"/>
      <rgbColor rgb="00C80000"/>
      <rgbColor rgb="0066FF66"/>
      <rgbColor rgb="00ECE978"/>
      <rgbColor rgb="00FF99FF"/>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B2A300"/>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2920443768058"/>
          <c:y val="0.11012137119223733"/>
          <c:w val="0.49375100453899035"/>
          <c:h val="0.79530331654932063"/>
        </c:manualLayout>
      </c:layout>
      <c:pieChart>
        <c:varyColors val="1"/>
        <c:ser>
          <c:idx val="0"/>
          <c:order val="0"/>
          <c:spPr>
            <a:solidFill>
              <a:srgbClr val="9999FF"/>
            </a:solidFill>
            <a:ln w="12700">
              <a:solidFill>
                <a:srgbClr val="000000"/>
              </a:solidFill>
              <a:prstDash val="solid"/>
            </a:ln>
          </c:spPr>
          <c:dPt>
            <c:idx val="0"/>
            <c:bubble3D val="0"/>
            <c:spPr>
              <a:solidFill>
                <a:srgbClr val="FF99FF"/>
              </a:solidFill>
              <a:ln w="12700">
                <a:solidFill>
                  <a:srgbClr val="FFFFFF"/>
                </a:solidFill>
                <a:prstDash val="solid"/>
              </a:ln>
            </c:spPr>
            <c:extLst>
              <c:ext xmlns:c16="http://schemas.microsoft.com/office/drawing/2014/chart" uri="{C3380CC4-5D6E-409C-BE32-E72D297353CC}">
                <c16:uniqueId val="{00000000-9086-4E84-8147-62C9EE74CBB7}"/>
              </c:ext>
            </c:extLst>
          </c:dPt>
          <c:dPt>
            <c:idx val="1"/>
            <c:bubble3D val="0"/>
            <c:spPr>
              <a:solidFill>
                <a:srgbClr val="FF9966"/>
              </a:solidFill>
              <a:ln w="12700">
                <a:solidFill>
                  <a:srgbClr val="FFFFFF"/>
                </a:solidFill>
                <a:prstDash val="solid"/>
              </a:ln>
            </c:spPr>
            <c:extLst>
              <c:ext xmlns:c16="http://schemas.microsoft.com/office/drawing/2014/chart" uri="{C3380CC4-5D6E-409C-BE32-E72D297353CC}">
                <c16:uniqueId val="{00000001-9086-4E84-8147-62C9EE74CBB7}"/>
              </c:ext>
            </c:extLst>
          </c:dPt>
          <c:dPt>
            <c:idx val="2"/>
            <c:bubble3D val="0"/>
            <c:spPr>
              <a:solidFill>
                <a:srgbClr val="AD86C6"/>
              </a:solidFill>
              <a:ln w="12700">
                <a:solidFill>
                  <a:srgbClr val="FFFFFF"/>
                </a:solidFill>
                <a:prstDash val="solid"/>
              </a:ln>
            </c:spPr>
            <c:extLst>
              <c:ext xmlns:c16="http://schemas.microsoft.com/office/drawing/2014/chart" uri="{C3380CC4-5D6E-409C-BE32-E72D297353CC}">
                <c16:uniqueId val="{00000002-9086-4E84-8147-62C9EE74CBB7}"/>
              </c:ext>
            </c:extLst>
          </c:dPt>
          <c:dPt>
            <c:idx val="3"/>
            <c:bubble3D val="0"/>
            <c:spPr>
              <a:solidFill>
                <a:srgbClr val="F7DF5A"/>
              </a:solidFill>
              <a:ln w="12700">
                <a:solidFill>
                  <a:srgbClr val="FFFFFF"/>
                </a:solidFill>
                <a:prstDash val="solid"/>
              </a:ln>
            </c:spPr>
            <c:extLst>
              <c:ext xmlns:c16="http://schemas.microsoft.com/office/drawing/2014/chart" uri="{C3380CC4-5D6E-409C-BE32-E72D297353CC}">
                <c16:uniqueId val="{00000003-9086-4E84-8147-62C9EE74CBB7}"/>
              </c:ext>
            </c:extLst>
          </c:dPt>
          <c:dPt>
            <c:idx val="4"/>
            <c:bubble3D val="0"/>
            <c:spPr>
              <a:solidFill>
                <a:srgbClr val="A5DBD6"/>
              </a:solidFill>
              <a:ln w="12700">
                <a:solidFill>
                  <a:srgbClr val="FFFFFF"/>
                </a:solidFill>
                <a:prstDash val="solid"/>
              </a:ln>
            </c:spPr>
            <c:extLst>
              <c:ext xmlns:c16="http://schemas.microsoft.com/office/drawing/2014/chart" uri="{C3380CC4-5D6E-409C-BE32-E72D297353CC}">
                <c16:uniqueId val="{00000004-9086-4E84-8147-62C9EE74CBB7}"/>
              </c:ext>
            </c:extLst>
          </c:dPt>
          <c:dLbls>
            <c:dLbl>
              <c:idx val="0"/>
              <c:tx>
                <c:rich>
                  <a:bodyPr/>
                  <a:lstStyle/>
                  <a:p>
                    <a:pPr>
                      <a:defRPr sz="800" b="0" i="0" u="none" strike="noStrike" baseline="0">
                        <a:solidFill>
                          <a:srgbClr val="000000"/>
                        </a:solidFill>
                        <a:latin typeface="Arial"/>
                        <a:ea typeface="Arial"/>
                        <a:cs typeface="Arial"/>
                      </a:defRPr>
                    </a:pPr>
                    <a:r>
                      <a:rPr lang="en-US"/>
                      <a:t>Financial commitments</a:t>
                    </a:r>
                  </a:p>
                </c:rich>
              </c:tx>
              <c:spPr/>
              <c:dLblPos val="bestFi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9086-4E84-8147-62C9EE74CBB7}"/>
                </c:ext>
              </c:extLst>
            </c:dLbl>
            <c:dLbl>
              <c:idx val="1"/>
              <c:tx>
                <c:rich>
                  <a:bodyPr/>
                  <a:lstStyle/>
                  <a:p>
                    <a:pPr>
                      <a:defRPr sz="800" b="0" i="0" u="none" strike="noStrike" baseline="0">
                        <a:solidFill>
                          <a:srgbClr val="000000"/>
                        </a:solidFill>
                        <a:latin typeface="Arial"/>
                        <a:ea typeface="Arial"/>
                        <a:cs typeface="Arial"/>
                      </a:defRPr>
                    </a:pPr>
                    <a:r>
                      <a:rPr lang="en-US"/>
                      <a:t>Home / Utilities</a:t>
                    </a:r>
                  </a:p>
                </c:rich>
              </c:tx>
              <c:spPr/>
              <c:dLblPos val="bestFi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086-4E84-8147-62C9EE74CBB7}"/>
                </c:ext>
              </c:extLst>
            </c:dLbl>
            <c:dLbl>
              <c:idx val="2"/>
              <c:tx>
                <c:rich>
                  <a:bodyPr/>
                  <a:lstStyle/>
                  <a:p>
                    <a:pPr>
                      <a:defRPr sz="800" b="0" i="0" u="none" strike="noStrike" baseline="0">
                        <a:solidFill>
                          <a:srgbClr val="000000"/>
                        </a:solidFill>
                        <a:latin typeface="Arial"/>
                        <a:ea typeface="Arial"/>
                        <a:cs typeface="Arial"/>
                      </a:defRPr>
                    </a:pPr>
                    <a:r>
                      <a:rPr lang="en-US"/>
                      <a:t>Education / Health</a:t>
                    </a:r>
                  </a:p>
                </c:rich>
              </c:tx>
              <c:spPr/>
              <c:dLblPos val="bestFi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086-4E84-8147-62C9EE74CBB7}"/>
                </c:ext>
              </c:extLst>
            </c:dLbl>
            <c:dLbl>
              <c:idx val="3"/>
              <c:tx>
                <c:rich>
                  <a:bodyPr/>
                  <a:lstStyle/>
                  <a:p>
                    <a:pPr>
                      <a:defRPr sz="800" b="0" i="0" u="none" strike="noStrike" baseline="0">
                        <a:solidFill>
                          <a:srgbClr val="000000"/>
                        </a:solidFill>
                        <a:latin typeface="Arial"/>
                        <a:ea typeface="Arial"/>
                        <a:cs typeface="Arial"/>
                      </a:defRPr>
                    </a:pPr>
                    <a:r>
                      <a:rPr lang="en-US"/>
                      <a:t>Shopping / Transport</a:t>
                    </a:r>
                  </a:p>
                </c:rich>
              </c:tx>
              <c:spPr/>
              <c:dLblPos val="bestFi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086-4E84-8147-62C9EE74CBB7}"/>
                </c:ext>
              </c:extLst>
            </c:dLbl>
            <c:dLbl>
              <c:idx val="4"/>
              <c:tx>
                <c:rich>
                  <a:bodyPr/>
                  <a:lstStyle/>
                  <a:p>
                    <a:pPr>
                      <a:defRPr sz="800" b="0" i="0" u="none" strike="noStrike" baseline="0">
                        <a:solidFill>
                          <a:srgbClr val="000000"/>
                        </a:solidFill>
                        <a:latin typeface="Arial"/>
                        <a:ea typeface="Arial"/>
                        <a:cs typeface="Arial"/>
                      </a:defRPr>
                    </a:pPr>
                    <a:r>
                      <a:rPr lang="en-US"/>
                      <a:t>Entertainment / Eating out</a:t>
                    </a:r>
                  </a:p>
                </c:rich>
              </c:tx>
              <c:spPr/>
              <c:dLblPos val="bestFi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086-4E84-8147-62C9EE74CBB7}"/>
                </c:ext>
              </c:extLst>
            </c:dLbl>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Results!$D$20:$D$24</c:f>
              <c:strCache>
                <c:ptCount val="5"/>
                <c:pt idx="0">
                  <c:v>Financial commitments</c:v>
                </c:pt>
                <c:pt idx="1">
                  <c:v>Home / Utilities</c:v>
                </c:pt>
                <c:pt idx="2">
                  <c:v>Education / Health</c:v>
                </c:pt>
                <c:pt idx="3">
                  <c:v>Shopping / Transport</c:v>
                </c:pt>
                <c:pt idx="4">
                  <c:v>Entertainment / Eating out</c:v>
                </c:pt>
              </c:strCache>
            </c:strRef>
          </c:cat>
          <c:val>
            <c:numRef>
              <c:f>Results!$E$20:$E$24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9086-4E84-8147-62C9EE74CBB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9525">
      <a:noFill/>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563650058758017"/>
          <c:y val="0.28644479629390934"/>
          <c:w val="0.53148691699446193"/>
          <c:h val="0.58992219705041926"/>
        </c:manualLayout>
      </c:layout>
      <c:pieChart>
        <c:varyColors val="1"/>
        <c:ser>
          <c:idx val="0"/>
          <c:order val="0"/>
          <c:spPr>
            <a:solidFill>
              <a:srgbClr val="9999FF"/>
            </a:solidFill>
            <a:ln w="12700">
              <a:solidFill>
                <a:srgbClr val="000000"/>
              </a:solidFill>
              <a:prstDash val="solid"/>
            </a:ln>
          </c:spPr>
          <c:dPt>
            <c:idx val="0"/>
            <c:bubble3D val="0"/>
            <c:spPr>
              <a:solidFill>
                <a:srgbClr val="FF99FF"/>
              </a:solidFill>
              <a:ln w="12700">
                <a:solidFill>
                  <a:srgbClr val="FFFFFF"/>
                </a:solidFill>
                <a:prstDash val="solid"/>
              </a:ln>
            </c:spPr>
            <c:extLst>
              <c:ext xmlns:c16="http://schemas.microsoft.com/office/drawing/2014/chart" uri="{C3380CC4-5D6E-409C-BE32-E72D297353CC}">
                <c16:uniqueId val="{00000000-50F7-4B14-A5A9-F88D229A1E38}"/>
              </c:ext>
            </c:extLst>
          </c:dPt>
          <c:dPt>
            <c:idx val="1"/>
            <c:bubble3D val="0"/>
            <c:spPr>
              <a:solidFill>
                <a:srgbClr val="FF99FF"/>
              </a:solidFill>
              <a:ln w="12700">
                <a:solidFill>
                  <a:srgbClr val="FF99FF"/>
                </a:solidFill>
                <a:prstDash val="solid"/>
              </a:ln>
            </c:spPr>
            <c:extLst>
              <c:ext xmlns:c16="http://schemas.microsoft.com/office/drawing/2014/chart" uri="{C3380CC4-5D6E-409C-BE32-E72D297353CC}">
                <c16:uniqueId val="{00000001-50F7-4B14-A5A9-F88D229A1E38}"/>
              </c:ext>
            </c:extLst>
          </c:dPt>
          <c:dPt>
            <c:idx val="2"/>
            <c:bubble3D val="0"/>
            <c:spPr>
              <a:solidFill>
                <a:srgbClr val="FF9966"/>
              </a:solidFill>
              <a:ln w="12700">
                <a:solidFill>
                  <a:srgbClr val="FFFFFF"/>
                </a:solidFill>
                <a:prstDash val="solid"/>
              </a:ln>
            </c:spPr>
            <c:extLst>
              <c:ext xmlns:c16="http://schemas.microsoft.com/office/drawing/2014/chart" uri="{C3380CC4-5D6E-409C-BE32-E72D297353CC}">
                <c16:uniqueId val="{00000002-50F7-4B14-A5A9-F88D229A1E38}"/>
              </c:ext>
            </c:extLst>
          </c:dPt>
          <c:dPt>
            <c:idx val="3"/>
            <c:bubble3D val="0"/>
            <c:spPr>
              <a:solidFill>
                <a:srgbClr val="AD86C6"/>
              </a:solidFill>
              <a:ln w="12700">
                <a:solidFill>
                  <a:srgbClr val="FFFFFF"/>
                </a:solidFill>
                <a:prstDash val="solid"/>
              </a:ln>
            </c:spPr>
            <c:extLst>
              <c:ext xmlns:c16="http://schemas.microsoft.com/office/drawing/2014/chart" uri="{C3380CC4-5D6E-409C-BE32-E72D297353CC}">
                <c16:uniqueId val="{00000003-50F7-4B14-A5A9-F88D229A1E38}"/>
              </c:ext>
            </c:extLst>
          </c:dPt>
          <c:dPt>
            <c:idx val="4"/>
            <c:bubble3D val="0"/>
            <c:spPr>
              <a:solidFill>
                <a:srgbClr val="F7DF5A"/>
              </a:solidFill>
              <a:ln w="12700">
                <a:solidFill>
                  <a:srgbClr val="FFFFFF"/>
                </a:solidFill>
                <a:prstDash val="solid"/>
              </a:ln>
            </c:spPr>
            <c:extLst>
              <c:ext xmlns:c16="http://schemas.microsoft.com/office/drawing/2014/chart" uri="{C3380CC4-5D6E-409C-BE32-E72D297353CC}">
                <c16:uniqueId val="{00000004-50F7-4B14-A5A9-F88D229A1E38}"/>
              </c:ext>
            </c:extLst>
          </c:dPt>
          <c:dPt>
            <c:idx val="5"/>
            <c:bubble3D val="0"/>
            <c:spPr>
              <a:solidFill>
                <a:srgbClr val="A5DBD6"/>
              </a:solidFill>
              <a:ln w="12700">
                <a:noFill/>
                <a:prstDash val="solid"/>
              </a:ln>
            </c:spPr>
            <c:extLst>
              <c:ext xmlns:c16="http://schemas.microsoft.com/office/drawing/2014/chart" uri="{C3380CC4-5D6E-409C-BE32-E72D297353CC}">
                <c16:uniqueId val="{00000005-50F7-4B14-A5A9-F88D229A1E38}"/>
              </c:ext>
            </c:extLst>
          </c:dPt>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0"/>
            <c:showBubbleSize val="0"/>
            <c:showLeaderLines val="1"/>
            <c:extLst>
              <c:ext xmlns:c15="http://schemas.microsoft.com/office/drawing/2012/chart" uri="{CE6537A1-D6FC-4f65-9D91-7224C49458BB}"/>
            </c:extLst>
          </c:dLbls>
          <c:cat>
            <c:strRef>
              <c:f>Print!$D$30:$D$35</c:f>
              <c:strCache>
                <c:ptCount val="6"/>
                <c:pt idx="0">
                  <c:v>Spending breakdown</c:v>
                </c:pt>
                <c:pt idx="1">
                  <c:v>Financial commitments</c:v>
                </c:pt>
                <c:pt idx="2">
                  <c:v>Home / Utilities</c:v>
                </c:pt>
                <c:pt idx="3">
                  <c:v>Education / Health</c:v>
                </c:pt>
                <c:pt idx="4">
                  <c:v>Shopping / Transport</c:v>
                </c:pt>
                <c:pt idx="5">
                  <c:v>Entertainment / Eating out</c:v>
                </c:pt>
              </c:strCache>
            </c:strRef>
          </c:cat>
          <c:val>
            <c:numRef>
              <c:f>Print!$E$30:$E$35</c:f>
              <c:numCache>
                <c:formatCode>"$"#,##0</c:formatCode>
                <c:ptCount val="6"/>
                <c:pt idx="1">
                  <c:v>0</c:v>
                </c:pt>
                <c:pt idx="2">
                  <c:v>0</c:v>
                </c:pt>
                <c:pt idx="3">
                  <c:v>0</c:v>
                </c:pt>
                <c:pt idx="4">
                  <c:v>0</c:v>
                </c:pt>
                <c:pt idx="5">
                  <c:v>0</c:v>
                </c:pt>
              </c:numCache>
            </c:numRef>
          </c:val>
          <c:extLst>
            <c:ext xmlns:c16="http://schemas.microsoft.com/office/drawing/2014/chart" uri="{C3380CC4-5D6E-409C-BE32-E72D297353CC}">
              <c16:uniqueId val="{00000006-50F7-4B14-A5A9-F88D229A1E3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noFill/>
    <a:ln w="9525">
      <a:noFill/>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trlProps/ctrlProp1.xml><?xml version="1.0" encoding="utf-8"?>
<formControlPr xmlns="http://schemas.microsoft.com/office/spreadsheetml/2009/9/main" objectType="Drop" dropStyle="combo" dx="22" fmlaLink="$T$12" fmlaRange="$Q$18:$Q$22" noThreeD="1" sel="3" val="0"/>
</file>

<file path=xl/ctrlProps/ctrlProp10.xml><?xml version="1.0" encoding="utf-8"?>
<formControlPr xmlns="http://schemas.microsoft.com/office/spreadsheetml/2009/9/main" objectType="Drop" dropStyle="combo" dx="22" fmlaLink="$T$12" fmlaRange="$Q$18:$Q$22" sel="1" val="0"/>
</file>

<file path=xl/ctrlProps/ctrlProp11.xml><?xml version="1.0" encoding="utf-8"?>
<formControlPr xmlns="http://schemas.microsoft.com/office/spreadsheetml/2009/9/main" objectType="Drop" dropStyle="combo" dx="22" fmlaLink="$T$13" fmlaRange="$Q$18:$Q$22" sel="3" val="0"/>
</file>

<file path=xl/ctrlProps/ctrlProp12.xml><?xml version="1.0" encoding="utf-8"?>
<formControlPr xmlns="http://schemas.microsoft.com/office/spreadsheetml/2009/9/main" objectType="Drop" dropStyle="combo" dx="22" fmlaLink="$T$15" fmlaRange="$Q$18:$Q$22" sel="3" val="0"/>
</file>

<file path=xl/ctrlProps/ctrlProp13.xml><?xml version="1.0" encoding="utf-8"?>
<formControlPr xmlns="http://schemas.microsoft.com/office/spreadsheetml/2009/9/main" objectType="Drop" dropStyle="combo" dx="22" fmlaLink="$T$16" fmlaRange="$Q$18:$Q$22" sel="3" val="0"/>
</file>

<file path=xl/ctrlProps/ctrlProp14.xml><?xml version="1.0" encoding="utf-8"?>
<formControlPr xmlns="http://schemas.microsoft.com/office/spreadsheetml/2009/9/main" objectType="Drop" dropStyle="combo" dx="22" fmlaLink="$T$18" fmlaRange="$Q$18:$Q$22" sel="2" val="0"/>
</file>

<file path=xl/ctrlProps/ctrlProp15.xml><?xml version="1.0" encoding="utf-8"?>
<formControlPr xmlns="http://schemas.microsoft.com/office/spreadsheetml/2009/9/main" objectType="Drop" dropStyle="combo" dx="22" fmlaLink="$T$19" fmlaRange="$Q$18:$Q$22" sel="2" val="0"/>
</file>

<file path=xl/ctrlProps/ctrlProp16.xml><?xml version="1.0" encoding="utf-8"?>
<formControlPr xmlns="http://schemas.microsoft.com/office/spreadsheetml/2009/9/main" objectType="Drop" dropStyle="combo" dx="22" fmlaLink="$T$21" fmlaRange="$Q$18:$Q$22" sel="3" val="0"/>
</file>

<file path=xl/ctrlProps/ctrlProp17.xml><?xml version="1.0" encoding="utf-8"?>
<formControlPr xmlns="http://schemas.microsoft.com/office/spreadsheetml/2009/9/main" objectType="Drop" dropStyle="combo" dx="22" fmlaLink="$T$22" fmlaRange="$Q$18:$Q$22" sel="3" val="0"/>
</file>

<file path=xl/ctrlProps/ctrlProp18.xml><?xml version="1.0" encoding="utf-8"?>
<formControlPr xmlns="http://schemas.microsoft.com/office/spreadsheetml/2009/9/main" objectType="Drop" dropStyle="combo" dx="22" fmlaLink="$T$25" fmlaRange="$Q$18:$Q$22" sel="3" val="0"/>
</file>

<file path=xl/ctrlProps/ctrlProp19.xml><?xml version="1.0" encoding="utf-8"?>
<formControlPr xmlns="http://schemas.microsoft.com/office/spreadsheetml/2009/9/main" objectType="Drop" dropStyle="combo" dx="22" fmlaLink="$T$24" fmlaRange="$Q$18:$Q$22" sel="1" val="0"/>
</file>

<file path=xl/ctrlProps/ctrlProp2.xml><?xml version="1.0" encoding="utf-8"?>
<formControlPr xmlns="http://schemas.microsoft.com/office/spreadsheetml/2009/9/main" objectType="Drop" dropStyle="combo" dx="22" fmlaLink="$T$13" fmlaRange="$Q$18:$Q$22" sel="2" val="0"/>
</file>

<file path=xl/ctrlProps/ctrlProp20.xml><?xml version="1.0" encoding="utf-8"?>
<formControlPr xmlns="http://schemas.microsoft.com/office/spreadsheetml/2009/9/main" objectType="Drop" dropStyle="combo" dx="22" fmlaLink="'Entertainment-Eating-Out'!$T$30" fmlaRange="$Q$18:$Q$22" sel="5" val="0"/>
</file>

<file path=xl/ctrlProps/ctrlProp21.xml><?xml version="1.0" encoding="utf-8"?>
<formControlPr xmlns="http://schemas.microsoft.com/office/spreadsheetml/2009/9/main" objectType="Drop" dropStyle="combo" dx="22" fmlaLink="$T$13" fmlaRange="$Q$19:$Q$23" sel="4" val="0"/>
</file>

<file path=xl/ctrlProps/ctrlProp22.xml><?xml version="1.0" encoding="utf-8"?>
<formControlPr xmlns="http://schemas.microsoft.com/office/spreadsheetml/2009/9/main" objectType="Drop" dropStyle="combo" dx="22" fmlaLink="$T$14" fmlaRange="$Q$19:$Q$23" sel="4" val="0"/>
</file>

<file path=xl/ctrlProps/ctrlProp23.xml><?xml version="1.0" encoding="utf-8"?>
<formControlPr xmlns="http://schemas.microsoft.com/office/spreadsheetml/2009/9/main" objectType="Drop" dropStyle="combo" dx="22" fmlaLink="$T$15" fmlaRange="$Q$19:$Q$23" sel="3" val="0"/>
</file>

<file path=xl/ctrlProps/ctrlProp24.xml><?xml version="1.0" encoding="utf-8"?>
<formControlPr xmlns="http://schemas.microsoft.com/office/spreadsheetml/2009/9/main" objectType="Drop" dropStyle="combo" dx="22" fmlaLink="$T$16" fmlaRange="$Q$19:$Q$23" sel="5" val="0"/>
</file>

<file path=xl/ctrlProps/ctrlProp25.xml><?xml version="1.0" encoding="utf-8"?>
<formControlPr xmlns="http://schemas.microsoft.com/office/spreadsheetml/2009/9/main" objectType="Drop" dropStyle="combo" dx="22" fmlaLink="$T$17" fmlaRange="$Q$19:$Q$23" sel="5" val="0"/>
</file>

<file path=xl/ctrlProps/ctrlProp26.xml><?xml version="1.0" encoding="utf-8"?>
<formControlPr xmlns="http://schemas.microsoft.com/office/spreadsheetml/2009/9/main" objectType="Drop" dropStyle="combo" dx="22" fmlaLink="$T$18" fmlaRange="$Q$19:$Q$23" sel="3" val="0"/>
</file>

<file path=xl/ctrlProps/ctrlProp27.xml><?xml version="1.0" encoding="utf-8"?>
<formControlPr xmlns="http://schemas.microsoft.com/office/spreadsheetml/2009/9/main" objectType="Drop" dropStyle="combo" dx="22" fmlaLink="$T$22" fmlaRange="$Q$19:$Q$23" sel="1" val="0"/>
</file>

<file path=xl/ctrlProps/ctrlProp28.xml><?xml version="1.0" encoding="utf-8"?>
<formControlPr xmlns="http://schemas.microsoft.com/office/spreadsheetml/2009/9/main" objectType="Drop" dropStyle="combo" dx="22" fmlaLink="$T$23" fmlaRange="$Q$19:$Q$23" sel="4" val="0"/>
</file>

<file path=xl/ctrlProps/ctrlProp29.xml><?xml version="1.0" encoding="utf-8"?>
<formControlPr xmlns="http://schemas.microsoft.com/office/spreadsheetml/2009/9/main" objectType="Drop" dropStyle="combo" dx="22" fmlaLink="$T$24" fmlaRange="$Q$19:$Q$23" sel="4" val="0"/>
</file>

<file path=xl/ctrlProps/ctrlProp3.xml><?xml version="1.0" encoding="utf-8"?>
<formControlPr xmlns="http://schemas.microsoft.com/office/spreadsheetml/2009/9/main" objectType="Drop" dropStyle="combo" dx="22" fmlaLink="$T$15" fmlaRange="$Q$18:$Q$22" sel="5" val="0"/>
</file>

<file path=xl/ctrlProps/ctrlProp30.xml><?xml version="1.0" encoding="utf-8"?>
<formControlPr xmlns="http://schemas.microsoft.com/office/spreadsheetml/2009/9/main" objectType="Drop" dropStyle="combo" dx="22" fmlaLink="$T$25" fmlaRange="$Q$19:$Q$23" sel="3" val="0"/>
</file>

<file path=xl/ctrlProps/ctrlProp31.xml><?xml version="1.0" encoding="utf-8"?>
<formControlPr xmlns="http://schemas.microsoft.com/office/spreadsheetml/2009/9/main" objectType="Drop" dropStyle="combo" dx="22" fmlaLink="$T$26" fmlaRange="$Q$19:$Q$23" sel="3" val="0"/>
</file>

<file path=xl/ctrlProps/ctrlProp32.xml><?xml version="1.0" encoding="utf-8"?>
<formControlPr xmlns="http://schemas.microsoft.com/office/spreadsheetml/2009/9/main" objectType="Drop" dropStyle="combo" dx="22" fmlaLink="$T$27" fmlaRange="$Q$19:$Q$23" sel="3" val="0"/>
</file>

<file path=xl/ctrlProps/ctrlProp33.xml><?xml version="1.0" encoding="utf-8"?>
<formControlPr xmlns="http://schemas.microsoft.com/office/spreadsheetml/2009/9/main" objectType="Drop" dropStyle="combo" dx="22" fmlaLink="$T$28" fmlaRange="$Q$19:$Q$23" sel="3" val="0"/>
</file>

<file path=xl/ctrlProps/ctrlProp34.xml><?xml version="1.0" encoding="utf-8"?>
<formControlPr xmlns="http://schemas.microsoft.com/office/spreadsheetml/2009/9/main" objectType="Drop" dropStyle="combo" dx="22" fmlaLink="$T$29" fmlaRange="$Q$19:$Q$23" sel="3" val="0"/>
</file>

<file path=xl/ctrlProps/ctrlProp35.xml><?xml version="1.0" encoding="utf-8"?>
<formControlPr xmlns="http://schemas.microsoft.com/office/spreadsheetml/2009/9/main" objectType="Drop" dropStyle="combo" dx="22" fmlaLink="'Entertainment-Eating-Out'!$T$30" fmlaRange="$Q$19:$Q$23" sel="5" val="0"/>
</file>

<file path=xl/ctrlProps/ctrlProp36.xml><?xml version="1.0" encoding="utf-8"?>
<formControlPr xmlns="http://schemas.microsoft.com/office/spreadsheetml/2009/9/main" objectType="Drop" dropStyle="combo" dx="22" fmlaLink="$T$13" fmlaRange="$Q$19:$Q$23" sel="5" val="0"/>
</file>

<file path=xl/ctrlProps/ctrlProp37.xml><?xml version="1.0" encoding="utf-8"?>
<formControlPr xmlns="http://schemas.microsoft.com/office/spreadsheetml/2009/9/main" objectType="Drop" dropStyle="combo" dx="22" fmlaLink="$T$14" fmlaRange="$Q$19:$Q$23" sel="5" val="0"/>
</file>

<file path=xl/ctrlProps/ctrlProp38.xml><?xml version="1.0" encoding="utf-8"?>
<formControlPr xmlns="http://schemas.microsoft.com/office/spreadsheetml/2009/9/main" objectType="Drop" dropStyle="combo" dx="22" fmlaLink="$T$15" fmlaRange="$Q$19:$Q$23" sel="1" val="0"/>
</file>

<file path=xl/ctrlProps/ctrlProp39.xml><?xml version="1.0" encoding="utf-8"?>
<formControlPr xmlns="http://schemas.microsoft.com/office/spreadsheetml/2009/9/main" objectType="Drop" dropStyle="combo" dx="22" fmlaLink="$T$16" fmlaRange="$Q$19:$Q$23" sel="5" val="0"/>
</file>

<file path=xl/ctrlProps/ctrlProp4.xml><?xml version="1.0" encoding="utf-8"?>
<formControlPr xmlns="http://schemas.microsoft.com/office/spreadsheetml/2009/9/main" objectType="Drop" dropStyle="combo" dx="22" fmlaLink="$T$16" fmlaRange="$Q$18:$Q$22" sel="5" val="0"/>
</file>

<file path=xl/ctrlProps/ctrlProp40.xml><?xml version="1.0" encoding="utf-8"?>
<formControlPr xmlns="http://schemas.microsoft.com/office/spreadsheetml/2009/9/main" objectType="Drop" dropStyle="combo" dx="22" fmlaLink="$T$17" fmlaRange="$Q$19:$Q$23" sel="5" val="0"/>
</file>

<file path=xl/ctrlProps/ctrlProp41.xml><?xml version="1.0" encoding="utf-8"?>
<formControlPr xmlns="http://schemas.microsoft.com/office/spreadsheetml/2009/9/main" objectType="Drop" dropStyle="combo" dx="22" fmlaLink="$T$18" fmlaRange="$Q$19:$Q$23" sel="3" val="0"/>
</file>

<file path=xl/ctrlProps/ctrlProp42.xml><?xml version="1.0" encoding="utf-8"?>
<formControlPr xmlns="http://schemas.microsoft.com/office/spreadsheetml/2009/9/main" objectType="Drop" dropStyle="combo" dx="22" fmlaLink="$T$19" fmlaRange="$Q$19:$Q$23" sel="3" val="0"/>
</file>

<file path=xl/ctrlProps/ctrlProp43.xml><?xml version="1.0" encoding="utf-8"?>
<formControlPr xmlns="http://schemas.microsoft.com/office/spreadsheetml/2009/9/main" objectType="Drop" dropStyle="combo" dx="22" fmlaLink="$T$23" fmlaRange="$Q$19:$Q$23" sel="3" val="0"/>
</file>

<file path=xl/ctrlProps/ctrlProp44.xml><?xml version="1.0" encoding="utf-8"?>
<formControlPr xmlns="http://schemas.microsoft.com/office/spreadsheetml/2009/9/main" objectType="Drop" dropStyle="combo" dx="22" fmlaLink="$T$24" fmlaRange="$Q$19:$Q$23" sel="3" val="0"/>
</file>

<file path=xl/ctrlProps/ctrlProp45.xml><?xml version="1.0" encoding="utf-8"?>
<formControlPr xmlns="http://schemas.microsoft.com/office/spreadsheetml/2009/9/main" objectType="Drop" dropStyle="combo" dx="22" fmlaLink="$T$25" fmlaRange="$Q$19:$Q$23" sel="5" val="0"/>
</file>

<file path=xl/ctrlProps/ctrlProp46.xml><?xml version="1.0" encoding="utf-8"?>
<formControlPr xmlns="http://schemas.microsoft.com/office/spreadsheetml/2009/9/main" objectType="Drop" dropStyle="combo" dx="22" fmlaLink="$T$26" fmlaRange="$Q$19:$Q$23" sel="5" val="0"/>
</file>

<file path=xl/ctrlProps/ctrlProp47.xml><?xml version="1.0" encoding="utf-8"?>
<formControlPr xmlns="http://schemas.microsoft.com/office/spreadsheetml/2009/9/main" objectType="Drop" dropStyle="combo" dx="22" fmlaLink="$T$27" fmlaRange="$Q$19:$Q$23" sel="5" val="0"/>
</file>

<file path=xl/ctrlProps/ctrlProp48.xml><?xml version="1.0" encoding="utf-8"?>
<formControlPr xmlns="http://schemas.microsoft.com/office/spreadsheetml/2009/9/main" objectType="Drop" dropStyle="combo" dx="22" fmlaLink="$T$28" fmlaRange="$Q$19:$Q$23" sel="5" val="0"/>
</file>

<file path=xl/ctrlProps/ctrlProp49.xml><?xml version="1.0" encoding="utf-8"?>
<formControlPr xmlns="http://schemas.microsoft.com/office/spreadsheetml/2009/9/main" objectType="Drop" dropStyle="combo" dx="22" fmlaLink="$T$29" fmlaRange="$Q$19:$Q$23" sel="5" val="0"/>
</file>

<file path=xl/ctrlProps/ctrlProp5.xml><?xml version="1.0" encoding="utf-8"?>
<formControlPr xmlns="http://schemas.microsoft.com/office/spreadsheetml/2009/9/main" objectType="Drop" dropStyle="combo" dx="22" fmlaLink="$T$18" fmlaRange="$Q$18:$Q$22" sel="2" val="0"/>
</file>

<file path=xl/ctrlProps/ctrlProp50.xml><?xml version="1.0" encoding="utf-8"?>
<formControlPr xmlns="http://schemas.microsoft.com/office/spreadsheetml/2009/9/main" objectType="Drop" dropStyle="combo" dx="22" fmlaLink="$T$30" fmlaRange="$Q$19:$Q$23" sel="3" val="0"/>
</file>

<file path=xl/ctrlProps/ctrlProp51.xml><?xml version="1.0" encoding="utf-8"?>
<formControlPr xmlns="http://schemas.microsoft.com/office/spreadsheetml/2009/9/main" objectType="Drop" dropStyle="combo" dx="22" fmlaLink="'Entertainment-Eating-Out'!$T$30" fmlaRange="$Q$19:$Q$23" sel="5" val="0"/>
</file>

<file path=xl/ctrlProps/ctrlProp52.xml><?xml version="1.0" encoding="utf-8"?>
<formControlPr xmlns="http://schemas.microsoft.com/office/spreadsheetml/2009/9/main" objectType="Drop" dropStyle="combo" dx="22" fmlaLink="$T$13" fmlaRange="$Q$19:$Q$23" sel="1" val="0"/>
</file>

<file path=xl/ctrlProps/ctrlProp53.xml><?xml version="1.0" encoding="utf-8"?>
<formControlPr xmlns="http://schemas.microsoft.com/office/spreadsheetml/2009/9/main" objectType="Drop" dropStyle="combo" dx="22" fmlaLink="$T$14" fmlaRange="$Q$19:$Q$23" sel="1" val="0"/>
</file>

<file path=xl/ctrlProps/ctrlProp54.xml><?xml version="1.0" encoding="utf-8"?>
<formControlPr xmlns="http://schemas.microsoft.com/office/spreadsheetml/2009/9/main" objectType="Drop" dropStyle="combo" dx="22" fmlaLink="$T$15" fmlaRange="$Q$19:$Q$23" sel="1" val="0"/>
</file>

<file path=xl/ctrlProps/ctrlProp55.xml><?xml version="1.0" encoding="utf-8"?>
<formControlPr xmlns="http://schemas.microsoft.com/office/spreadsheetml/2009/9/main" objectType="Drop" dropStyle="combo" dx="22" fmlaLink="$T$16" fmlaRange="$Q$19:$Q$23" sel="3" val="0"/>
</file>

<file path=xl/ctrlProps/ctrlProp56.xml><?xml version="1.0" encoding="utf-8"?>
<formControlPr xmlns="http://schemas.microsoft.com/office/spreadsheetml/2009/9/main" objectType="Drop" dropStyle="combo" dx="22" fmlaLink="$T$17" fmlaRange="$Q$19:$Q$23" sel="3" val="0"/>
</file>

<file path=xl/ctrlProps/ctrlProp57.xml><?xml version="1.0" encoding="utf-8"?>
<formControlPr xmlns="http://schemas.microsoft.com/office/spreadsheetml/2009/9/main" objectType="Drop" dropStyle="combo" dx="22" fmlaLink="$T$18" fmlaRange="$Q$19:$Q$23" sel="4" val="0"/>
</file>

<file path=xl/ctrlProps/ctrlProp58.xml><?xml version="1.0" encoding="utf-8"?>
<formControlPr xmlns="http://schemas.microsoft.com/office/spreadsheetml/2009/9/main" objectType="Drop" dropStyle="combo" dx="22" fmlaLink="$T$19" fmlaRange="$Q$19:$Q$23" sel="3" val="0"/>
</file>

<file path=xl/ctrlProps/ctrlProp59.xml><?xml version="1.0" encoding="utf-8"?>
<formControlPr xmlns="http://schemas.microsoft.com/office/spreadsheetml/2009/9/main" objectType="Drop" dropStyle="combo" dx="22" fmlaLink="$T$20" fmlaRange="$Q$19:$Q$23" sel="1" val="0"/>
</file>

<file path=xl/ctrlProps/ctrlProp6.xml><?xml version="1.0" encoding="utf-8"?>
<formControlPr xmlns="http://schemas.microsoft.com/office/spreadsheetml/2009/9/main" objectType="Drop" dropStyle="combo" dx="22" fmlaLink="$T$19" fmlaRange="$Q$18:$Q$22" sel="2" val="0"/>
</file>

<file path=xl/ctrlProps/ctrlProp60.xml><?xml version="1.0" encoding="utf-8"?>
<formControlPr xmlns="http://schemas.microsoft.com/office/spreadsheetml/2009/9/main" objectType="Drop" dropStyle="combo" dx="22" fmlaLink="$T$24" fmlaRange="$Q$19:$Q$23" sel="5" val="0"/>
</file>

<file path=xl/ctrlProps/ctrlProp61.xml><?xml version="1.0" encoding="utf-8"?>
<formControlPr xmlns="http://schemas.microsoft.com/office/spreadsheetml/2009/9/main" objectType="Drop" dropStyle="combo" dx="22" fmlaLink="$T$25" fmlaRange="$Q$19:$Q$23" sel="5" val="0"/>
</file>

<file path=xl/ctrlProps/ctrlProp62.xml><?xml version="1.0" encoding="utf-8"?>
<formControlPr xmlns="http://schemas.microsoft.com/office/spreadsheetml/2009/9/main" objectType="Drop" dropStyle="combo" dx="22" fmlaLink="$T$26" fmlaRange="$Q$19:$Q$23" sel="5" val="0"/>
</file>

<file path=xl/ctrlProps/ctrlProp63.xml><?xml version="1.0" encoding="utf-8"?>
<formControlPr xmlns="http://schemas.microsoft.com/office/spreadsheetml/2009/9/main" objectType="Drop" dropStyle="combo" dx="22" fmlaLink="$T$27" fmlaRange="$Q$19:$Q$23" sel="2" val="0"/>
</file>

<file path=xl/ctrlProps/ctrlProp64.xml><?xml version="1.0" encoding="utf-8"?>
<formControlPr xmlns="http://schemas.microsoft.com/office/spreadsheetml/2009/9/main" objectType="Drop" dropStyle="combo" dx="22" fmlaLink="$T$28" fmlaRange="$Q$19:$Q$23" sel="3" val="0"/>
</file>

<file path=xl/ctrlProps/ctrlProp65.xml><?xml version="1.0" encoding="utf-8"?>
<formControlPr xmlns="http://schemas.microsoft.com/office/spreadsheetml/2009/9/main" objectType="Drop" dropStyle="combo" dx="22" fmlaLink="$T$29" fmlaRange="$Q$19:$Q$23" sel="1" val="0"/>
</file>

<file path=xl/ctrlProps/ctrlProp66.xml><?xml version="1.0" encoding="utf-8"?>
<formControlPr xmlns="http://schemas.microsoft.com/office/spreadsheetml/2009/9/main" objectType="Drop" dropStyle="combo" dx="22" fmlaLink="$T$30" fmlaRange="$Q$19:$Q$23" sel="3" val="0"/>
</file>

<file path=xl/ctrlProps/ctrlProp67.xml><?xml version="1.0" encoding="utf-8"?>
<formControlPr xmlns="http://schemas.microsoft.com/office/spreadsheetml/2009/9/main" objectType="Drop" dropStyle="combo" dx="22" fmlaLink="'Entertainment-Eating-Out'!$T$30" fmlaRange="$Q$19:$Q$23" sel="5" val="0"/>
</file>

<file path=xl/ctrlProps/ctrlProp68.xml><?xml version="1.0" encoding="utf-8"?>
<formControlPr xmlns="http://schemas.microsoft.com/office/spreadsheetml/2009/9/main" objectType="Drop" dropStyle="combo" dx="22" fmlaLink="$T$11" fmlaRange="$Q$17:$Q$21" sel="2" val="0"/>
</file>

<file path=xl/ctrlProps/ctrlProp69.xml><?xml version="1.0" encoding="utf-8"?>
<formControlPr xmlns="http://schemas.microsoft.com/office/spreadsheetml/2009/9/main" objectType="Drop" dropStyle="combo" dx="22" fmlaLink="$T$12" fmlaRange="$Q$17:$Q$21" sel="1" val="0"/>
</file>

<file path=xl/ctrlProps/ctrlProp7.xml><?xml version="1.0" encoding="utf-8"?>
<formControlPr xmlns="http://schemas.microsoft.com/office/spreadsheetml/2009/9/main" objectType="Drop" dropStyle="combo" dx="22" fmlaLink="$T$21" fmlaRange="$Q$18:$Q$22" sel="3" val="0"/>
</file>

<file path=xl/ctrlProps/ctrlProp70.xml><?xml version="1.0" encoding="utf-8"?>
<formControlPr xmlns="http://schemas.microsoft.com/office/spreadsheetml/2009/9/main" objectType="Drop" dropStyle="combo" dx="22" fmlaLink="$T$13" fmlaRange="$Q$17:$Q$21" sel="1" val="0"/>
</file>

<file path=xl/ctrlProps/ctrlProp71.xml><?xml version="1.0" encoding="utf-8"?>
<formControlPr xmlns="http://schemas.microsoft.com/office/spreadsheetml/2009/9/main" objectType="Drop" dropStyle="combo" dx="22" fmlaLink="$T$14" fmlaRange="$Q$17:$Q$21" sel="3" val="0"/>
</file>

<file path=xl/ctrlProps/ctrlProp72.xml><?xml version="1.0" encoding="utf-8"?>
<formControlPr xmlns="http://schemas.microsoft.com/office/spreadsheetml/2009/9/main" objectType="Drop" dropStyle="combo" dx="22" fmlaLink="$T$15" fmlaRange="$Q$17:$Q$21" sel="1" val="0"/>
</file>

<file path=xl/ctrlProps/ctrlProp73.xml><?xml version="1.0" encoding="utf-8"?>
<formControlPr xmlns="http://schemas.microsoft.com/office/spreadsheetml/2009/9/main" objectType="Drop" dropStyle="combo" dx="22" fmlaLink="$T$16" fmlaRange="$Q$17:$Q$21" sel="2" val="0"/>
</file>

<file path=xl/ctrlProps/ctrlProp74.xml><?xml version="1.0" encoding="utf-8"?>
<formControlPr xmlns="http://schemas.microsoft.com/office/spreadsheetml/2009/9/main" objectType="Drop" dropStyle="combo" dx="22" fmlaLink="$T$17" fmlaRange="$Q$17:$Q$21" sel="2" val="0"/>
</file>

<file path=xl/ctrlProps/ctrlProp75.xml><?xml version="1.0" encoding="utf-8"?>
<formControlPr xmlns="http://schemas.microsoft.com/office/spreadsheetml/2009/9/main" objectType="Drop" dropStyle="combo" dx="22" fmlaLink="$T$18" fmlaRange="$Q$17:$Q$21" sel="1" val="0"/>
</file>

<file path=xl/ctrlProps/ctrlProp76.xml><?xml version="1.0" encoding="utf-8"?>
<formControlPr xmlns="http://schemas.microsoft.com/office/spreadsheetml/2009/9/main" objectType="Drop" dropStyle="combo" dx="22" fmlaLink="$T$20" fmlaRange="$Q$17:$Q$21" sel="3" val="0"/>
</file>

<file path=xl/ctrlProps/ctrlProp77.xml><?xml version="1.0" encoding="utf-8"?>
<formControlPr xmlns="http://schemas.microsoft.com/office/spreadsheetml/2009/9/main" objectType="Drop" dropStyle="combo" dx="22" fmlaLink="$T$19" fmlaRange="$Q$17:$Q$21" sel="5" val="0"/>
</file>

<file path=xl/ctrlProps/ctrlProp78.xml><?xml version="1.0" encoding="utf-8"?>
<formControlPr xmlns="http://schemas.microsoft.com/office/spreadsheetml/2009/9/main" objectType="Drop" dropStyle="combo" dx="22" fmlaLink="$T$24" fmlaRange="$Q$17:$Q$21" sel="3" val="0"/>
</file>

<file path=xl/ctrlProps/ctrlProp79.xml><?xml version="1.0" encoding="utf-8"?>
<formControlPr xmlns="http://schemas.microsoft.com/office/spreadsheetml/2009/9/main" objectType="Drop" dropStyle="combo" dx="22" fmlaLink="$T$25" fmlaRange="$Q$17:$Q$21" sel="1" val="0"/>
</file>

<file path=xl/ctrlProps/ctrlProp8.xml><?xml version="1.0" encoding="utf-8"?>
<formControlPr xmlns="http://schemas.microsoft.com/office/spreadsheetml/2009/9/main" objectType="Drop" dropStyle="combo" dx="22" fmlaLink="$T$22" fmlaRange="$Q$18:$Q$22" sel="3" val="0"/>
</file>

<file path=xl/ctrlProps/ctrlProp80.xml><?xml version="1.0" encoding="utf-8"?>
<formControlPr xmlns="http://schemas.microsoft.com/office/spreadsheetml/2009/9/main" objectType="Drop" dropStyle="combo" dx="22" fmlaLink="$T$26" fmlaRange="$Q$17:$Q$21" sel="1" val="0"/>
</file>

<file path=xl/ctrlProps/ctrlProp81.xml><?xml version="1.0" encoding="utf-8"?>
<formControlPr xmlns="http://schemas.microsoft.com/office/spreadsheetml/2009/9/main" objectType="Drop" dropStyle="combo" dx="22" fmlaLink="$T$27" fmlaRange="$Q$17:$Q$21" sel="1" val="0"/>
</file>

<file path=xl/ctrlProps/ctrlProp82.xml><?xml version="1.0" encoding="utf-8"?>
<formControlPr xmlns="http://schemas.microsoft.com/office/spreadsheetml/2009/9/main" objectType="Drop" dropStyle="combo" dx="22" fmlaLink="$T$28" fmlaRange="$Q$17:$Q$21" sel="3" val="0"/>
</file>

<file path=xl/ctrlProps/ctrlProp83.xml><?xml version="1.0" encoding="utf-8"?>
<formControlPr xmlns="http://schemas.microsoft.com/office/spreadsheetml/2009/9/main" objectType="Drop" dropStyle="combo" dx="22" fmlaLink="'Entertainment-Eating-Out'!$T$30" fmlaRange="$Q$17:$Q$21" sel="5" val="0"/>
</file>

<file path=xl/ctrlProps/ctrlProp84.xml><?xml version="1.0" encoding="utf-8"?>
<formControlPr xmlns="http://schemas.microsoft.com/office/spreadsheetml/2009/9/main" objectType="Drop" dropStyle="combo" dx="22" fmlaLink="'Entertainment-Eating-Out'!$T$30" fmlaRange="$Q$18:$Q$22" sel="5" val="0"/>
</file>

<file path=xl/ctrlProps/ctrlProp85.xml><?xml version="1.0" encoding="utf-8"?>
<formControlPr xmlns="http://schemas.microsoft.com/office/spreadsheetml/2009/9/main" objectType="Drop" dropStyle="combo" dx="22" fmlaLink="'Entertainment-Eating-Out'!$T$30" fmlaRange="$Q$27:$Q$29" sel="3" val="0"/>
</file>

<file path=xl/ctrlProps/ctrlProp9.xml><?xml version="1.0" encoding="utf-8"?>
<formControlPr xmlns="http://schemas.microsoft.com/office/spreadsheetml/2009/9/main" objectType="Drop" dropStyle="combo" dx="22" fmlaLink="'Entertainment-Eating-Out'!$T$30" fmlaRange="$Q$18:$Q$22" sel="5" val="0"/>
</file>

<file path=xl/drawings/_rels/drawing1.xml.rels><?xml version="1.0" encoding="UTF-8" standalone="yes"?>
<Relationships xmlns="http://schemas.openxmlformats.org/package/2006/relationships"><Relationship Id="rId8" Type="http://schemas.openxmlformats.org/officeDocument/2006/relationships/hyperlink" Target="#'Home-Utilities'!A1"/><Relationship Id="rId13" Type="http://schemas.openxmlformats.org/officeDocument/2006/relationships/hyperlink" Target="#Results!A1"/><Relationship Id="rId3" Type="http://schemas.openxmlformats.org/officeDocument/2006/relationships/image" Target="../media/image2.png"/><Relationship Id="rId7" Type="http://schemas.openxmlformats.org/officeDocument/2006/relationships/hyperlink" Target="#'Financial-Commitments'!A1"/><Relationship Id="rId12" Type="http://schemas.openxmlformats.org/officeDocument/2006/relationships/hyperlink" Target="#Income!A1"/><Relationship Id="rId2" Type="http://schemas.openxmlformats.org/officeDocument/2006/relationships/hyperlink" Target="#Income!D9"/><Relationship Id="rId16" Type="http://schemas.openxmlformats.org/officeDocument/2006/relationships/image" Target="../media/image4.jpg"/><Relationship Id="rId1" Type="http://schemas.openxmlformats.org/officeDocument/2006/relationships/image" Target="../media/image1.png"/><Relationship Id="rId6" Type="http://schemas.openxmlformats.org/officeDocument/2006/relationships/hyperlink" Target="#Income!D12"/><Relationship Id="rId11" Type="http://schemas.openxmlformats.org/officeDocument/2006/relationships/hyperlink" Target="#'Entertainment-Eating-Out'!A1"/><Relationship Id="rId5" Type="http://schemas.openxmlformats.org/officeDocument/2006/relationships/hyperlink" Target="#Income!D13"/><Relationship Id="rId15" Type="http://schemas.openxmlformats.org/officeDocument/2006/relationships/image" Target="../media/image3.png"/><Relationship Id="rId10" Type="http://schemas.openxmlformats.org/officeDocument/2006/relationships/hyperlink" Target="#'Shopping-Transport'!A1"/><Relationship Id="rId4" Type="http://schemas.openxmlformats.org/officeDocument/2006/relationships/hyperlink" Target="#Income!D10"/><Relationship Id="rId9" Type="http://schemas.openxmlformats.org/officeDocument/2006/relationships/hyperlink" Target="#'Education-Health'!A1"/><Relationship Id="rId14" Type="http://schemas.openxmlformats.org/officeDocument/2006/relationships/hyperlink" Target="#Print!A1"/></Relationships>
</file>

<file path=xl/drawings/_rels/drawing2.xml.rels><?xml version="1.0" encoding="UTF-8" standalone="yes"?>
<Relationships xmlns="http://schemas.openxmlformats.org/package/2006/relationships"><Relationship Id="rId8" Type="http://schemas.openxmlformats.org/officeDocument/2006/relationships/hyperlink" Target="#'Financial-Commitments'!D22"/><Relationship Id="rId13" Type="http://schemas.openxmlformats.org/officeDocument/2006/relationships/hyperlink" Target="#'Entertainment-Eating-Out'!A1"/><Relationship Id="rId3" Type="http://schemas.openxmlformats.org/officeDocument/2006/relationships/hyperlink" Target="#Income!A1"/><Relationship Id="rId7" Type="http://schemas.openxmlformats.org/officeDocument/2006/relationships/hyperlink" Target="#'Financial-Commitments'!D16"/><Relationship Id="rId12" Type="http://schemas.openxmlformats.org/officeDocument/2006/relationships/hyperlink" Target="#'Shopping-Transport'!A1"/><Relationship Id="rId17" Type="http://schemas.openxmlformats.org/officeDocument/2006/relationships/image" Target="../media/image4.jpg"/><Relationship Id="rId2" Type="http://schemas.openxmlformats.org/officeDocument/2006/relationships/hyperlink" Target="#'Home-Utilities'!A1"/><Relationship Id="rId16"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hyperlink" Target="#'Financial-Commitments'!D21"/><Relationship Id="rId11" Type="http://schemas.openxmlformats.org/officeDocument/2006/relationships/hyperlink" Target="#'Education-Health'!A1"/><Relationship Id="rId5" Type="http://schemas.openxmlformats.org/officeDocument/2006/relationships/image" Target="../media/image2.png"/><Relationship Id="rId15" Type="http://schemas.openxmlformats.org/officeDocument/2006/relationships/hyperlink" Target="#Print!A1"/><Relationship Id="rId10" Type="http://schemas.openxmlformats.org/officeDocument/2006/relationships/hyperlink" Target="#'Financial-Commitments'!A1"/><Relationship Id="rId4" Type="http://schemas.openxmlformats.org/officeDocument/2006/relationships/hyperlink" Target="#'Financial-Commitments'!D13"/><Relationship Id="rId9" Type="http://schemas.openxmlformats.org/officeDocument/2006/relationships/hyperlink" Target="#'Financial-Commitments'!D12"/><Relationship Id="rId14" Type="http://schemas.openxmlformats.org/officeDocument/2006/relationships/hyperlink" Target="#Results!A1"/></Relationships>
</file>

<file path=xl/drawings/_rels/drawing3.xml.rels><?xml version="1.0" encoding="UTF-8" standalone="yes"?>
<Relationships xmlns="http://schemas.openxmlformats.org/package/2006/relationships"><Relationship Id="rId8" Type="http://schemas.openxmlformats.org/officeDocument/2006/relationships/hyperlink" Target="#'Home-Utilities'!A1"/><Relationship Id="rId13" Type="http://schemas.openxmlformats.org/officeDocument/2006/relationships/hyperlink" Target="#Print!A1"/><Relationship Id="rId3" Type="http://schemas.openxmlformats.org/officeDocument/2006/relationships/hyperlink" Target="#'Financial-Commitments'!A1"/><Relationship Id="rId7" Type="http://schemas.openxmlformats.org/officeDocument/2006/relationships/hyperlink" Target="#'Home-Utilities'!D24"/><Relationship Id="rId12" Type="http://schemas.openxmlformats.org/officeDocument/2006/relationships/hyperlink" Target="#Results!A1"/><Relationship Id="rId2" Type="http://schemas.openxmlformats.org/officeDocument/2006/relationships/hyperlink" Target="#'Education-Health'!A1"/><Relationship Id="rId1" Type="http://schemas.openxmlformats.org/officeDocument/2006/relationships/image" Target="../media/image1.png"/><Relationship Id="rId6" Type="http://schemas.openxmlformats.org/officeDocument/2006/relationships/hyperlink" Target="#'Home-Utilities'!D23"/><Relationship Id="rId11" Type="http://schemas.openxmlformats.org/officeDocument/2006/relationships/hyperlink" Target="#Income!A1"/><Relationship Id="rId5" Type="http://schemas.openxmlformats.org/officeDocument/2006/relationships/image" Target="../media/image2.png"/><Relationship Id="rId15" Type="http://schemas.openxmlformats.org/officeDocument/2006/relationships/image" Target="../media/image4.jpg"/><Relationship Id="rId10" Type="http://schemas.openxmlformats.org/officeDocument/2006/relationships/hyperlink" Target="#'Entertainment-Eating-Out'!A1"/><Relationship Id="rId4" Type="http://schemas.openxmlformats.org/officeDocument/2006/relationships/hyperlink" Target="#'Home-Utilities'!D12"/><Relationship Id="rId9" Type="http://schemas.openxmlformats.org/officeDocument/2006/relationships/hyperlink" Target="#'Shopping-Transport'!A1"/><Relationship Id="rId14"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hyperlink" Target="#'Education-Health'!D15"/><Relationship Id="rId13" Type="http://schemas.openxmlformats.org/officeDocument/2006/relationships/hyperlink" Target="#'Entertainment-Eating-Out'!A1"/><Relationship Id="rId18" Type="http://schemas.openxmlformats.org/officeDocument/2006/relationships/image" Target="../media/image4.jpg"/><Relationship Id="rId3" Type="http://schemas.openxmlformats.org/officeDocument/2006/relationships/hyperlink" Target="#'Home-Utilities'!A1"/><Relationship Id="rId7" Type="http://schemas.openxmlformats.org/officeDocument/2006/relationships/hyperlink" Target="#'Education-Health'!D24"/><Relationship Id="rId12" Type="http://schemas.openxmlformats.org/officeDocument/2006/relationships/hyperlink" Target="#'Education-Health'!A1"/><Relationship Id="rId17" Type="http://schemas.openxmlformats.org/officeDocument/2006/relationships/image" Target="../media/image3.png"/><Relationship Id="rId2" Type="http://schemas.openxmlformats.org/officeDocument/2006/relationships/hyperlink" Target="#'Shopping-Transport'!A1"/><Relationship Id="rId16" Type="http://schemas.openxmlformats.org/officeDocument/2006/relationships/hyperlink" Target="#Print!A1"/><Relationship Id="rId1" Type="http://schemas.openxmlformats.org/officeDocument/2006/relationships/image" Target="../media/image1.png"/><Relationship Id="rId6" Type="http://schemas.openxmlformats.org/officeDocument/2006/relationships/hyperlink" Target="#'Education-Health'!D23"/><Relationship Id="rId11" Type="http://schemas.openxmlformats.org/officeDocument/2006/relationships/hyperlink" Target="#'Financial-Commitments'!A1"/><Relationship Id="rId5" Type="http://schemas.openxmlformats.org/officeDocument/2006/relationships/image" Target="../media/image2.png"/><Relationship Id="rId15" Type="http://schemas.openxmlformats.org/officeDocument/2006/relationships/hyperlink" Target="#Results!A1"/><Relationship Id="rId10" Type="http://schemas.openxmlformats.org/officeDocument/2006/relationships/hyperlink" Target="#'Education-Health'!D11"/><Relationship Id="rId4" Type="http://schemas.openxmlformats.org/officeDocument/2006/relationships/hyperlink" Target="#'Education-Health'!D21"/><Relationship Id="rId9" Type="http://schemas.openxmlformats.org/officeDocument/2006/relationships/hyperlink" Target="#'Education-Health'!D20"/><Relationship Id="rId14" Type="http://schemas.openxmlformats.org/officeDocument/2006/relationships/hyperlink" Target="#Income!A1"/></Relationships>
</file>

<file path=xl/drawings/_rels/drawing5.xml.rels><?xml version="1.0" encoding="UTF-8" standalone="yes"?>
<Relationships xmlns="http://schemas.openxmlformats.org/package/2006/relationships"><Relationship Id="rId8" Type="http://schemas.openxmlformats.org/officeDocument/2006/relationships/hyperlink" Target="#'Shopping-Transport'!D26"/><Relationship Id="rId13" Type="http://schemas.openxmlformats.org/officeDocument/2006/relationships/hyperlink" Target="#Results!A1"/><Relationship Id="rId3" Type="http://schemas.openxmlformats.org/officeDocument/2006/relationships/hyperlink" Target="#'Education-Health'!A1"/><Relationship Id="rId7" Type="http://schemas.openxmlformats.org/officeDocument/2006/relationships/hyperlink" Target="#'Shopping-Transport'!D15"/><Relationship Id="rId12" Type="http://schemas.openxmlformats.org/officeDocument/2006/relationships/hyperlink" Target="#Income!A1"/><Relationship Id="rId2" Type="http://schemas.openxmlformats.org/officeDocument/2006/relationships/hyperlink" Target="#'Entertainment-Eating-Out'!A1"/><Relationship Id="rId16" Type="http://schemas.openxmlformats.org/officeDocument/2006/relationships/image" Target="../media/image4.jpg"/><Relationship Id="rId1" Type="http://schemas.openxmlformats.org/officeDocument/2006/relationships/image" Target="../media/image1.png"/><Relationship Id="rId6" Type="http://schemas.openxmlformats.org/officeDocument/2006/relationships/hyperlink" Target="#'Shopping-Transport'!D20"/><Relationship Id="rId11" Type="http://schemas.openxmlformats.org/officeDocument/2006/relationships/hyperlink" Target="#'Shopping-Transport'!A1"/><Relationship Id="rId5" Type="http://schemas.openxmlformats.org/officeDocument/2006/relationships/image" Target="../media/image2.png"/><Relationship Id="rId15" Type="http://schemas.openxmlformats.org/officeDocument/2006/relationships/image" Target="../media/image3.png"/><Relationship Id="rId10" Type="http://schemas.openxmlformats.org/officeDocument/2006/relationships/hyperlink" Target="#'Home-Utilities'!A1"/><Relationship Id="rId4" Type="http://schemas.openxmlformats.org/officeDocument/2006/relationships/hyperlink" Target="#'Shopping-Transport'!D16"/><Relationship Id="rId9" Type="http://schemas.openxmlformats.org/officeDocument/2006/relationships/hyperlink" Target="#'Financial-Commitments'!A1"/><Relationship Id="rId14" Type="http://schemas.openxmlformats.org/officeDocument/2006/relationships/hyperlink" Target="#Print!A1"/></Relationships>
</file>

<file path=xl/drawings/_rels/drawing6.xml.rels><?xml version="1.0" encoding="UTF-8" standalone="yes"?>
<Relationships xmlns="http://schemas.openxmlformats.org/package/2006/relationships"><Relationship Id="rId8" Type="http://schemas.openxmlformats.org/officeDocument/2006/relationships/hyperlink" Target="#'Home-Utilities'!A1"/><Relationship Id="rId13" Type="http://schemas.openxmlformats.org/officeDocument/2006/relationships/image" Target="../media/image3.png"/><Relationship Id="rId3" Type="http://schemas.openxmlformats.org/officeDocument/2006/relationships/hyperlink" Target="#'Shopping-Transport'!A1"/><Relationship Id="rId7" Type="http://schemas.openxmlformats.org/officeDocument/2006/relationships/hyperlink" Target="#'Financial-Commitments'!A1"/><Relationship Id="rId12" Type="http://schemas.openxmlformats.org/officeDocument/2006/relationships/hyperlink" Target="#Print!A1"/><Relationship Id="rId2" Type="http://schemas.openxmlformats.org/officeDocument/2006/relationships/hyperlink" Target="#Results!A1"/><Relationship Id="rId1" Type="http://schemas.openxmlformats.org/officeDocument/2006/relationships/image" Target="../media/image1.png"/><Relationship Id="rId6" Type="http://schemas.openxmlformats.org/officeDocument/2006/relationships/hyperlink" Target="#'Entertainment-Eating-Out'!D12"/><Relationship Id="rId11" Type="http://schemas.openxmlformats.org/officeDocument/2006/relationships/hyperlink" Target="#Income!A1"/><Relationship Id="rId5" Type="http://schemas.openxmlformats.org/officeDocument/2006/relationships/image" Target="../media/image2.png"/><Relationship Id="rId10" Type="http://schemas.openxmlformats.org/officeDocument/2006/relationships/hyperlink" Target="#'Entertainment-Eating-Out'!A1"/><Relationship Id="rId4" Type="http://schemas.openxmlformats.org/officeDocument/2006/relationships/hyperlink" Target="#'Entertainment-Eating-Out'!D17"/><Relationship Id="rId9" Type="http://schemas.openxmlformats.org/officeDocument/2006/relationships/hyperlink" Target="#'Education-Health'!A1"/><Relationship Id="rId14" Type="http://schemas.openxmlformats.org/officeDocument/2006/relationships/image" Target="../media/image4.jpg"/></Relationships>
</file>

<file path=xl/drawings/_rels/drawing7.xml.rels><?xml version="1.0" encoding="UTF-8" standalone="yes"?>
<Relationships xmlns="http://schemas.openxmlformats.org/package/2006/relationships"><Relationship Id="rId8" Type="http://schemas.openxmlformats.org/officeDocument/2006/relationships/hyperlink" Target="#Results!A1"/><Relationship Id="rId3" Type="http://schemas.openxmlformats.org/officeDocument/2006/relationships/hyperlink" Target="#'Financial-Commitments'!A1"/><Relationship Id="rId7" Type="http://schemas.openxmlformats.org/officeDocument/2006/relationships/hyperlink" Target="#Income!A1"/><Relationship Id="rId12" Type="http://schemas.openxmlformats.org/officeDocument/2006/relationships/image" Target="../media/image4.jpg"/><Relationship Id="rId2" Type="http://schemas.openxmlformats.org/officeDocument/2006/relationships/chart" Target="../charts/chart1.xml"/><Relationship Id="rId1" Type="http://schemas.openxmlformats.org/officeDocument/2006/relationships/hyperlink" Target="#'Entertainment-Eating-Out'!A1"/><Relationship Id="rId6" Type="http://schemas.openxmlformats.org/officeDocument/2006/relationships/hyperlink" Target="#'Shopping-Transport'!A1"/><Relationship Id="rId11" Type="http://schemas.openxmlformats.org/officeDocument/2006/relationships/image" Target="../media/image3.png"/><Relationship Id="rId5" Type="http://schemas.openxmlformats.org/officeDocument/2006/relationships/hyperlink" Target="#'Education-Health'!A1"/><Relationship Id="rId10" Type="http://schemas.openxmlformats.org/officeDocument/2006/relationships/hyperlink" Target="#Print!A1"/><Relationship Id="rId4" Type="http://schemas.openxmlformats.org/officeDocument/2006/relationships/hyperlink" Target="#'Home-Utilities'!A1"/><Relationship Id="rId9" Type="http://schemas.openxmlformats.org/officeDocument/2006/relationships/image" Target="../media/image1.png"/></Relationships>
</file>

<file path=xl/drawings/_rels/drawing8.xml.rels><?xml version="1.0" encoding="UTF-8" standalone="yes"?>
<Relationships xmlns="http://schemas.openxmlformats.org/package/2006/relationships"><Relationship Id="rId8" Type="http://schemas.openxmlformats.org/officeDocument/2006/relationships/image" Target="../media/image4.jpg"/><Relationship Id="rId3" Type="http://schemas.openxmlformats.org/officeDocument/2006/relationships/chart" Target="../charts/chart2.xml"/><Relationship Id="rId7"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hyperlink" Target="http://www.moneysmart.gov.au/" TargetMode="External"/><Relationship Id="rId6" Type="http://schemas.openxmlformats.org/officeDocument/2006/relationships/image" Target="../media/image1.png"/><Relationship Id="rId5" Type="http://schemas.openxmlformats.org/officeDocument/2006/relationships/hyperlink" Target="#Results!A1"/><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285750</xdr:colOff>
      <xdr:row>31</xdr:row>
      <xdr:rowOff>0</xdr:rowOff>
    </xdr:from>
    <xdr:to>
      <xdr:col>8</xdr:col>
      <xdr:colOff>9525</xdr:colOff>
      <xdr:row>35</xdr:row>
      <xdr:rowOff>0</xdr:rowOff>
    </xdr:to>
    <xdr:pic>
      <xdr:nvPicPr>
        <xdr:cNvPr id="492959" name="Picture 1" descr="bluetintpaperCurl.png">
          <a:extLst>
            <a:ext uri="{FF2B5EF4-FFF2-40B4-BE49-F238E27FC236}">
              <a16:creationId xmlns:a16="http://schemas.microsoft.com/office/drawing/2014/main" id="{00000000-0008-0000-0000-00009F8507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6438900"/>
          <a:ext cx="7620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2647950</xdr:colOff>
      <xdr:row>11</xdr:row>
      <xdr:rowOff>9525</xdr:rowOff>
    </xdr:from>
    <xdr:to>
      <xdr:col>1</xdr:col>
      <xdr:colOff>2838450</xdr:colOff>
      <xdr:row>11</xdr:row>
      <xdr:rowOff>200025</xdr:rowOff>
    </xdr:to>
    <xdr:pic>
      <xdr:nvPicPr>
        <xdr:cNvPr id="492960" name="Picture 15" descr="InfoIconExcel.png">
          <a:hlinkClick xmlns:r="http://schemas.openxmlformats.org/officeDocument/2006/relationships" r:id="rId2" tooltip="After tax, before any voluntary super contributions - look at your payslip"/>
          <a:extLst>
            <a:ext uri="{FF2B5EF4-FFF2-40B4-BE49-F238E27FC236}">
              <a16:creationId xmlns:a16="http://schemas.microsoft.com/office/drawing/2014/main" id="{00000000-0008-0000-0000-0000A08507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225742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2647950</xdr:colOff>
      <xdr:row>12</xdr:row>
      <xdr:rowOff>9525</xdr:rowOff>
    </xdr:from>
    <xdr:to>
      <xdr:col>1</xdr:col>
      <xdr:colOff>2838450</xdr:colOff>
      <xdr:row>13</xdr:row>
      <xdr:rowOff>0</xdr:rowOff>
    </xdr:to>
    <xdr:pic>
      <xdr:nvPicPr>
        <xdr:cNvPr id="492961" name="Picture 16" descr="InfoIconExcel.png">
          <a:hlinkClick xmlns:r="http://schemas.openxmlformats.org/officeDocument/2006/relationships" r:id="rId4" tooltip="After tax, before any voluntary super contributions"/>
          <a:extLst>
            <a:ext uri="{FF2B5EF4-FFF2-40B4-BE49-F238E27FC236}">
              <a16:creationId xmlns:a16="http://schemas.microsoft.com/office/drawing/2014/main" id="{00000000-0008-0000-0000-0000A18507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24669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2647950</xdr:colOff>
      <xdr:row>17</xdr:row>
      <xdr:rowOff>19050</xdr:rowOff>
    </xdr:from>
    <xdr:to>
      <xdr:col>1</xdr:col>
      <xdr:colOff>2838450</xdr:colOff>
      <xdr:row>18</xdr:row>
      <xdr:rowOff>0</xdr:rowOff>
    </xdr:to>
    <xdr:pic>
      <xdr:nvPicPr>
        <xdr:cNvPr id="492962" name="Picture 18" descr="InfoIconExcel.png">
          <a:hlinkClick xmlns:r="http://schemas.openxmlformats.org/officeDocument/2006/relationships" r:id="rId5" tooltip="Age pension"/>
          <a:extLst>
            <a:ext uri="{FF2B5EF4-FFF2-40B4-BE49-F238E27FC236}">
              <a16:creationId xmlns:a16="http://schemas.microsoft.com/office/drawing/2014/main" id="{00000000-0008-0000-0000-0000A28507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35242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2657475</xdr:colOff>
      <xdr:row>15</xdr:row>
      <xdr:rowOff>0</xdr:rowOff>
    </xdr:from>
    <xdr:to>
      <xdr:col>1</xdr:col>
      <xdr:colOff>2847975</xdr:colOff>
      <xdr:row>15</xdr:row>
      <xdr:rowOff>200025</xdr:rowOff>
    </xdr:to>
    <xdr:pic>
      <xdr:nvPicPr>
        <xdr:cNvPr id="492963" name="Picture 19" descr="InfoIconExcel.png">
          <a:hlinkClick xmlns:r="http://schemas.openxmlformats.org/officeDocument/2006/relationships" r:id="rId6" tooltip="Bank interest, dividends from shares or managed funds, rent from an investment property (minus expenses)"/>
          <a:extLst>
            <a:ext uri="{FF2B5EF4-FFF2-40B4-BE49-F238E27FC236}">
              <a16:creationId xmlns:a16="http://schemas.microsoft.com/office/drawing/2014/main" id="{00000000-0008-0000-0000-0000A38507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76575" y="30861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201974</xdr:colOff>
      <xdr:row>33</xdr:row>
      <xdr:rowOff>57150</xdr:rowOff>
    </xdr:from>
    <xdr:to>
      <xdr:col>7</xdr:col>
      <xdr:colOff>200024</xdr:colOff>
      <xdr:row>34</xdr:row>
      <xdr:rowOff>123825</xdr:rowOff>
    </xdr:to>
    <xdr:sp macro="" textlink="">
      <xdr:nvSpPr>
        <xdr:cNvPr id="75" name="Right Arrow 74" descr="Next">
          <a:hlinkClick xmlns:r="http://schemas.openxmlformats.org/officeDocument/2006/relationships" r:id="rId7" tooltip="Next"/>
          <a:extLst>
            <a:ext uri="{FF2B5EF4-FFF2-40B4-BE49-F238E27FC236}">
              <a16:creationId xmlns:a16="http://schemas.microsoft.com/office/drawing/2014/main" id="{00000000-0008-0000-0000-00004B000000}"/>
            </a:ext>
          </a:extLst>
        </xdr:cNvPr>
        <xdr:cNvSpPr/>
      </xdr:nvSpPr>
      <xdr:spPr>
        <a:xfrm rot="10800000" flipH="1">
          <a:off x="8564924" y="6296025"/>
          <a:ext cx="360000" cy="276225"/>
        </a:xfrm>
        <a:prstGeom prst="rightArrow">
          <a:avLst/>
        </a:prstGeom>
        <a:solidFill>
          <a:schemeClr val="accent1"/>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p>
      </xdr:txBody>
    </xdr:sp>
    <xdr:clientData/>
  </xdr:twoCellAnchor>
  <xdr:twoCellAnchor>
    <xdr:from>
      <xdr:col>1</xdr:col>
      <xdr:colOff>514350</xdr:colOff>
      <xdr:row>5</xdr:row>
      <xdr:rowOff>171450</xdr:rowOff>
    </xdr:from>
    <xdr:to>
      <xdr:col>1</xdr:col>
      <xdr:colOff>1895475</xdr:colOff>
      <xdr:row>8</xdr:row>
      <xdr:rowOff>0</xdr:rowOff>
    </xdr:to>
    <xdr:sp macro="" textlink="">
      <xdr:nvSpPr>
        <xdr:cNvPr id="36" name="Round Same Side Corner Rectangle 35">
          <a:hlinkClick xmlns:r="http://schemas.openxmlformats.org/officeDocument/2006/relationships" r:id="rId7" tooltip="Financial commitments"/>
          <a:extLst>
            <a:ext uri="{FF2B5EF4-FFF2-40B4-BE49-F238E27FC236}">
              <a16:creationId xmlns:a16="http://schemas.microsoft.com/office/drawing/2014/main" id="{00000000-0008-0000-0000-000024000000}"/>
            </a:ext>
          </a:extLst>
        </xdr:cNvPr>
        <xdr:cNvSpPr/>
      </xdr:nvSpPr>
      <xdr:spPr bwMode="auto">
        <a:xfrm>
          <a:off x="933450" y="600075"/>
          <a:ext cx="1381125" cy="400050"/>
        </a:xfrm>
        <a:prstGeom prst="round2SameRect">
          <a:avLst/>
        </a:prstGeom>
        <a:solidFill>
          <a:srgbClr val="FFA2EF"/>
        </a:solidFill>
        <a:ln>
          <a:solidFill>
            <a:srgbClr val="84047B"/>
          </a:solidFill>
          <a:headEnd/>
          <a:tailEnd/>
        </a:ln>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AU" sz="1100" b="1" spc="0" baseline="0">
              <a:solidFill>
                <a:sysClr val="windowText" lastClr="000000"/>
              </a:solidFill>
              <a:latin typeface="Salzburg Serial" panose="02000000000000000000" pitchFamily="50" charset="0"/>
              <a:cs typeface="Arial" pitchFamily="34" charset="0"/>
            </a:rPr>
            <a:t>Financial commitments</a:t>
          </a:r>
        </a:p>
      </xdr:txBody>
    </xdr:sp>
    <xdr:clientData/>
  </xdr:twoCellAnchor>
  <xdr:twoCellAnchor>
    <xdr:from>
      <xdr:col>1</xdr:col>
      <xdr:colOff>1905000</xdr:colOff>
      <xdr:row>5</xdr:row>
      <xdr:rowOff>171450</xdr:rowOff>
    </xdr:from>
    <xdr:to>
      <xdr:col>1</xdr:col>
      <xdr:colOff>3162300</xdr:colOff>
      <xdr:row>8</xdr:row>
      <xdr:rowOff>0</xdr:rowOff>
    </xdr:to>
    <xdr:sp macro="" textlink="">
      <xdr:nvSpPr>
        <xdr:cNvPr id="37" name="Round Same Side Corner Rectangle 7">
          <a:hlinkClick xmlns:r="http://schemas.openxmlformats.org/officeDocument/2006/relationships" r:id="rId8" tooltip="Home / Utilities"/>
          <a:extLst>
            <a:ext uri="{FF2B5EF4-FFF2-40B4-BE49-F238E27FC236}">
              <a16:creationId xmlns:a16="http://schemas.microsoft.com/office/drawing/2014/main" id="{00000000-0008-0000-0000-000025000000}"/>
            </a:ext>
          </a:extLst>
        </xdr:cNvPr>
        <xdr:cNvSpPr>
          <a:spLocks noChangeArrowheads="1"/>
        </xdr:cNvSpPr>
      </xdr:nvSpPr>
      <xdr:spPr bwMode="auto">
        <a:xfrm>
          <a:off x="2324100" y="600075"/>
          <a:ext cx="1257300" cy="400050"/>
        </a:xfrm>
        <a:custGeom>
          <a:avLst/>
          <a:gdLst>
            <a:gd name="T0" fmla="*/ 1257300 w 1257300"/>
            <a:gd name="T1" fmla="*/ 200025 h 400050"/>
            <a:gd name="T2" fmla="*/ 628650 w 1257300"/>
            <a:gd name="T3" fmla="*/ 400050 h 400050"/>
            <a:gd name="T4" fmla="*/ 0 w 1257300"/>
            <a:gd name="T5" fmla="*/ 200025 h 400050"/>
            <a:gd name="T6" fmla="*/ 628650 w 1257300"/>
            <a:gd name="T7" fmla="*/ 0 h 400050"/>
            <a:gd name="T8" fmla="*/ 0 60000 65536"/>
            <a:gd name="T9" fmla="*/ 5898240 60000 65536"/>
            <a:gd name="T10" fmla="*/ 11796480 60000 65536"/>
            <a:gd name="T11" fmla="*/ 17694720 60000 65536"/>
            <a:gd name="T12" fmla="*/ 19529 w 1257300"/>
            <a:gd name="T13" fmla="*/ 19529 h 400050"/>
            <a:gd name="T14" fmla="*/ 1237771 w 1257300"/>
            <a:gd name="T15" fmla="*/ 400050 h 400050"/>
          </a:gdLst>
          <a:ahLst/>
          <a:cxnLst>
            <a:cxn ang="T8">
              <a:pos x="T0" y="T1"/>
            </a:cxn>
            <a:cxn ang="T9">
              <a:pos x="T2" y="T3"/>
            </a:cxn>
            <a:cxn ang="T10">
              <a:pos x="T4" y="T5"/>
            </a:cxn>
            <a:cxn ang="T11">
              <a:pos x="T6" y="T7"/>
            </a:cxn>
          </a:cxnLst>
          <a:rect l="T12" t="T13" r="T14" b="T15"/>
          <a:pathLst>
            <a:path w="1257300" h="400050">
              <a:moveTo>
                <a:pt x="66676" y="0"/>
              </a:moveTo>
              <a:lnTo>
                <a:pt x="1190624" y="0"/>
              </a:lnTo>
              <a:lnTo>
                <a:pt x="1190623" y="0"/>
              </a:lnTo>
              <a:cubicBezTo>
                <a:pt x="1227448" y="0"/>
                <a:pt x="1257300" y="29851"/>
                <a:pt x="1257300" y="66676"/>
              </a:cubicBezTo>
              <a:lnTo>
                <a:pt x="1257300" y="400050"/>
              </a:lnTo>
              <a:lnTo>
                <a:pt x="0" y="400050"/>
              </a:lnTo>
              <a:lnTo>
                <a:pt x="0" y="66676"/>
              </a:lnTo>
              <a:cubicBezTo>
                <a:pt x="0" y="29851"/>
                <a:pt x="29851" y="0"/>
                <a:pt x="66675" y="0"/>
              </a:cubicBezTo>
              <a:close/>
            </a:path>
          </a:pathLst>
        </a:custGeom>
        <a:solidFill>
          <a:srgbClr val="F79A6B"/>
        </a:solidFill>
        <a:ln w="25400" algn="ctr">
          <a:solidFill>
            <a:srgbClr val="943018"/>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Home / utilities</a:t>
          </a:r>
        </a:p>
      </xdr:txBody>
    </xdr:sp>
    <xdr:clientData/>
  </xdr:twoCellAnchor>
  <xdr:twoCellAnchor>
    <xdr:from>
      <xdr:col>1</xdr:col>
      <xdr:colOff>3181350</xdr:colOff>
      <xdr:row>5</xdr:row>
      <xdr:rowOff>171450</xdr:rowOff>
    </xdr:from>
    <xdr:to>
      <xdr:col>2</xdr:col>
      <xdr:colOff>1085850</xdr:colOff>
      <xdr:row>8</xdr:row>
      <xdr:rowOff>0</xdr:rowOff>
    </xdr:to>
    <xdr:sp macro="" textlink="">
      <xdr:nvSpPr>
        <xdr:cNvPr id="38" name="Round Same Side Corner Rectangle 8">
          <a:hlinkClick xmlns:r="http://schemas.openxmlformats.org/officeDocument/2006/relationships" r:id="rId9" tooltip="Education / Health"/>
          <a:extLst>
            <a:ext uri="{FF2B5EF4-FFF2-40B4-BE49-F238E27FC236}">
              <a16:creationId xmlns:a16="http://schemas.microsoft.com/office/drawing/2014/main" id="{00000000-0008-0000-0000-000026000000}"/>
            </a:ext>
          </a:extLst>
        </xdr:cNvPr>
        <xdr:cNvSpPr>
          <a:spLocks noChangeArrowheads="1"/>
        </xdr:cNvSpPr>
      </xdr:nvSpPr>
      <xdr:spPr bwMode="auto">
        <a:xfrm>
          <a:off x="3600450" y="600075"/>
          <a:ext cx="1485900" cy="400050"/>
        </a:xfrm>
        <a:custGeom>
          <a:avLst/>
          <a:gdLst>
            <a:gd name="T0" fmla="*/ 1485900 w 1485900"/>
            <a:gd name="T1" fmla="*/ 200025 h 400050"/>
            <a:gd name="T2" fmla="*/ 742950 w 1485900"/>
            <a:gd name="T3" fmla="*/ 400050 h 400050"/>
            <a:gd name="T4" fmla="*/ 0 w 1485900"/>
            <a:gd name="T5" fmla="*/ 200025 h 400050"/>
            <a:gd name="T6" fmla="*/ 742950 w 1485900"/>
            <a:gd name="T7" fmla="*/ 0 h 400050"/>
            <a:gd name="T8" fmla="*/ 0 60000 65536"/>
            <a:gd name="T9" fmla="*/ 5898240 60000 65536"/>
            <a:gd name="T10" fmla="*/ 11796480 60000 65536"/>
            <a:gd name="T11" fmla="*/ 17694720 60000 65536"/>
            <a:gd name="T12" fmla="*/ 19529 w 1485900"/>
            <a:gd name="T13" fmla="*/ 19529 h 400050"/>
            <a:gd name="T14" fmla="*/ 1466371 w 1485900"/>
            <a:gd name="T15" fmla="*/ 400050 h 400050"/>
          </a:gdLst>
          <a:ahLst/>
          <a:cxnLst>
            <a:cxn ang="T8">
              <a:pos x="T0" y="T1"/>
            </a:cxn>
            <a:cxn ang="T9">
              <a:pos x="T2" y="T3"/>
            </a:cxn>
            <a:cxn ang="T10">
              <a:pos x="T4" y="T5"/>
            </a:cxn>
            <a:cxn ang="T11">
              <a:pos x="T6" y="T7"/>
            </a:cxn>
          </a:cxnLst>
          <a:rect l="T12" t="T13" r="T14" b="T15"/>
          <a:pathLst>
            <a:path w="1485900" h="400050">
              <a:moveTo>
                <a:pt x="66676" y="0"/>
              </a:moveTo>
              <a:lnTo>
                <a:pt x="1419224" y="0"/>
              </a:lnTo>
              <a:lnTo>
                <a:pt x="1419223" y="0"/>
              </a:lnTo>
              <a:cubicBezTo>
                <a:pt x="1456048" y="0"/>
                <a:pt x="1485900" y="29851"/>
                <a:pt x="1485900" y="66676"/>
              </a:cubicBezTo>
              <a:lnTo>
                <a:pt x="1485900" y="400050"/>
              </a:lnTo>
              <a:lnTo>
                <a:pt x="0" y="400050"/>
              </a:lnTo>
              <a:lnTo>
                <a:pt x="0" y="66676"/>
              </a:lnTo>
              <a:cubicBezTo>
                <a:pt x="0" y="29851"/>
                <a:pt x="29851" y="0"/>
                <a:pt x="66675" y="0"/>
              </a:cubicBezTo>
              <a:close/>
            </a:path>
          </a:pathLst>
        </a:custGeom>
        <a:solidFill>
          <a:srgbClr val="AD86C6"/>
        </a:solidFill>
        <a:ln w="25400" algn="ctr">
          <a:solidFill>
            <a:srgbClr val="4A3C7B"/>
          </a:solidFill>
          <a:miter lim="800000"/>
          <a:headEnd/>
          <a:tailEnd/>
        </a:ln>
      </xdr:spPr>
      <xdr:txBody>
        <a:bodyPr vertOverflow="clip" wrap="square" lIns="27432" tIns="27432" rIns="27432" bIns="27432" anchor="ctr" upright="1"/>
        <a:lstStyle/>
        <a:p>
          <a:pPr algn="ctr" rtl="0">
            <a:defRPr sz="1000"/>
          </a:pPr>
          <a:r>
            <a:rPr lang="en-AU" sz="1000" b="1" i="0" u="none" strike="noStrike" baseline="0">
              <a:ln>
                <a:noFill/>
              </a:ln>
              <a:solidFill>
                <a:schemeClr val="tx1"/>
              </a:solidFill>
              <a:latin typeface="Salzburg Serial" panose="02000000000000000000" pitchFamily="50" charset="0"/>
              <a:cs typeface="Arial"/>
            </a:rPr>
            <a:t>Education </a:t>
          </a:r>
          <a:r>
            <a:rPr lang="en-AU" sz="1000" b="1" i="0" u="none" strike="noStrike" baseline="0">
              <a:solidFill>
                <a:srgbClr val="000000"/>
              </a:solidFill>
              <a:latin typeface="Salzburg Serial" panose="02000000000000000000" pitchFamily="50" charset="0"/>
              <a:cs typeface="Arial"/>
            </a:rPr>
            <a:t>/ health</a:t>
          </a:r>
        </a:p>
      </xdr:txBody>
    </xdr:sp>
    <xdr:clientData/>
  </xdr:twoCellAnchor>
  <xdr:twoCellAnchor>
    <xdr:from>
      <xdr:col>2</xdr:col>
      <xdr:colOff>1095375</xdr:colOff>
      <xdr:row>5</xdr:row>
      <xdr:rowOff>171450</xdr:rowOff>
    </xdr:from>
    <xdr:to>
      <xdr:col>4</xdr:col>
      <xdr:colOff>104775</xdr:colOff>
      <xdr:row>8</xdr:row>
      <xdr:rowOff>0</xdr:rowOff>
    </xdr:to>
    <xdr:sp macro="" textlink="">
      <xdr:nvSpPr>
        <xdr:cNvPr id="39" name="Round Same Side Corner Rectangle 9">
          <a:hlinkClick xmlns:r="http://schemas.openxmlformats.org/officeDocument/2006/relationships" r:id="rId10" tooltip="Shopping / Transport"/>
          <a:extLst>
            <a:ext uri="{FF2B5EF4-FFF2-40B4-BE49-F238E27FC236}">
              <a16:creationId xmlns:a16="http://schemas.microsoft.com/office/drawing/2014/main" id="{00000000-0008-0000-0000-000027000000}"/>
            </a:ext>
          </a:extLst>
        </xdr:cNvPr>
        <xdr:cNvSpPr>
          <a:spLocks noChangeArrowheads="1"/>
        </xdr:cNvSpPr>
      </xdr:nvSpPr>
      <xdr:spPr bwMode="auto">
        <a:xfrm>
          <a:off x="5095875" y="600075"/>
          <a:ext cx="1419225" cy="400050"/>
        </a:xfrm>
        <a:custGeom>
          <a:avLst/>
          <a:gdLst>
            <a:gd name="T0" fmla="*/ 1590675 w 1590675"/>
            <a:gd name="T1" fmla="*/ 200025 h 400050"/>
            <a:gd name="T2" fmla="*/ 795338 w 1590675"/>
            <a:gd name="T3" fmla="*/ 400050 h 400050"/>
            <a:gd name="T4" fmla="*/ 0 w 1590675"/>
            <a:gd name="T5" fmla="*/ 200025 h 400050"/>
            <a:gd name="T6" fmla="*/ 795338 w 1590675"/>
            <a:gd name="T7" fmla="*/ 0 h 400050"/>
            <a:gd name="T8" fmla="*/ 0 60000 65536"/>
            <a:gd name="T9" fmla="*/ 5898240 60000 65536"/>
            <a:gd name="T10" fmla="*/ 11796480 60000 65536"/>
            <a:gd name="T11" fmla="*/ 17694720 60000 65536"/>
            <a:gd name="T12" fmla="*/ 19529 w 1590675"/>
            <a:gd name="T13" fmla="*/ 19529 h 400050"/>
            <a:gd name="T14" fmla="*/ 1571146 w 1590675"/>
            <a:gd name="T15" fmla="*/ 400050 h 400050"/>
          </a:gdLst>
          <a:ahLst/>
          <a:cxnLst>
            <a:cxn ang="T8">
              <a:pos x="T0" y="T1"/>
            </a:cxn>
            <a:cxn ang="T9">
              <a:pos x="T2" y="T3"/>
            </a:cxn>
            <a:cxn ang="T10">
              <a:pos x="T4" y="T5"/>
            </a:cxn>
            <a:cxn ang="T11">
              <a:pos x="T6" y="T7"/>
            </a:cxn>
          </a:cxnLst>
          <a:rect l="T12" t="T13" r="T14" b="T15"/>
          <a:pathLst>
            <a:path w="1590675" h="400050">
              <a:moveTo>
                <a:pt x="66676" y="0"/>
              </a:moveTo>
              <a:lnTo>
                <a:pt x="1523999" y="0"/>
              </a:lnTo>
              <a:lnTo>
                <a:pt x="1523998" y="0"/>
              </a:lnTo>
              <a:cubicBezTo>
                <a:pt x="1560823" y="0"/>
                <a:pt x="1590675" y="29851"/>
                <a:pt x="1590675" y="66676"/>
              </a:cubicBezTo>
              <a:lnTo>
                <a:pt x="1590675" y="400050"/>
              </a:lnTo>
              <a:lnTo>
                <a:pt x="0" y="400050"/>
              </a:lnTo>
              <a:lnTo>
                <a:pt x="0" y="66676"/>
              </a:lnTo>
              <a:cubicBezTo>
                <a:pt x="0" y="29851"/>
                <a:pt x="29851" y="0"/>
                <a:pt x="66675" y="0"/>
              </a:cubicBezTo>
              <a:close/>
            </a:path>
          </a:pathLst>
        </a:custGeom>
        <a:solidFill>
          <a:srgbClr val="F7DF5A"/>
        </a:solidFill>
        <a:ln w="25400" algn="ctr">
          <a:solidFill>
            <a:srgbClr val="9C6500"/>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OnStage Serial Light" panose="02000000000000000000" pitchFamily="50" charset="0"/>
              <a:cs typeface="Arial"/>
            </a:rPr>
            <a:t>Shopping</a:t>
          </a:r>
          <a:r>
            <a:rPr lang="en-AU" sz="1100" b="1" i="0" u="none" strike="noStrike" baseline="0">
              <a:solidFill>
                <a:srgbClr val="000000"/>
              </a:solidFill>
              <a:latin typeface="Arial"/>
              <a:cs typeface="Arial"/>
            </a:rPr>
            <a:t> / </a:t>
          </a:r>
          <a:r>
            <a:rPr lang="en-AU" sz="1100" b="1" i="0" u="none" strike="noStrike" baseline="0">
              <a:solidFill>
                <a:srgbClr val="000000"/>
              </a:solidFill>
              <a:latin typeface="OnStage Serial Light" panose="02000000000000000000" pitchFamily="50" charset="0"/>
              <a:cs typeface="Arial"/>
            </a:rPr>
            <a:t>transport</a:t>
          </a:r>
        </a:p>
      </xdr:txBody>
    </xdr:sp>
    <xdr:clientData/>
  </xdr:twoCellAnchor>
  <xdr:twoCellAnchor>
    <xdr:from>
      <xdr:col>4</xdr:col>
      <xdr:colOff>114301</xdr:colOff>
      <xdr:row>5</xdr:row>
      <xdr:rowOff>171450</xdr:rowOff>
    </xdr:from>
    <xdr:to>
      <xdr:col>5</xdr:col>
      <xdr:colOff>95250</xdr:colOff>
      <xdr:row>8</xdr:row>
      <xdr:rowOff>0</xdr:rowOff>
    </xdr:to>
    <xdr:sp macro="" textlink="">
      <xdr:nvSpPr>
        <xdr:cNvPr id="40" name="Round Same Side Corner Rectangle 10">
          <a:hlinkClick xmlns:r="http://schemas.openxmlformats.org/officeDocument/2006/relationships" r:id="rId11" tooltip="Entertainment / Eating out"/>
          <a:extLst>
            <a:ext uri="{FF2B5EF4-FFF2-40B4-BE49-F238E27FC236}">
              <a16:creationId xmlns:a16="http://schemas.microsoft.com/office/drawing/2014/main" id="{00000000-0008-0000-0000-000028000000}"/>
            </a:ext>
          </a:extLst>
        </xdr:cNvPr>
        <xdr:cNvSpPr>
          <a:spLocks noChangeArrowheads="1"/>
        </xdr:cNvSpPr>
      </xdr:nvSpPr>
      <xdr:spPr bwMode="auto">
        <a:xfrm>
          <a:off x="6524626" y="600075"/>
          <a:ext cx="1495424"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A5DBD6"/>
        </a:solidFill>
        <a:ln w="25400" algn="ctr">
          <a:solidFill>
            <a:srgbClr val="395652"/>
          </a:solidFill>
          <a:miter lim="800000"/>
          <a:headEnd/>
          <a:tailEnd/>
        </a:ln>
      </xdr:spPr>
      <xdr:txBody>
        <a:bodyPr vertOverflow="clip" wrap="square" lIns="27432" tIns="27432" rIns="27432" bIns="27432" anchor="ctr" anchorCtr="0" upright="1"/>
        <a:lstStyle/>
        <a:p>
          <a:pPr algn="ctr" rtl="0">
            <a:defRPr sz="1000"/>
          </a:pPr>
          <a:r>
            <a:rPr lang="en-AU" sz="1100" b="1" i="0" u="none" strike="noStrike" baseline="0">
              <a:solidFill>
                <a:srgbClr val="000000"/>
              </a:solidFill>
              <a:latin typeface="Salzburg Serial" panose="02000000000000000000" pitchFamily="50" charset="0"/>
              <a:cs typeface="Arial"/>
            </a:rPr>
            <a:t>Entertainment / eating out</a:t>
          </a:r>
        </a:p>
      </xdr:txBody>
    </xdr:sp>
    <xdr:clientData/>
  </xdr:twoCellAnchor>
  <xdr:twoCellAnchor>
    <xdr:from>
      <xdr:col>0</xdr:col>
      <xdr:colOff>0</xdr:colOff>
      <xdr:row>5</xdr:row>
      <xdr:rowOff>171450</xdr:rowOff>
    </xdr:from>
    <xdr:to>
      <xdr:col>1</xdr:col>
      <xdr:colOff>504825</xdr:colOff>
      <xdr:row>8</xdr:row>
      <xdr:rowOff>0</xdr:rowOff>
    </xdr:to>
    <xdr:sp macro="" textlink="">
      <xdr:nvSpPr>
        <xdr:cNvPr id="41" name="Round Same Side Corner Rectangle 11">
          <a:hlinkClick xmlns:r="http://schemas.openxmlformats.org/officeDocument/2006/relationships" r:id="rId12" tooltip="Income"/>
          <a:extLst>
            <a:ext uri="{FF2B5EF4-FFF2-40B4-BE49-F238E27FC236}">
              <a16:creationId xmlns:a16="http://schemas.microsoft.com/office/drawing/2014/main" id="{00000000-0008-0000-0000-000029000000}"/>
            </a:ext>
          </a:extLst>
        </xdr:cNvPr>
        <xdr:cNvSpPr>
          <a:spLocks noChangeArrowheads="1"/>
        </xdr:cNvSpPr>
      </xdr:nvSpPr>
      <xdr:spPr bwMode="auto">
        <a:xfrm>
          <a:off x="0" y="600075"/>
          <a:ext cx="923925" cy="400050"/>
        </a:xfrm>
        <a:custGeom>
          <a:avLst/>
          <a:gdLst>
            <a:gd name="T0" fmla="*/ 923925 w 923925"/>
            <a:gd name="T1" fmla="*/ 200025 h 400050"/>
            <a:gd name="T2" fmla="*/ 461963 w 923925"/>
            <a:gd name="T3" fmla="*/ 400050 h 400050"/>
            <a:gd name="T4" fmla="*/ 0 w 923925"/>
            <a:gd name="T5" fmla="*/ 200025 h 400050"/>
            <a:gd name="T6" fmla="*/ 461963 w 923925"/>
            <a:gd name="T7" fmla="*/ 0 h 400050"/>
            <a:gd name="T8" fmla="*/ 0 60000 65536"/>
            <a:gd name="T9" fmla="*/ 5898240 60000 65536"/>
            <a:gd name="T10" fmla="*/ 11796480 60000 65536"/>
            <a:gd name="T11" fmla="*/ 17694720 60000 65536"/>
            <a:gd name="T12" fmla="*/ 19529 w 923925"/>
            <a:gd name="T13" fmla="*/ 19529 h 400050"/>
            <a:gd name="T14" fmla="*/ 904396 w 923925"/>
            <a:gd name="T15" fmla="*/ 400050 h 400050"/>
          </a:gdLst>
          <a:ahLst/>
          <a:cxnLst>
            <a:cxn ang="T8">
              <a:pos x="T0" y="T1"/>
            </a:cxn>
            <a:cxn ang="T9">
              <a:pos x="T2" y="T3"/>
            </a:cxn>
            <a:cxn ang="T10">
              <a:pos x="T4" y="T5"/>
            </a:cxn>
            <a:cxn ang="T11">
              <a:pos x="T6" y="T7"/>
            </a:cxn>
          </a:cxnLst>
          <a:rect l="T12" t="T13" r="T14" b="T15"/>
          <a:pathLst>
            <a:path w="923925" h="400050">
              <a:moveTo>
                <a:pt x="66676" y="0"/>
              </a:moveTo>
              <a:lnTo>
                <a:pt x="857249" y="0"/>
              </a:lnTo>
              <a:lnTo>
                <a:pt x="857248" y="0"/>
              </a:lnTo>
              <a:cubicBezTo>
                <a:pt x="894073" y="0"/>
                <a:pt x="923925" y="29851"/>
                <a:pt x="923925" y="66676"/>
              </a:cubicBezTo>
              <a:lnTo>
                <a:pt x="923925" y="400050"/>
              </a:lnTo>
              <a:lnTo>
                <a:pt x="0" y="400050"/>
              </a:lnTo>
              <a:lnTo>
                <a:pt x="0" y="66676"/>
              </a:lnTo>
              <a:cubicBezTo>
                <a:pt x="0" y="29851"/>
                <a:pt x="29851" y="0"/>
                <a:pt x="66675" y="0"/>
              </a:cubicBezTo>
              <a:close/>
            </a:path>
          </a:pathLst>
        </a:custGeom>
        <a:solidFill>
          <a:schemeClr val="bg1"/>
        </a:solidFill>
        <a:ln w="25400" algn="ctr">
          <a:solidFill>
            <a:srgbClr val="00B0F0"/>
          </a:solidFill>
          <a:miter lim="800000"/>
          <a:headEnd/>
          <a:tailEnd/>
        </a:ln>
        <a:effectLst>
          <a:innerShdw blurRad="63500" dist="50800" dir="16200000">
            <a:prstClr val="black">
              <a:alpha val="50000"/>
            </a:prstClr>
          </a:innerShdw>
        </a:effectLst>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Income</a:t>
          </a:r>
        </a:p>
      </xdr:txBody>
    </xdr:sp>
    <xdr:clientData/>
  </xdr:twoCellAnchor>
  <xdr:twoCellAnchor>
    <xdr:from>
      <xdr:col>5</xdr:col>
      <xdr:colOff>247650</xdr:colOff>
      <xdr:row>5</xdr:row>
      <xdr:rowOff>171450</xdr:rowOff>
    </xdr:from>
    <xdr:to>
      <xdr:col>7</xdr:col>
      <xdr:colOff>257175</xdr:colOff>
      <xdr:row>8</xdr:row>
      <xdr:rowOff>0</xdr:rowOff>
    </xdr:to>
    <xdr:sp macro="" textlink="">
      <xdr:nvSpPr>
        <xdr:cNvPr id="42" name="Round Same Side Corner Rectangle 10">
          <a:hlinkClick xmlns:r="http://schemas.openxmlformats.org/officeDocument/2006/relationships" r:id="rId13" tooltip="Entertainment / Eating out"/>
          <a:extLst>
            <a:ext uri="{FF2B5EF4-FFF2-40B4-BE49-F238E27FC236}">
              <a16:creationId xmlns:a16="http://schemas.microsoft.com/office/drawing/2014/main" id="{00000000-0008-0000-0000-00002A000000}"/>
            </a:ext>
          </a:extLst>
        </xdr:cNvPr>
        <xdr:cNvSpPr>
          <a:spLocks noChangeArrowheads="1"/>
        </xdr:cNvSpPr>
      </xdr:nvSpPr>
      <xdr:spPr bwMode="auto">
        <a:xfrm>
          <a:off x="8172450" y="600075"/>
          <a:ext cx="809625"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C6C7C6"/>
        </a:solidFill>
        <a:ln w="25400" algn="ctr">
          <a:solidFill>
            <a:srgbClr val="313031"/>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Results</a:t>
          </a:r>
        </a:p>
      </xdr:txBody>
    </xdr:sp>
    <xdr:clientData/>
  </xdr:twoCellAnchor>
  <xdr:twoCellAnchor>
    <xdr:from>
      <xdr:col>9</xdr:col>
      <xdr:colOff>9525</xdr:colOff>
      <xdr:row>12</xdr:row>
      <xdr:rowOff>38100</xdr:rowOff>
    </xdr:from>
    <xdr:to>
      <xdr:col>9</xdr:col>
      <xdr:colOff>152400</xdr:colOff>
      <xdr:row>12</xdr:row>
      <xdr:rowOff>180975</xdr:rowOff>
    </xdr:to>
    <xdr:sp macro="" textlink="">
      <xdr:nvSpPr>
        <xdr:cNvPr id="492972" name="Rectangle 12">
          <a:extLst>
            <a:ext uri="{FF2B5EF4-FFF2-40B4-BE49-F238E27FC236}">
              <a16:creationId xmlns:a16="http://schemas.microsoft.com/office/drawing/2014/main" id="{00000000-0008-0000-0000-0000AC850700}"/>
            </a:ext>
          </a:extLst>
        </xdr:cNvPr>
        <xdr:cNvSpPr>
          <a:spLocks noChangeArrowheads="1"/>
        </xdr:cNvSpPr>
      </xdr:nvSpPr>
      <xdr:spPr bwMode="auto">
        <a:xfrm>
          <a:off x="8801100" y="2495550"/>
          <a:ext cx="142875" cy="142875"/>
        </a:xfrm>
        <a:prstGeom prst="rect">
          <a:avLst/>
        </a:prstGeom>
        <a:solidFill>
          <a:srgbClr val="94AEDE"/>
        </a:solidFill>
        <a:ln w="25400" algn="ctr">
          <a:solidFill>
            <a:srgbClr val="213C94"/>
          </a:solidFill>
          <a:miter lim="800000"/>
          <a:headEnd/>
          <a:tailEnd/>
        </a:ln>
      </xdr:spPr>
    </xdr:sp>
    <xdr:clientData/>
  </xdr:twoCellAnchor>
  <xdr:twoCellAnchor>
    <xdr:from>
      <xdr:col>8</xdr:col>
      <xdr:colOff>61230</xdr:colOff>
      <xdr:row>17</xdr:row>
      <xdr:rowOff>40727</xdr:rowOff>
    </xdr:from>
    <xdr:to>
      <xdr:col>9</xdr:col>
      <xdr:colOff>133843</xdr:colOff>
      <xdr:row>17</xdr:row>
      <xdr:rowOff>185902</xdr:rowOff>
    </xdr:to>
    <xdr:sp macro="" textlink="">
      <xdr:nvSpPr>
        <xdr:cNvPr id="54" name="Rectangle 53">
          <a:extLst>
            <a:ext uri="{FF2B5EF4-FFF2-40B4-BE49-F238E27FC236}">
              <a16:creationId xmlns:a16="http://schemas.microsoft.com/office/drawing/2014/main" id="{00000000-0008-0000-0000-000036000000}"/>
            </a:ext>
          </a:extLst>
        </xdr:cNvPr>
        <xdr:cNvSpPr/>
      </xdr:nvSpPr>
      <xdr:spPr>
        <a:xfrm>
          <a:off x="9071880" y="2926802"/>
          <a:ext cx="139288" cy="145175"/>
        </a:xfrm>
        <a:prstGeom prst="rect">
          <a:avLst/>
        </a:prstGeom>
        <a:solidFill>
          <a:srgbClr val="FFA2EF"/>
        </a:solidFill>
        <a:ln>
          <a:solidFill>
            <a:srgbClr val="8404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p>
      </xdr:txBody>
    </xdr:sp>
    <xdr:clientData/>
  </xdr:twoCellAnchor>
  <xdr:twoCellAnchor>
    <xdr:from>
      <xdr:col>8</xdr:col>
      <xdr:colOff>57150</xdr:colOff>
      <xdr:row>18</xdr:row>
      <xdr:rowOff>38100</xdr:rowOff>
    </xdr:from>
    <xdr:to>
      <xdr:col>9</xdr:col>
      <xdr:colOff>133350</xdr:colOff>
      <xdr:row>18</xdr:row>
      <xdr:rowOff>190500</xdr:rowOff>
    </xdr:to>
    <xdr:sp macro="" textlink="">
      <xdr:nvSpPr>
        <xdr:cNvPr id="492974" name="Rectangle 14">
          <a:extLst>
            <a:ext uri="{FF2B5EF4-FFF2-40B4-BE49-F238E27FC236}">
              <a16:creationId xmlns:a16="http://schemas.microsoft.com/office/drawing/2014/main" id="{00000000-0008-0000-0000-0000AE850700}"/>
            </a:ext>
          </a:extLst>
        </xdr:cNvPr>
        <xdr:cNvSpPr>
          <a:spLocks noChangeArrowheads="1"/>
        </xdr:cNvSpPr>
      </xdr:nvSpPr>
      <xdr:spPr bwMode="auto">
        <a:xfrm>
          <a:off x="8782050" y="3752850"/>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19</xdr:row>
      <xdr:rowOff>38100</xdr:rowOff>
    </xdr:from>
    <xdr:to>
      <xdr:col>9</xdr:col>
      <xdr:colOff>133350</xdr:colOff>
      <xdr:row>19</xdr:row>
      <xdr:rowOff>190500</xdr:rowOff>
    </xdr:to>
    <xdr:sp macro="" textlink="">
      <xdr:nvSpPr>
        <xdr:cNvPr id="492975" name="Rectangle 15">
          <a:extLst>
            <a:ext uri="{FF2B5EF4-FFF2-40B4-BE49-F238E27FC236}">
              <a16:creationId xmlns:a16="http://schemas.microsoft.com/office/drawing/2014/main" id="{00000000-0008-0000-0000-0000AF850700}"/>
            </a:ext>
          </a:extLst>
        </xdr:cNvPr>
        <xdr:cNvSpPr>
          <a:spLocks noChangeArrowheads="1"/>
        </xdr:cNvSpPr>
      </xdr:nvSpPr>
      <xdr:spPr bwMode="auto">
        <a:xfrm>
          <a:off x="8782050" y="3962400"/>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20</xdr:row>
      <xdr:rowOff>38100</xdr:rowOff>
    </xdr:from>
    <xdr:to>
      <xdr:col>9</xdr:col>
      <xdr:colOff>133350</xdr:colOff>
      <xdr:row>20</xdr:row>
      <xdr:rowOff>190500</xdr:rowOff>
    </xdr:to>
    <xdr:sp macro="" textlink="">
      <xdr:nvSpPr>
        <xdr:cNvPr id="492976" name="Rectangle 16">
          <a:extLst>
            <a:ext uri="{FF2B5EF4-FFF2-40B4-BE49-F238E27FC236}">
              <a16:creationId xmlns:a16="http://schemas.microsoft.com/office/drawing/2014/main" id="{00000000-0008-0000-0000-0000B0850700}"/>
            </a:ext>
          </a:extLst>
        </xdr:cNvPr>
        <xdr:cNvSpPr>
          <a:spLocks noChangeArrowheads="1"/>
        </xdr:cNvSpPr>
      </xdr:nvSpPr>
      <xdr:spPr bwMode="auto">
        <a:xfrm>
          <a:off x="8782050" y="4171950"/>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21</xdr:row>
      <xdr:rowOff>38100</xdr:rowOff>
    </xdr:from>
    <xdr:to>
      <xdr:col>9</xdr:col>
      <xdr:colOff>133350</xdr:colOff>
      <xdr:row>21</xdr:row>
      <xdr:rowOff>190500</xdr:rowOff>
    </xdr:to>
    <xdr:sp macro="" textlink="">
      <xdr:nvSpPr>
        <xdr:cNvPr id="492977" name="Rectangle 17">
          <a:extLst>
            <a:ext uri="{FF2B5EF4-FFF2-40B4-BE49-F238E27FC236}">
              <a16:creationId xmlns:a16="http://schemas.microsoft.com/office/drawing/2014/main" id="{00000000-0008-0000-0000-0000B1850700}"/>
            </a:ext>
          </a:extLst>
        </xdr:cNvPr>
        <xdr:cNvSpPr>
          <a:spLocks noChangeArrowheads="1"/>
        </xdr:cNvSpPr>
      </xdr:nvSpPr>
      <xdr:spPr bwMode="auto">
        <a:xfrm>
          <a:off x="8782050" y="4381500"/>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22</xdr:row>
      <xdr:rowOff>47625</xdr:rowOff>
    </xdr:from>
    <xdr:to>
      <xdr:col>9</xdr:col>
      <xdr:colOff>133350</xdr:colOff>
      <xdr:row>22</xdr:row>
      <xdr:rowOff>190500</xdr:rowOff>
    </xdr:to>
    <xdr:sp macro="" textlink="">
      <xdr:nvSpPr>
        <xdr:cNvPr id="492978" name="Rectangle 18">
          <a:extLst>
            <a:ext uri="{FF2B5EF4-FFF2-40B4-BE49-F238E27FC236}">
              <a16:creationId xmlns:a16="http://schemas.microsoft.com/office/drawing/2014/main" id="{00000000-0008-0000-0000-0000B2850700}"/>
            </a:ext>
          </a:extLst>
        </xdr:cNvPr>
        <xdr:cNvSpPr>
          <a:spLocks noChangeArrowheads="1"/>
        </xdr:cNvSpPr>
      </xdr:nvSpPr>
      <xdr:spPr bwMode="auto">
        <a:xfrm>
          <a:off x="8782050" y="4600575"/>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23</xdr:row>
      <xdr:rowOff>47625</xdr:rowOff>
    </xdr:from>
    <xdr:to>
      <xdr:col>9</xdr:col>
      <xdr:colOff>133350</xdr:colOff>
      <xdr:row>23</xdr:row>
      <xdr:rowOff>190500</xdr:rowOff>
    </xdr:to>
    <xdr:sp macro="" textlink="">
      <xdr:nvSpPr>
        <xdr:cNvPr id="492979" name="Rectangle 19">
          <a:extLst>
            <a:ext uri="{FF2B5EF4-FFF2-40B4-BE49-F238E27FC236}">
              <a16:creationId xmlns:a16="http://schemas.microsoft.com/office/drawing/2014/main" id="{00000000-0008-0000-0000-0000B3850700}"/>
            </a:ext>
          </a:extLst>
        </xdr:cNvPr>
        <xdr:cNvSpPr>
          <a:spLocks noChangeArrowheads="1"/>
        </xdr:cNvSpPr>
      </xdr:nvSpPr>
      <xdr:spPr bwMode="auto">
        <a:xfrm>
          <a:off x="8782050" y="4810125"/>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24</xdr:row>
      <xdr:rowOff>47625</xdr:rowOff>
    </xdr:from>
    <xdr:to>
      <xdr:col>9</xdr:col>
      <xdr:colOff>133350</xdr:colOff>
      <xdr:row>24</xdr:row>
      <xdr:rowOff>190500</xdr:rowOff>
    </xdr:to>
    <xdr:sp macro="" textlink="">
      <xdr:nvSpPr>
        <xdr:cNvPr id="492980" name="Rectangle 20">
          <a:extLst>
            <a:ext uri="{FF2B5EF4-FFF2-40B4-BE49-F238E27FC236}">
              <a16:creationId xmlns:a16="http://schemas.microsoft.com/office/drawing/2014/main" id="{00000000-0008-0000-0000-0000B4850700}"/>
            </a:ext>
          </a:extLst>
        </xdr:cNvPr>
        <xdr:cNvSpPr>
          <a:spLocks noChangeArrowheads="1"/>
        </xdr:cNvSpPr>
      </xdr:nvSpPr>
      <xdr:spPr bwMode="auto">
        <a:xfrm>
          <a:off x="8782050" y="5019675"/>
          <a:ext cx="142875" cy="142875"/>
        </a:xfrm>
        <a:prstGeom prst="rect">
          <a:avLst/>
        </a:prstGeom>
        <a:solidFill>
          <a:srgbClr val="A5DBD6"/>
        </a:solidFill>
        <a:ln w="25400" algn="ctr">
          <a:solidFill>
            <a:srgbClr val="395652"/>
          </a:solidFill>
          <a:miter lim="800000"/>
          <a:headEnd/>
          <a:tailEnd/>
        </a:ln>
      </xdr:spPr>
    </xdr:sp>
    <xdr:clientData/>
  </xdr:twoCellAnchor>
  <xdr:twoCellAnchor>
    <xdr:from>
      <xdr:col>8</xdr:col>
      <xdr:colOff>57150</xdr:colOff>
      <xdr:row>25</xdr:row>
      <xdr:rowOff>47625</xdr:rowOff>
    </xdr:from>
    <xdr:to>
      <xdr:col>9</xdr:col>
      <xdr:colOff>133350</xdr:colOff>
      <xdr:row>25</xdr:row>
      <xdr:rowOff>190500</xdr:rowOff>
    </xdr:to>
    <xdr:sp macro="" textlink="">
      <xdr:nvSpPr>
        <xdr:cNvPr id="492981" name="Rectangle 21">
          <a:extLst>
            <a:ext uri="{FF2B5EF4-FFF2-40B4-BE49-F238E27FC236}">
              <a16:creationId xmlns:a16="http://schemas.microsoft.com/office/drawing/2014/main" id="{00000000-0008-0000-0000-0000B5850700}"/>
            </a:ext>
          </a:extLst>
        </xdr:cNvPr>
        <xdr:cNvSpPr>
          <a:spLocks noChangeArrowheads="1"/>
        </xdr:cNvSpPr>
      </xdr:nvSpPr>
      <xdr:spPr bwMode="auto">
        <a:xfrm>
          <a:off x="8782050" y="5229225"/>
          <a:ext cx="142875" cy="142875"/>
        </a:xfrm>
        <a:prstGeom prst="rect">
          <a:avLst/>
        </a:prstGeom>
        <a:solidFill>
          <a:srgbClr val="A5DBD6"/>
        </a:solidFill>
        <a:ln w="25400" algn="ctr">
          <a:solidFill>
            <a:srgbClr val="395652"/>
          </a:solidFill>
          <a:miter lim="800000"/>
          <a:headEnd/>
          <a:tailEnd/>
        </a:ln>
      </xdr:spPr>
    </xdr:sp>
    <xdr:clientData/>
  </xdr:twoCellAnchor>
  <xdr:twoCellAnchor editAs="oneCell">
    <xdr:from>
      <xdr:col>11</xdr:col>
      <xdr:colOff>419100</xdr:colOff>
      <xdr:row>5</xdr:row>
      <xdr:rowOff>47625</xdr:rowOff>
    </xdr:from>
    <xdr:to>
      <xdr:col>11</xdr:col>
      <xdr:colOff>723900</xdr:colOff>
      <xdr:row>6</xdr:row>
      <xdr:rowOff>133350</xdr:rowOff>
    </xdr:to>
    <xdr:pic macro="[0]!ThisWorkbook.PrintBudgetPlanner">
      <xdr:nvPicPr>
        <xdr:cNvPr id="492982" name="Picture 1239" descr="icon-printpage">
          <a:hlinkClick xmlns:r="http://schemas.openxmlformats.org/officeDocument/2006/relationships" r:id="rId14"/>
          <a:extLst>
            <a:ext uri="{FF2B5EF4-FFF2-40B4-BE49-F238E27FC236}">
              <a16:creationId xmlns:a16="http://schemas.microsoft.com/office/drawing/2014/main" id="{00000000-0008-0000-0000-0000B68507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544175" y="1095375"/>
          <a:ext cx="304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mc:AlternateContent xmlns:mc="http://schemas.openxmlformats.org/markup-compatibility/2006">
    <mc:Choice xmlns:a14="http://schemas.microsoft.com/office/drawing/2010/main" Requires="a14">
      <xdr:twoCellAnchor>
        <xdr:from>
          <xdr:col>2</xdr:col>
          <xdr:colOff>9525</xdr:colOff>
          <xdr:row>11</xdr:row>
          <xdr:rowOff>9525</xdr:rowOff>
        </xdr:from>
        <xdr:to>
          <xdr:col>2</xdr:col>
          <xdr:colOff>1114425</xdr:colOff>
          <xdr:row>12</xdr:row>
          <xdr:rowOff>0</xdr:rowOff>
        </xdr:to>
        <xdr:sp macro="" textlink="">
          <xdr:nvSpPr>
            <xdr:cNvPr id="1099" name="Drop Down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12</xdr:row>
          <xdr:rowOff>9525</xdr:rowOff>
        </xdr:from>
        <xdr:to>
          <xdr:col>2</xdr:col>
          <xdr:colOff>1114425</xdr:colOff>
          <xdr:row>13</xdr:row>
          <xdr:rowOff>0</xdr:rowOff>
        </xdr:to>
        <xdr:sp macro="" textlink="">
          <xdr:nvSpPr>
            <xdr:cNvPr id="1110" name="Drop Down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14</xdr:row>
          <xdr:rowOff>0</xdr:rowOff>
        </xdr:from>
        <xdr:to>
          <xdr:col>2</xdr:col>
          <xdr:colOff>1114425</xdr:colOff>
          <xdr:row>14</xdr:row>
          <xdr:rowOff>200025</xdr:rowOff>
        </xdr:to>
        <xdr:sp macro="" textlink="">
          <xdr:nvSpPr>
            <xdr:cNvPr id="1111" name="Drop Down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15</xdr:row>
          <xdr:rowOff>0</xdr:rowOff>
        </xdr:from>
        <xdr:to>
          <xdr:col>2</xdr:col>
          <xdr:colOff>1114425</xdr:colOff>
          <xdr:row>15</xdr:row>
          <xdr:rowOff>200025</xdr:rowOff>
        </xdr:to>
        <xdr:sp macro="" textlink="">
          <xdr:nvSpPr>
            <xdr:cNvPr id="1112" name="Drop Down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17</xdr:row>
          <xdr:rowOff>0</xdr:rowOff>
        </xdr:from>
        <xdr:to>
          <xdr:col>2</xdr:col>
          <xdr:colOff>1114425</xdr:colOff>
          <xdr:row>17</xdr:row>
          <xdr:rowOff>200025</xdr:rowOff>
        </xdr:to>
        <xdr:sp macro="" textlink="">
          <xdr:nvSpPr>
            <xdr:cNvPr id="1113" name="Drop Down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18</xdr:row>
          <xdr:rowOff>0</xdr:rowOff>
        </xdr:from>
        <xdr:to>
          <xdr:col>2</xdr:col>
          <xdr:colOff>1114425</xdr:colOff>
          <xdr:row>18</xdr:row>
          <xdr:rowOff>200025</xdr:rowOff>
        </xdr:to>
        <xdr:sp macro="" textlink="">
          <xdr:nvSpPr>
            <xdr:cNvPr id="1114" name="Drop Down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20</xdr:row>
          <xdr:rowOff>0</xdr:rowOff>
        </xdr:from>
        <xdr:to>
          <xdr:col>2</xdr:col>
          <xdr:colOff>1114425</xdr:colOff>
          <xdr:row>20</xdr:row>
          <xdr:rowOff>200025</xdr:rowOff>
        </xdr:to>
        <xdr:sp macro="" textlink="">
          <xdr:nvSpPr>
            <xdr:cNvPr id="1115" name="Drop Down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21</xdr:row>
          <xdr:rowOff>0</xdr:rowOff>
        </xdr:from>
        <xdr:to>
          <xdr:col>2</xdr:col>
          <xdr:colOff>1114425</xdr:colOff>
          <xdr:row>21</xdr:row>
          <xdr:rowOff>200025</xdr:rowOff>
        </xdr:to>
        <xdr:sp macro="" textlink="">
          <xdr:nvSpPr>
            <xdr:cNvPr id="1117" name="Drop Down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10</xdr:col>
          <xdr:colOff>1076325</xdr:colOff>
          <xdr:row>9</xdr:row>
          <xdr:rowOff>9525</xdr:rowOff>
        </xdr:from>
        <xdr:to>
          <xdr:col>11</xdr:col>
          <xdr:colOff>771525</xdr:colOff>
          <xdr:row>10</xdr:row>
          <xdr:rowOff>9525</xdr:rowOff>
        </xdr:to>
        <xdr:sp macro="" textlink="">
          <xdr:nvSpPr>
            <xdr:cNvPr id="62076" name="Drop Down 1660" hidden="1">
              <a:extLst>
                <a:ext uri="{63B3BB69-23CF-44E3-9099-C40C66FF867C}">
                  <a14:compatExt spid="_x0000_s62076"/>
                </a:ext>
                <a:ext uri="{FF2B5EF4-FFF2-40B4-BE49-F238E27FC236}">
                  <a16:creationId xmlns:a16="http://schemas.microsoft.com/office/drawing/2014/main" id="{00000000-0008-0000-0000-00007CF2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0</xdr:col>
      <xdr:colOff>94742</xdr:colOff>
      <xdr:row>0</xdr:row>
      <xdr:rowOff>47625</xdr:rowOff>
    </xdr:from>
    <xdr:to>
      <xdr:col>1</xdr:col>
      <xdr:colOff>1048258</xdr:colOff>
      <xdr:row>5</xdr:row>
      <xdr:rowOff>76200</xdr:rowOff>
    </xdr:to>
    <xdr:pic>
      <xdr:nvPicPr>
        <xdr:cNvPr id="492983" name="Picture 2">
          <a:extLst>
            <a:ext uri="{FF2B5EF4-FFF2-40B4-BE49-F238E27FC236}">
              <a16:creationId xmlns:a16="http://schemas.microsoft.com/office/drawing/2014/main" id="{00000000-0008-0000-0000-0000B7850700}"/>
            </a:ext>
          </a:extLst>
        </xdr:cNvPr>
        <xdr:cNvPicPr>
          <a:picLocks noChangeAspect="1" noChangeArrowheads="1"/>
        </xdr:cNvPicPr>
      </xdr:nvPicPr>
      <xdr:blipFill>
        <a:blip xmlns:r="http://schemas.openxmlformats.org/officeDocument/2006/relationships" r:embed="rId16"/>
        <a:srcRect/>
        <a:stretch/>
      </xdr:blipFill>
      <xdr:spPr bwMode="auto">
        <a:xfrm>
          <a:off x="94742" y="47625"/>
          <a:ext cx="1372616"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333375</xdr:colOff>
      <xdr:row>30</xdr:row>
      <xdr:rowOff>200025</xdr:rowOff>
    </xdr:from>
    <xdr:to>
      <xdr:col>8</xdr:col>
      <xdr:colOff>57150</xdr:colOff>
      <xdr:row>34</xdr:row>
      <xdr:rowOff>200025</xdr:rowOff>
    </xdr:to>
    <xdr:pic>
      <xdr:nvPicPr>
        <xdr:cNvPr id="480820" name="Picture 1" descr="bluetintpaperCurl.png">
          <a:extLst>
            <a:ext uri="{FF2B5EF4-FFF2-40B4-BE49-F238E27FC236}">
              <a16:creationId xmlns:a16="http://schemas.microsoft.com/office/drawing/2014/main" id="{00000000-0008-0000-0100-0000345607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58150" y="6334125"/>
          <a:ext cx="7620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276225</xdr:colOff>
      <xdr:row>33</xdr:row>
      <xdr:rowOff>57149</xdr:rowOff>
    </xdr:from>
    <xdr:to>
      <xdr:col>7</xdr:col>
      <xdr:colOff>274275</xdr:colOff>
      <xdr:row>34</xdr:row>
      <xdr:rowOff>135599</xdr:rowOff>
    </xdr:to>
    <xdr:sp macro="" textlink="">
      <xdr:nvSpPr>
        <xdr:cNvPr id="22" name="Right Arrow 21" descr="Next">
          <a:hlinkClick xmlns:r="http://schemas.openxmlformats.org/officeDocument/2006/relationships" r:id="rId2" tooltip="Next"/>
          <a:extLst>
            <a:ext uri="{FF2B5EF4-FFF2-40B4-BE49-F238E27FC236}">
              <a16:creationId xmlns:a16="http://schemas.microsoft.com/office/drawing/2014/main" id="{00000000-0008-0000-0100-000016000000}"/>
            </a:ext>
          </a:extLst>
        </xdr:cNvPr>
        <xdr:cNvSpPr/>
      </xdr:nvSpPr>
      <xdr:spPr>
        <a:xfrm>
          <a:off x="8639175" y="6296024"/>
          <a:ext cx="360000" cy="288000"/>
        </a:xfrm>
        <a:prstGeom prst="rightArrow">
          <a:avLst/>
        </a:prstGeom>
        <a:solidFill>
          <a:schemeClr val="accent1"/>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latin typeface="OnStage Serial Light" panose="02000000000000000000" pitchFamily="50" charset="0"/>
          </a:endParaRPr>
        </a:p>
      </xdr:txBody>
    </xdr:sp>
    <xdr:clientData/>
  </xdr:twoCellAnchor>
  <xdr:twoCellAnchor editAs="oneCell">
    <xdr:from>
      <xdr:col>4</xdr:col>
      <xdr:colOff>1390650</xdr:colOff>
      <xdr:row>33</xdr:row>
      <xdr:rowOff>47625</xdr:rowOff>
    </xdr:from>
    <xdr:to>
      <xdr:col>5</xdr:col>
      <xdr:colOff>238125</xdr:colOff>
      <xdr:row>34</xdr:row>
      <xdr:rowOff>123825</xdr:rowOff>
    </xdr:to>
    <xdr:sp macro="" textlink="">
      <xdr:nvSpPr>
        <xdr:cNvPr id="480822" name="Left Arrow 23" descr="Previous">
          <a:hlinkClick xmlns:r="http://schemas.openxmlformats.org/officeDocument/2006/relationships" r:id="rId3" tooltip="Previous"/>
          <a:extLst>
            <a:ext uri="{FF2B5EF4-FFF2-40B4-BE49-F238E27FC236}">
              <a16:creationId xmlns:a16="http://schemas.microsoft.com/office/drawing/2014/main" id="{00000000-0008-0000-0100-000036560700}"/>
            </a:ext>
          </a:extLst>
        </xdr:cNvPr>
        <xdr:cNvSpPr>
          <a:spLocks noChangeArrowheads="1"/>
        </xdr:cNvSpPr>
      </xdr:nvSpPr>
      <xdr:spPr bwMode="auto">
        <a:xfrm>
          <a:off x="7600950" y="6810375"/>
          <a:ext cx="361950" cy="285750"/>
        </a:xfrm>
        <a:prstGeom prst="leftArrow">
          <a:avLst>
            <a:gd name="adj1" fmla="val 50000"/>
            <a:gd name="adj2" fmla="val 52408"/>
          </a:avLst>
        </a:prstGeom>
        <a:solidFill>
          <a:srgbClr val="4F81BD"/>
        </a:solidFill>
        <a:ln w="25400" algn="ctr">
          <a:solidFill>
            <a:srgbClr val="254061"/>
          </a:solidFill>
          <a:round/>
          <a:headEnd/>
          <a:tailEnd/>
        </a:ln>
      </xdr:spPr>
    </xdr:sp>
    <xdr:clientData/>
  </xdr:twoCellAnchor>
  <xdr:twoCellAnchor editAs="oneCell">
    <xdr:from>
      <xdr:col>1</xdr:col>
      <xdr:colOff>2876550</xdr:colOff>
      <xdr:row>15</xdr:row>
      <xdr:rowOff>19050</xdr:rowOff>
    </xdr:from>
    <xdr:to>
      <xdr:col>1</xdr:col>
      <xdr:colOff>3067050</xdr:colOff>
      <xdr:row>16</xdr:row>
      <xdr:rowOff>0</xdr:rowOff>
    </xdr:to>
    <xdr:pic>
      <xdr:nvPicPr>
        <xdr:cNvPr id="480823" name="Picture 15" descr="InfoIconExcel.png">
          <a:hlinkClick xmlns:r="http://schemas.openxmlformats.org/officeDocument/2006/relationships" r:id="rId4" tooltip="Include monthly interest &amp; regular repayments to bring down your debt over time. Don't include payments which simply pay off your credit card each month"/>
          <a:extLst>
            <a:ext uri="{FF2B5EF4-FFF2-40B4-BE49-F238E27FC236}">
              <a16:creationId xmlns:a16="http://schemas.microsoft.com/office/drawing/2014/main" id="{00000000-0008-0000-0100-00003756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5650" y="300990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2876550</xdr:colOff>
      <xdr:row>23</xdr:row>
      <xdr:rowOff>19050</xdr:rowOff>
    </xdr:from>
    <xdr:to>
      <xdr:col>1</xdr:col>
      <xdr:colOff>3067050</xdr:colOff>
      <xdr:row>24</xdr:row>
      <xdr:rowOff>0</xdr:rowOff>
    </xdr:to>
    <xdr:pic>
      <xdr:nvPicPr>
        <xdr:cNvPr id="480824" name="Picture 16" descr="InfoIconExcel.png">
          <a:hlinkClick xmlns:r="http://schemas.openxmlformats.org/officeDocument/2006/relationships" r:id="rId6" tooltip="Money you give to your kids"/>
          <a:extLst>
            <a:ext uri="{FF2B5EF4-FFF2-40B4-BE49-F238E27FC236}">
              <a16:creationId xmlns:a16="http://schemas.microsoft.com/office/drawing/2014/main" id="{00000000-0008-0000-0100-00003856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5650" y="468630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2867025</xdr:colOff>
      <xdr:row>18</xdr:row>
      <xdr:rowOff>19050</xdr:rowOff>
    </xdr:from>
    <xdr:to>
      <xdr:col>1</xdr:col>
      <xdr:colOff>3057525</xdr:colOff>
      <xdr:row>19</xdr:row>
      <xdr:rowOff>0</xdr:rowOff>
    </xdr:to>
    <xdr:pic>
      <xdr:nvPicPr>
        <xdr:cNvPr id="480825" name="Picture 17" descr="InfoIconExcel.png">
          <a:hlinkClick xmlns:r="http://schemas.openxmlformats.org/officeDocument/2006/relationships" r:id="rId7" tooltip="The amount you put aside each fortnight/month etc, not the balance of your savings account"/>
          <a:extLst>
            <a:ext uri="{FF2B5EF4-FFF2-40B4-BE49-F238E27FC236}">
              <a16:creationId xmlns:a16="http://schemas.microsoft.com/office/drawing/2014/main" id="{00000000-0008-0000-0100-00003956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86125" y="36385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2876550</xdr:colOff>
      <xdr:row>24</xdr:row>
      <xdr:rowOff>19050</xdr:rowOff>
    </xdr:from>
    <xdr:to>
      <xdr:col>1</xdr:col>
      <xdr:colOff>3067050</xdr:colOff>
      <xdr:row>25</xdr:row>
      <xdr:rowOff>0</xdr:rowOff>
    </xdr:to>
    <xdr:pic>
      <xdr:nvPicPr>
        <xdr:cNvPr id="480826" name="Picture 18" descr="InfoIconExcel.png">
          <a:hlinkClick xmlns:r="http://schemas.openxmlformats.org/officeDocument/2006/relationships" r:id="rId8" tooltip="Fines, bank fees, tax debt repayments, regular payments to family"/>
          <a:extLst>
            <a:ext uri="{FF2B5EF4-FFF2-40B4-BE49-F238E27FC236}">
              <a16:creationId xmlns:a16="http://schemas.microsoft.com/office/drawing/2014/main" id="{00000000-0008-0000-0100-00003A56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5650" y="48958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2876550</xdr:colOff>
      <xdr:row>14</xdr:row>
      <xdr:rowOff>19050</xdr:rowOff>
    </xdr:from>
    <xdr:to>
      <xdr:col>1</xdr:col>
      <xdr:colOff>3067050</xdr:colOff>
      <xdr:row>15</xdr:row>
      <xdr:rowOff>0</xdr:rowOff>
    </xdr:to>
    <xdr:pic>
      <xdr:nvPicPr>
        <xdr:cNvPr id="480827" name="Picture 19" descr="InfoIconExcel.png">
          <a:hlinkClick xmlns:r="http://schemas.openxmlformats.org/officeDocument/2006/relationships" r:id="rId9" tooltip="Interest free credit, investment loans, HECS repayments, appliance rentals"/>
          <a:extLst>
            <a:ext uri="{FF2B5EF4-FFF2-40B4-BE49-F238E27FC236}">
              <a16:creationId xmlns:a16="http://schemas.microsoft.com/office/drawing/2014/main" id="{00000000-0008-0000-0100-00003B56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5650" y="28003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533400</xdr:colOff>
      <xdr:row>5</xdr:row>
      <xdr:rowOff>161925</xdr:rowOff>
    </xdr:from>
    <xdr:to>
      <xdr:col>1</xdr:col>
      <xdr:colOff>1914525</xdr:colOff>
      <xdr:row>7</xdr:row>
      <xdr:rowOff>180975</xdr:rowOff>
    </xdr:to>
    <xdr:sp macro="" textlink="">
      <xdr:nvSpPr>
        <xdr:cNvPr id="30" name="Round Same Side Corner Rectangle 29">
          <a:hlinkClick xmlns:r="http://schemas.openxmlformats.org/officeDocument/2006/relationships" r:id="rId10" tooltip="Financial commitments"/>
          <a:extLst>
            <a:ext uri="{FF2B5EF4-FFF2-40B4-BE49-F238E27FC236}">
              <a16:creationId xmlns:a16="http://schemas.microsoft.com/office/drawing/2014/main" id="{00000000-0008-0000-0100-00001E000000}"/>
            </a:ext>
          </a:extLst>
        </xdr:cNvPr>
        <xdr:cNvSpPr/>
      </xdr:nvSpPr>
      <xdr:spPr bwMode="auto">
        <a:xfrm>
          <a:off x="952500" y="590550"/>
          <a:ext cx="1381125" cy="400050"/>
        </a:xfrm>
        <a:prstGeom prst="round2SameRect">
          <a:avLst/>
        </a:prstGeom>
        <a:solidFill>
          <a:schemeClr val="bg1"/>
        </a:solidFill>
        <a:ln>
          <a:noFill/>
          <a:headEnd/>
          <a:tailEnd/>
        </a:ln>
        <a:effectLst>
          <a:innerShdw blurRad="63500" dist="50800" dir="16200000">
            <a:prstClr val="black">
              <a:alpha val="50000"/>
            </a:prstClr>
          </a:innerShdw>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AU" sz="1100" b="1" spc="0" baseline="0">
              <a:solidFill>
                <a:sysClr val="windowText" lastClr="000000"/>
              </a:solidFill>
              <a:latin typeface="Salzburg Serial" panose="02000000000000000000" pitchFamily="50" charset="0"/>
              <a:cs typeface="Arial" pitchFamily="34" charset="0"/>
            </a:rPr>
            <a:t>Financial</a:t>
          </a:r>
          <a:r>
            <a:rPr lang="en-AU" sz="1100" b="1" spc="0" baseline="0">
              <a:solidFill>
                <a:sysClr val="windowText" lastClr="000000"/>
              </a:solidFill>
              <a:latin typeface="OnStage Serial Light" panose="02000000000000000000" pitchFamily="50" charset="0"/>
              <a:cs typeface="Arial" pitchFamily="34" charset="0"/>
            </a:rPr>
            <a:t> </a:t>
          </a:r>
          <a:r>
            <a:rPr lang="en-AU" sz="1100" b="1" spc="0" baseline="0">
              <a:solidFill>
                <a:sysClr val="windowText" lastClr="000000"/>
              </a:solidFill>
              <a:latin typeface="Salzburg Serial" panose="02000000000000000000" pitchFamily="50" charset="0"/>
              <a:cs typeface="Arial" pitchFamily="34" charset="0"/>
            </a:rPr>
            <a:t>commitments</a:t>
          </a:r>
        </a:p>
      </xdr:txBody>
    </xdr:sp>
    <xdr:clientData/>
  </xdr:twoCellAnchor>
  <xdr:twoCellAnchor>
    <xdr:from>
      <xdr:col>1</xdr:col>
      <xdr:colOff>1924050</xdr:colOff>
      <xdr:row>5</xdr:row>
      <xdr:rowOff>161925</xdr:rowOff>
    </xdr:from>
    <xdr:to>
      <xdr:col>1</xdr:col>
      <xdr:colOff>3181350</xdr:colOff>
      <xdr:row>7</xdr:row>
      <xdr:rowOff>180975</xdr:rowOff>
    </xdr:to>
    <xdr:sp macro="" textlink="">
      <xdr:nvSpPr>
        <xdr:cNvPr id="33" name="Round Same Side Corner Rectangle 7">
          <a:hlinkClick xmlns:r="http://schemas.openxmlformats.org/officeDocument/2006/relationships" r:id="rId2" tooltip="Home / Utilities"/>
          <a:extLst>
            <a:ext uri="{FF2B5EF4-FFF2-40B4-BE49-F238E27FC236}">
              <a16:creationId xmlns:a16="http://schemas.microsoft.com/office/drawing/2014/main" id="{00000000-0008-0000-0100-000021000000}"/>
            </a:ext>
          </a:extLst>
        </xdr:cNvPr>
        <xdr:cNvSpPr>
          <a:spLocks noChangeArrowheads="1"/>
        </xdr:cNvSpPr>
      </xdr:nvSpPr>
      <xdr:spPr bwMode="auto">
        <a:xfrm>
          <a:off x="2343150" y="590550"/>
          <a:ext cx="1257300" cy="400050"/>
        </a:xfrm>
        <a:custGeom>
          <a:avLst/>
          <a:gdLst>
            <a:gd name="T0" fmla="*/ 1257300 w 1257300"/>
            <a:gd name="T1" fmla="*/ 200025 h 400050"/>
            <a:gd name="T2" fmla="*/ 628650 w 1257300"/>
            <a:gd name="T3" fmla="*/ 400050 h 400050"/>
            <a:gd name="T4" fmla="*/ 0 w 1257300"/>
            <a:gd name="T5" fmla="*/ 200025 h 400050"/>
            <a:gd name="T6" fmla="*/ 628650 w 1257300"/>
            <a:gd name="T7" fmla="*/ 0 h 400050"/>
            <a:gd name="T8" fmla="*/ 0 60000 65536"/>
            <a:gd name="T9" fmla="*/ 5898240 60000 65536"/>
            <a:gd name="T10" fmla="*/ 11796480 60000 65536"/>
            <a:gd name="T11" fmla="*/ 17694720 60000 65536"/>
            <a:gd name="T12" fmla="*/ 19529 w 1257300"/>
            <a:gd name="T13" fmla="*/ 19529 h 400050"/>
            <a:gd name="T14" fmla="*/ 1237771 w 1257300"/>
            <a:gd name="T15" fmla="*/ 400050 h 400050"/>
          </a:gdLst>
          <a:ahLst/>
          <a:cxnLst>
            <a:cxn ang="T8">
              <a:pos x="T0" y="T1"/>
            </a:cxn>
            <a:cxn ang="T9">
              <a:pos x="T2" y="T3"/>
            </a:cxn>
            <a:cxn ang="T10">
              <a:pos x="T4" y="T5"/>
            </a:cxn>
            <a:cxn ang="T11">
              <a:pos x="T6" y="T7"/>
            </a:cxn>
          </a:cxnLst>
          <a:rect l="T12" t="T13" r="T14" b="T15"/>
          <a:pathLst>
            <a:path w="1257300" h="400050">
              <a:moveTo>
                <a:pt x="66676" y="0"/>
              </a:moveTo>
              <a:lnTo>
                <a:pt x="1190624" y="0"/>
              </a:lnTo>
              <a:lnTo>
                <a:pt x="1190623" y="0"/>
              </a:lnTo>
              <a:cubicBezTo>
                <a:pt x="1227448" y="0"/>
                <a:pt x="1257300" y="29851"/>
                <a:pt x="1257300" y="66676"/>
              </a:cubicBezTo>
              <a:lnTo>
                <a:pt x="1257300" y="400050"/>
              </a:lnTo>
              <a:lnTo>
                <a:pt x="0" y="400050"/>
              </a:lnTo>
              <a:lnTo>
                <a:pt x="0" y="66676"/>
              </a:lnTo>
              <a:cubicBezTo>
                <a:pt x="0" y="29851"/>
                <a:pt x="29851" y="0"/>
                <a:pt x="66675" y="0"/>
              </a:cubicBezTo>
              <a:close/>
            </a:path>
          </a:pathLst>
        </a:custGeom>
        <a:solidFill>
          <a:srgbClr val="F79A6B"/>
        </a:solidFill>
        <a:ln w="25400" algn="ctr">
          <a:solidFill>
            <a:srgbClr val="943018"/>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OnStage Serial Light" panose="02000000000000000000" pitchFamily="50" charset="0"/>
              <a:cs typeface="Arial"/>
            </a:rPr>
            <a:t>Home / </a:t>
          </a:r>
          <a:r>
            <a:rPr lang="en-AU" sz="1100" b="1" i="0" u="none" strike="noStrike" baseline="0">
              <a:solidFill>
                <a:srgbClr val="000000"/>
              </a:solidFill>
              <a:latin typeface="Salzburg Serial" panose="02000000000000000000" pitchFamily="50" charset="0"/>
              <a:cs typeface="Arial"/>
            </a:rPr>
            <a:t>utilities</a:t>
          </a:r>
        </a:p>
      </xdr:txBody>
    </xdr:sp>
    <xdr:clientData/>
  </xdr:twoCellAnchor>
  <xdr:twoCellAnchor>
    <xdr:from>
      <xdr:col>1</xdr:col>
      <xdr:colOff>3200400</xdr:colOff>
      <xdr:row>5</xdr:row>
      <xdr:rowOff>161925</xdr:rowOff>
    </xdr:from>
    <xdr:to>
      <xdr:col>2</xdr:col>
      <xdr:colOff>1104900</xdr:colOff>
      <xdr:row>7</xdr:row>
      <xdr:rowOff>180975</xdr:rowOff>
    </xdr:to>
    <xdr:sp macro="" textlink="">
      <xdr:nvSpPr>
        <xdr:cNvPr id="34" name="Round Same Side Corner Rectangle 8">
          <a:hlinkClick xmlns:r="http://schemas.openxmlformats.org/officeDocument/2006/relationships" r:id="rId11" tooltip="Education / Health"/>
          <a:extLst>
            <a:ext uri="{FF2B5EF4-FFF2-40B4-BE49-F238E27FC236}">
              <a16:creationId xmlns:a16="http://schemas.microsoft.com/office/drawing/2014/main" id="{00000000-0008-0000-0100-000022000000}"/>
            </a:ext>
          </a:extLst>
        </xdr:cNvPr>
        <xdr:cNvSpPr>
          <a:spLocks noChangeArrowheads="1"/>
        </xdr:cNvSpPr>
      </xdr:nvSpPr>
      <xdr:spPr bwMode="auto">
        <a:xfrm>
          <a:off x="3619500" y="590550"/>
          <a:ext cx="1485900" cy="400050"/>
        </a:xfrm>
        <a:custGeom>
          <a:avLst/>
          <a:gdLst>
            <a:gd name="T0" fmla="*/ 1485900 w 1485900"/>
            <a:gd name="T1" fmla="*/ 200025 h 400050"/>
            <a:gd name="T2" fmla="*/ 742950 w 1485900"/>
            <a:gd name="T3" fmla="*/ 400050 h 400050"/>
            <a:gd name="T4" fmla="*/ 0 w 1485900"/>
            <a:gd name="T5" fmla="*/ 200025 h 400050"/>
            <a:gd name="T6" fmla="*/ 742950 w 1485900"/>
            <a:gd name="T7" fmla="*/ 0 h 400050"/>
            <a:gd name="T8" fmla="*/ 0 60000 65536"/>
            <a:gd name="T9" fmla="*/ 5898240 60000 65536"/>
            <a:gd name="T10" fmla="*/ 11796480 60000 65536"/>
            <a:gd name="T11" fmla="*/ 17694720 60000 65536"/>
            <a:gd name="T12" fmla="*/ 19529 w 1485900"/>
            <a:gd name="T13" fmla="*/ 19529 h 400050"/>
            <a:gd name="T14" fmla="*/ 1466371 w 1485900"/>
            <a:gd name="T15" fmla="*/ 400050 h 400050"/>
          </a:gdLst>
          <a:ahLst/>
          <a:cxnLst>
            <a:cxn ang="T8">
              <a:pos x="T0" y="T1"/>
            </a:cxn>
            <a:cxn ang="T9">
              <a:pos x="T2" y="T3"/>
            </a:cxn>
            <a:cxn ang="T10">
              <a:pos x="T4" y="T5"/>
            </a:cxn>
            <a:cxn ang="T11">
              <a:pos x="T6" y="T7"/>
            </a:cxn>
          </a:cxnLst>
          <a:rect l="T12" t="T13" r="T14" b="T15"/>
          <a:pathLst>
            <a:path w="1485900" h="400050">
              <a:moveTo>
                <a:pt x="66676" y="0"/>
              </a:moveTo>
              <a:lnTo>
                <a:pt x="1419224" y="0"/>
              </a:lnTo>
              <a:lnTo>
                <a:pt x="1419223" y="0"/>
              </a:lnTo>
              <a:cubicBezTo>
                <a:pt x="1456048" y="0"/>
                <a:pt x="1485900" y="29851"/>
                <a:pt x="1485900" y="66676"/>
              </a:cubicBezTo>
              <a:lnTo>
                <a:pt x="1485900" y="400050"/>
              </a:lnTo>
              <a:lnTo>
                <a:pt x="0" y="400050"/>
              </a:lnTo>
              <a:lnTo>
                <a:pt x="0" y="66676"/>
              </a:lnTo>
              <a:cubicBezTo>
                <a:pt x="0" y="29851"/>
                <a:pt x="29851" y="0"/>
                <a:pt x="66675" y="0"/>
              </a:cubicBezTo>
              <a:close/>
            </a:path>
          </a:pathLst>
        </a:custGeom>
        <a:solidFill>
          <a:srgbClr val="AD86C6"/>
        </a:solidFill>
        <a:ln w="25400" algn="ctr">
          <a:solidFill>
            <a:srgbClr val="4A3C7B"/>
          </a:solidFill>
          <a:miter lim="800000"/>
          <a:headEnd/>
          <a:tailEnd/>
        </a:ln>
      </xdr:spPr>
      <xdr:txBody>
        <a:bodyPr vertOverflow="clip" wrap="square" lIns="27432" tIns="27432" rIns="27432" bIns="27432" anchor="ctr" upright="1"/>
        <a:lstStyle/>
        <a:p>
          <a:pPr algn="ctr" rtl="0">
            <a:defRPr sz="1000"/>
          </a:pPr>
          <a:r>
            <a:rPr lang="en-AU" sz="1100" b="1" i="0" u="none" strike="noStrike" baseline="0">
              <a:ln>
                <a:noFill/>
              </a:ln>
              <a:solidFill>
                <a:schemeClr val="tx1"/>
              </a:solidFill>
              <a:latin typeface="OnStage Serial Light" panose="02000000000000000000" pitchFamily="50" charset="0"/>
              <a:cs typeface="Arial"/>
            </a:rPr>
            <a:t>Education</a:t>
          </a:r>
          <a:r>
            <a:rPr lang="en-AU" sz="1100" b="1" i="0" u="none" strike="noStrike" baseline="0">
              <a:ln>
                <a:noFill/>
              </a:ln>
              <a:solidFill>
                <a:srgbClr val="000000"/>
              </a:solidFill>
              <a:latin typeface="OnStage Serial Light" panose="02000000000000000000" pitchFamily="50" charset="0"/>
              <a:cs typeface="Arial"/>
            </a:rPr>
            <a:t> </a:t>
          </a:r>
          <a:r>
            <a:rPr lang="en-AU" sz="1100" b="1" i="0" u="none" strike="noStrike" baseline="0">
              <a:solidFill>
                <a:srgbClr val="000000"/>
              </a:solidFill>
              <a:latin typeface="OnStage Serial Light" panose="02000000000000000000" pitchFamily="50" charset="0"/>
              <a:cs typeface="Arial"/>
            </a:rPr>
            <a:t>/ </a:t>
          </a:r>
          <a:r>
            <a:rPr lang="en-AU" sz="1100" b="1" i="0" u="none" strike="noStrike" baseline="0">
              <a:solidFill>
                <a:srgbClr val="000000"/>
              </a:solidFill>
              <a:latin typeface="Salzburg Serial" panose="02000000000000000000" pitchFamily="50" charset="0"/>
              <a:cs typeface="Arial"/>
            </a:rPr>
            <a:t>health</a:t>
          </a:r>
        </a:p>
      </xdr:txBody>
    </xdr:sp>
    <xdr:clientData/>
  </xdr:twoCellAnchor>
  <xdr:twoCellAnchor>
    <xdr:from>
      <xdr:col>2</xdr:col>
      <xdr:colOff>1114425</xdr:colOff>
      <xdr:row>5</xdr:row>
      <xdr:rowOff>161925</xdr:rowOff>
    </xdr:from>
    <xdr:to>
      <xdr:col>4</xdr:col>
      <xdr:colOff>123825</xdr:colOff>
      <xdr:row>7</xdr:row>
      <xdr:rowOff>180975</xdr:rowOff>
    </xdr:to>
    <xdr:sp macro="" textlink="">
      <xdr:nvSpPr>
        <xdr:cNvPr id="35" name="Round Same Side Corner Rectangle 9">
          <a:hlinkClick xmlns:r="http://schemas.openxmlformats.org/officeDocument/2006/relationships" r:id="rId12" tooltip="Shopping / Transport"/>
          <a:extLst>
            <a:ext uri="{FF2B5EF4-FFF2-40B4-BE49-F238E27FC236}">
              <a16:creationId xmlns:a16="http://schemas.microsoft.com/office/drawing/2014/main" id="{00000000-0008-0000-0100-000023000000}"/>
            </a:ext>
          </a:extLst>
        </xdr:cNvPr>
        <xdr:cNvSpPr>
          <a:spLocks noChangeArrowheads="1"/>
        </xdr:cNvSpPr>
      </xdr:nvSpPr>
      <xdr:spPr bwMode="auto">
        <a:xfrm>
          <a:off x="5114925" y="590550"/>
          <a:ext cx="1419225" cy="400050"/>
        </a:xfrm>
        <a:custGeom>
          <a:avLst/>
          <a:gdLst>
            <a:gd name="T0" fmla="*/ 1590675 w 1590675"/>
            <a:gd name="T1" fmla="*/ 200025 h 400050"/>
            <a:gd name="T2" fmla="*/ 795338 w 1590675"/>
            <a:gd name="T3" fmla="*/ 400050 h 400050"/>
            <a:gd name="T4" fmla="*/ 0 w 1590675"/>
            <a:gd name="T5" fmla="*/ 200025 h 400050"/>
            <a:gd name="T6" fmla="*/ 795338 w 1590675"/>
            <a:gd name="T7" fmla="*/ 0 h 400050"/>
            <a:gd name="T8" fmla="*/ 0 60000 65536"/>
            <a:gd name="T9" fmla="*/ 5898240 60000 65536"/>
            <a:gd name="T10" fmla="*/ 11796480 60000 65536"/>
            <a:gd name="T11" fmla="*/ 17694720 60000 65536"/>
            <a:gd name="T12" fmla="*/ 19529 w 1590675"/>
            <a:gd name="T13" fmla="*/ 19529 h 400050"/>
            <a:gd name="T14" fmla="*/ 1571146 w 1590675"/>
            <a:gd name="T15" fmla="*/ 400050 h 400050"/>
          </a:gdLst>
          <a:ahLst/>
          <a:cxnLst>
            <a:cxn ang="T8">
              <a:pos x="T0" y="T1"/>
            </a:cxn>
            <a:cxn ang="T9">
              <a:pos x="T2" y="T3"/>
            </a:cxn>
            <a:cxn ang="T10">
              <a:pos x="T4" y="T5"/>
            </a:cxn>
            <a:cxn ang="T11">
              <a:pos x="T6" y="T7"/>
            </a:cxn>
          </a:cxnLst>
          <a:rect l="T12" t="T13" r="T14" b="T15"/>
          <a:pathLst>
            <a:path w="1590675" h="400050">
              <a:moveTo>
                <a:pt x="66676" y="0"/>
              </a:moveTo>
              <a:lnTo>
                <a:pt x="1523999" y="0"/>
              </a:lnTo>
              <a:lnTo>
                <a:pt x="1523998" y="0"/>
              </a:lnTo>
              <a:cubicBezTo>
                <a:pt x="1560823" y="0"/>
                <a:pt x="1590675" y="29851"/>
                <a:pt x="1590675" y="66676"/>
              </a:cubicBezTo>
              <a:lnTo>
                <a:pt x="1590675" y="400050"/>
              </a:lnTo>
              <a:lnTo>
                <a:pt x="0" y="400050"/>
              </a:lnTo>
              <a:lnTo>
                <a:pt x="0" y="66676"/>
              </a:lnTo>
              <a:cubicBezTo>
                <a:pt x="0" y="29851"/>
                <a:pt x="29851" y="0"/>
                <a:pt x="66675" y="0"/>
              </a:cubicBezTo>
              <a:close/>
            </a:path>
          </a:pathLst>
        </a:custGeom>
        <a:solidFill>
          <a:srgbClr val="F7DF5A"/>
        </a:solidFill>
        <a:ln w="25400" algn="ctr">
          <a:solidFill>
            <a:srgbClr val="9C6500"/>
          </a:solidFill>
          <a:miter lim="800000"/>
          <a:headEnd/>
          <a:tailEnd/>
        </a:ln>
      </xdr:spPr>
      <xdr:txBody>
        <a:bodyPr vertOverflow="clip" wrap="square" lIns="27432" tIns="27432" rIns="27432" bIns="27432" anchor="ctr" upright="1"/>
        <a:lstStyle/>
        <a:p>
          <a:pPr algn="ctr" rtl="0">
            <a:defRPr sz="1000"/>
          </a:pPr>
          <a:r>
            <a:rPr lang="en-AU" sz="1000" b="1" i="0" u="none" strike="noStrike" baseline="0">
              <a:solidFill>
                <a:srgbClr val="000000"/>
              </a:solidFill>
              <a:latin typeface="Salzburg Serial" panose="02000000000000000000" pitchFamily="50" charset="0"/>
              <a:cs typeface="Arial"/>
            </a:rPr>
            <a:t>Shopping</a:t>
          </a:r>
          <a:r>
            <a:rPr lang="en-AU" sz="1000" b="1" i="0" u="none" strike="noStrike" baseline="0">
              <a:solidFill>
                <a:srgbClr val="000000"/>
              </a:solidFill>
              <a:latin typeface="OnStage Serial Light" panose="02000000000000000000" pitchFamily="50" charset="0"/>
              <a:cs typeface="Arial"/>
            </a:rPr>
            <a:t> / </a:t>
          </a:r>
          <a:r>
            <a:rPr lang="en-AU" sz="1000" b="1" i="0" u="none" strike="noStrike" baseline="0">
              <a:solidFill>
                <a:srgbClr val="000000"/>
              </a:solidFill>
              <a:latin typeface="Salzburg Serial" panose="02000000000000000000" pitchFamily="50" charset="0"/>
              <a:cs typeface="Arial"/>
            </a:rPr>
            <a:t>transport</a:t>
          </a:r>
        </a:p>
      </xdr:txBody>
    </xdr:sp>
    <xdr:clientData/>
  </xdr:twoCellAnchor>
  <xdr:twoCellAnchor>
    <xdr:from>
      <xdr:col>4</xdr:col>
      <xdr:colOff>133351</xdr:colOff>
      <xdr:row>5</xdr:row>
      <xdr:rowOff>161925</xdr:rowOff>
    </xdr:from>
    <xdr:to>
      <xdr:col>5</xdr:col>
      <xdr:colOff>114300</xdr:colOff>
      <xdr:row>7</xdr:row>
      <xdr:rowOff>180975</xdr:rowOff>
    </xdr:to>
    <xdr:sp macro="" textlink="">
      <xdr:nvSpPr>
        <xdr:cNvPr id="36" name="Round Same Side Corner Rectangle 10">
          <a:hlinkClick xmlns:r="http://schemas.openxmlformats.org/officeDocument/2006/relationships" r:id="rId13" tooltip="Entertainment / Eating out"/>
          <a:extLst>
            <a:ext uri="{FF2B5EF4-FFF2-40B4-BE49-F238E27FC236}">
              <a16:creationId xmlns:a16="http://schemas.microsoft.com/office/drawing/2014/main" id="{00000000-0008-0000-0100-000024000000}"/>
            </a:ext>
          </a:extLst>
        </xdr:cNvPr>
        <xdr:cNvSpPr>
          <a:spLocks noChangeArrowheads="1"/>
        </xdr:cNvSpPr>
      </xdr:nvSpPr>
      <xdr:spPr bwMode="auto">
        <a:xfrm>
          <a:off x="6543676" y="590550"/>
          <a:ext cx="1495424"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A5DBD6"/>
        </a:solidFill>
        <a:ln w="25400" algn="ctr">
          <a:solidFill>
            <a:srgbClr val="395652"/>
          </a:solidFill>
          <a:miter lim="800000"/>
          <a:headEnd/>
          <a:tailEnd/>
        </a:ln>
      </xdr:spPr>
      <xdr:txBody>
        <a:bodyPr vertOverflow="clip" wrap="square" lIns="27432" tIns="27432" rIns="27432" bIns="27432" anchor="ctr" upright="1"/>
        <a:lstStyle/>
        <a:p>
          <a:pPr algn="ctr" rtl="0">
            <a:defRPr sz="1000"/>
          </a:pPr>
          <a:r>
            <a:rPr lang="en-AU" sz="1000" b="1" i="0" u="none" strike="noStrike" baseline="0">
              <a:solidFill>
                <a:srgbClr val="000000"/>
              </a:solidFill>
              <a:latin typeface="Salzburg Serial" panose="02000000000000000000" pitchFamily="50" charset="0"/>
              <a:cs typeface="Arial"/>
            </a:rPr>
            <a:t>Entertainment</a:t>
          </a:r>
          <a:r>
            <a:rPr lang="en-AU" sz="1000" b="1" i="0" u="none" strike="noStrike" baseline="0">
              <a:solidFill>
                <a:srgbClr val="000000"/>
              </a:solidFill>
              <a:latin typeface="OnStage Serial Light" panose="02000000000000000000" pitchFamily="50" charset="0"/>
              <a:cs typeface="Arial"/>
            </a:rPr>
            <a:t> / </a:t>
          </a:r>
          <a:r>
            <a:rPr lang="en-AU" sz="1000" b="1" i="0" u="none" strike="noStrike" baseline="0">
              <a:solidFill>
                <a:srgbClr val="000000"/>
              </a:solidFill>
              <a:latin typeface="Salzburg Serial" panose="02000000000000000000" pitchFamily="50" charset="0"/>
              <a:cs typeface="Arial"/>
            </a:rPr>
            <a:t>eating</a:t>
          </a:r>
          <a:r>
            <a:rPr lang="en-AU" sz="1000" b="1" i="0" u="none" strike="noStrike" baseline="0">
              <a:solidFill>
                <a:srgbClr val="000000"/>
              </a:solidFill>
              <a:latin typeface="OnStage Serial Light" panose="02000000000000000000" pitchFamily="50" charset="0"/>
              <a:cs typeface="Arial"/>
            </a:rPr>
            <a:t> out</a:t>
          </a:r>
        </a:p>
      </xdr:txBody>
    </xdr:sp>
    <xdr:clientData/>
  </xdr:twoCellAnchor>
  <xdr:twoCellAnchor>
    <xdr:from>
      <xdr:col>0</xdr:col>
      <xdr:colOff>19050</xdr:colOff>
      <xdr:row>5</xdr:row>
      <xdr:rowOff>161925</xdr:rowOff>
    </xdr:from>
    <xdr:to>
      <xdr:col>1</xdr:col>
      <xdr:colOff>523875</xdr:colOff>
      <xdr:row>7</xdr:row>
      <xdr:rowOff>180975</xdr:rowOff>
    </xdr:to>
    <xdr:sp macro="" textlink="">
      <xdr:nvSpPr>
        <xdr:cNvPr id="37" name="Round Same Side Corner Rectangle 11">
          <a:hlinkClick xmlns:r="http://schemas.openxmlformats.org/officeDocument/2006/relationships" r:id="rId3" tooltip="Income"/>
          <a:extLst>
            <a:ext uri="{FF2B5EF4-FFF2-40B4-BE49-F238E27FC236}">
              <a16:creationId xmlns:a16="http://schemas.microsoft.com/office/drawing/2014/main" id="{00000000-0008-0000-0100-000025000000}"/>
            </a:ext>
          </a:extLst>
        </xdr:cNvPr>
        <xdr:cNvSpPr>
          <a:spLocks noChangeArrowheads="1"/>
        </xdr:cNvSpPr>
      </xdr:nvSpPr>
      <xdr:spPr bwMode="auto">
        <a:xfrm>
          <a:off x="19050" y="590550"/>
          <a:ext cx="923925" cy="400050"/>
        </a:xfrm>
        <a:custGeom>
          <a:avLst/>
          <a:gdLst>
            <a:gd name="T0" fmla="*/ 923925 w 923925"/>
            <a:gd name="T1" fmla="*/ 200025 h 400050"/>
            <a:gd name="T2" fmla="*/ 461963 w 923925"/>
            <a:gd name="T3" fmla="*/ 400050 h 400050"/>
            <a:gd name="T4" fmla="*/ 0 w 923925"/>
            <a:gd name="T5" fmla="*/ 200025 h 400050"/>
            <a:gd name="T6" fmla="*/ 461963 w 923925"/>
            <a:gd name="T7" fmla="*/ 0 h 400050"/>
            <a:gd name="T8" fmla="*/ 0 60000 65536"/>
            <a:gd name="T9" fmla="*/ 5898240 60000 65536"/>
            <a:gd name="T10" fmla="*/ 11796480 60000 65536"/>
            <a:gd name="T11" fmla="*/ 17694720 60000 65536"/>
            <a:gd name="T12" fmla="*/ 19529 w 923925"/>
            <a:gd name="T13" fmla="*/ 19529 h 400050"/>
            <a:gd name="T14" fmla="*/ 904396 w 923925"/>
            <a:gd name="T15" fmla="*/ 400050 h 400050"/>
          </a:gdLst>
          <a:ahLst/>
          <a:cxnLst>
            <a:cxn ang="T8">
              <a:pos x="T0" y="T1"/>
            </a:cxn>
            <a:cxn ang="T9">
              <a:pos x="T2" y="T3"/>
            </a:cxn>
            <a:cxn ang="T10">
              <a:pos x="T4" y="T5"/>
            </a:cxn>
            <a:cxn ang="T11">
              <a:pos x="T6" y="T7"/>
            </a:cxn>
          </a:cxnLst>
          <a:rect l="T12" t="T13" r="T14" b="T15"/>
          <a:pathLst>
            <a:path w="923925" h="400050">
              <a:moveTo>
                <a:pt x="66676" y="0"/>
              </a:moveTo>
              <a:lnTo>
                <a:pt x="857249" y="0"/>
              </a:lnTo>
              <a:lnTo>
                <a:pt x="857248" y="0"/>
              </a:lnTo>
              <a:cubicBezTo>
                <a:pt x="894073" y="0"/>
                <a:pt x="923925" y="29851"/>
                <a:pt x="923925" y="66676"/>
              </a:cubicBezTo>
              <a:lnTo>
                <a:pt x="923925" y="400050"/>
              </a:lnTo>
              <a:lnTo>
                <a:pt x="0" y="400050"/>
              </a:lnTo>
              <a:lnTo>
                <a:pt x="0" y="66676"/>
              </a:lnTo>
              <a:cubicBezTo>
                <a:pt x="0" y="29851"/>
                <a:pt x="29851" y="0"/>
                <a:pt x="66675" y="0"/>
              </a:cubicBezTo>
              <a:close/>
            </a:path>
          </a:pathLst>
        </a:custGeom>
        <a:solidFill>
          <a:srgbClr val="00B0F0"/>
        </a:solidFill>
        <a:ln w="25400" algn="ctr">
          <a:solidFill>
            <a:schemeClr val="tx1"/>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Income</a:t>
          </a:r>
        </a:p>
      </xdr:txBody>
    </xdr:sp>
    <xdr:clientData/>
  </xdr:twoCellAnchor>
  <xdr:twoCellAnchor>
    <xdr:from>
      <xdr:col>5</xdr:col>
      <xdr:colOff>266700</xdr:colOff>
      <xdr:row>5</xdr:row>
      <xdr:rowOff>161925</xdr:rowOff>
    </xdr:from>
    <xdr:to>
      <xdr:col>7</xdr:col>
      <xdr:colOff>276225</xdr:colOff>
      <xdr:row>7</xdr:row>
      <xdr:rowOff>180975</xdr:rowOff>
    </xdr:to>
    <xdr:sp macro="" textlink="">
      <xdr:nvSpPr>
        <xdr:cNvPr id="38" name="Round Same Side Corner Rectangle 10">
          <a:hlinkClick xmlns:r="http://schemas.openxmlformats.org/officeDocument/2006/relationships" r:id="rId14" tooltip="Entertainment / Eating out"/>
          <a:extLst>
            <a:ext uri="{FF2B5EF4-FFF2-40B4-BE49-F238E27FC236}">
              <a16:creationId xmlns:a16="http://schemas.microsoft.com/office/drawing/2014/main" id="{00000000-0008-0000-0100-000026000000}"/>
            </a:ext>
          </a:extLst>
        </xdr:cNvPr>
        <xdr:cNvSpPr>
          <a:spLocks noChangeArrowheads="1"/>
        </xdr:cNvSpPr>
      </xdr:nvSpPr>
      <xdr:spPr bwMode="auto">
        <a:xfrm>
          <a:off x="8191500" y="590550"/>
          <a:ext cx="809625"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C6C7C6"/>
        </a:solidFill>
        <a:ln w="25400" algn="ctr">
          <a:solidFill>
            <a:srgbClr val="313031"/>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Results</a:t>
          </a:r>
        </a:p>
      </xdr:txBody>
    </xdr:sp>
    <xdr:clientData/>
  </xdr:twoCellAnchor>
  <xdr:twoCellAnchor>
    <xdr:from>
      <xdr:col>9</xdr:col>
      <xdr:colOff>9525</xdr:colOff>
      <xdr:row>12</xdr:row>
      <xdr:rowOff>38100</xdr:rowOff>
    </xdr:from>
    <xdr:to>
      <xdr:col>9</xdr:col>
      <xdr:colOff>152400</xdr:colOff>
      <xdr:row>12</xdr:row>
      <xdr:rowOff>180975</xdr:rowOff>
    </xdr:to>
    <xdr:sp macro="" textlink="">
      <xdr:nvSpPr>
        <xdr:cNvPr id="480835" name="Rectangle 12">
          <a:extLst>
            <a:ext uri="{FF2B5EF4-FFF2-40B4-BE49-F238E27FC236}">
              <a16:creationId xmlns:a16="http://schemas.microsoft.com/office/drawing/2014/main" id="{00000000-0008-0000-0100-000043560700}"/>
            </a:ext>
          </a:extLst>
        </xdr:cNvPr>
        <xdr:cNvSpPr>
          <a:spLocks noChangeArrowheads="1"/>
        </xdr:cNvSpPr>
      </xdr:nvSpPr>
      <xdr:spPr bwMode="auto">
        <a:xfrm>
          <a:off x="8839200" y="2400300"/>
          <a:ext cx="142875" cy="142875"/>
        </a:xfrm>
        <a:prstGeom prst="rect">
          <a:avLst/>
        </a:prstGeom>
        <a:solidFill>
          <a:srgbClr val="00B0F0"/>
        </a:solidFill>
        <a:ln w="25400" algn="ctr">
          <a:solidFill>
            <a:srgbClr val="000000"/>
          </a:solidFill>
          <a:miter lim="800000"/>
          <a:headEnd/>
          <a:tailEnd/>
        </a:ln>
      </xdr:spPr>
    </xdr:sp>
    <xdr:clientData/>
  </xdr:twoCellAnchor>
  <xdr:twoCellAnchor>
    <xdr:from>
      <xdr:col>8</xdr:col>
      <xdr:colOff>61230</xdr:colOff>
      <xdr:row>17</xdr:row>
      <xdr:rowOff>40727</xdr:rowOff>
    </xdr:from>
    <xdr:to>
      <xdr:col>9</xdr:col>
      <xdr:colOff>133843</xdr:colOff>
      <xdr:row>17</xdr:row>
      <xdr:rowOff>185902</xdr:rowOff>
    </xdr:to>
    <xdr:sp macro="" textlink="">
      <xdr:nvSpPr>
        <xdr:cNvPr id="40" name="Rectangle 39">
          <a:extLst>
            <a:ext uri="{FF2B5EF4-FFF2-40B4-BE49-F238E27FC236}">
              <a16:creationId xmlns:a16="http://schemas.microsoft.com/office/drawing/2014/main" id="{00000000-0008-0000-0100-000028000000}"/>
            </a:ext>
          </a:extLst>
        </xdr:cNvPr>
        <xdr:cNvSpPr/>
      </xdr:nvSpPr>
      <xdr:spPr>
        <a:xfrm>
          <a:off x="9071880" y="2926802"/>
          <a:ext cx="139288" cy="145175"/>
        </a:xfrm>
        <a:prstGeom prst="rect">
          <a:avLst/>
        </a:prstGeom>
        <a:solidFill>
          <a:srgbClr val="FFA2EF"/>
        </a:solidFill>
        <a:ln>
          <a:solidFill>
            <a:srgbClr val="8404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latin typeface="OnStage Serial Light" panose="02000000000000000000" pitchFamily="50" charset="0"/>
          </a:endParaRPr>
        </a:p>
      </xdr:txBody>
    </xdr:sp>
    <xdr:clientData/>
  </xdr:twoCellAnchor>
  <xdr:twoCellAnchor>
    <xdr:from>
      <xdr:col>8</xdr:col>
      <xdr:colOff>57150</xdr:colOff>
      <xdr:row>18</xdr:row>
      <xdr:rowOff>38100</xdr:rowOff>
    </xdr:from>
    <xdr:to>
      <xdr:col>9</xdr:col>
      <xdr:colOff>133350</xdr:colOff>
      <xdr:row>18</xdr:row>
      <xdr:rowOff>190500</xdr:rowOff>
    </xdr:to>
    <xdr:sp macro="" textlink="">
      <xdr:nvSpPr>
        <xdr:cNvPr id="480837" name="Rectangle 14">
          <a:extLst>
            <a:ext uri="{FF2B5EF4-FFF2-40B4-BE49-F238E27FC236}">
              <a16:creationId xmlns:a16="http://schemas.microsoft.com/office/drawing/2014/main" id="{00000000-0008-0000-0100-000045560700}"/>
            </a:ext>
          </a:extLst>
        </xdr:cNvPr>
        <xdr:cNvSpPr>
          <a:spLocks noChangeArrowheads="1"/>
        </xdr:cNvSpPr>
      </xdr:nvSpPr>
      <xdr:spPr bwMode="auto">
        <a:xfrm>
          <a:off x="8820150" y="3657600"/>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19</xdr:row>
      <xdr:rowOff>38100</xdr:rowOff>
    </xdr:from>
    <xdr:to>
      <xdr:col>9</xdr:col>
      <xdr:colOff>133350</xdr:colOff>
      <xdr:row>19</xdr:row>
      <xdr:rowOff>190500</xdr:rowOff>
    </xdr:to>
    <xdr:sp macro="" textlink="">
      <xdr:nvSpPr>
        <xdr:cNvPr id="480838" name="Rectangle 15">
          <a:extLst>
            <a:ext uri="{FF2B5EF4-FFF2-40B4-BE49-F238E27FC236}">
              <a16:creationId xmlns:a16="http://schemas.microsoft.com/office/drawing/2014/main" id="{00000000-0008-0000-0100-000046560700}"/>
            </a:ext>
          </a:extLst>
        </xdr:cNvPr>
        <xdr:cNvSpPr>
          <a:spLocks noChangeArrowheads="1"/>
        </xdr:cNvSpPr>
      </xdr:nvSpPr>
      <xdr:spPr bwMode="auto">
        <a:xfrm>
          <a:off x="8820150" y="3867150"/>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20</xdr:row>
      <xdr:rowOff>38100</xdr:rowOff>
    </xdr:from>
    <xdr:to>
      <xdr:col>9</xdr:col>
      <xdr:colOff>133350</xdr:colOff>
      <xdr:row>20</xdr:row>
      <xdr:rowOff>190500</xdr:rowOff>
    </xdr:to>
    <xdr:sp macro="" textlink="">
      <xdr:nvSpPr>
        <xdr:cNvPr id="480839" name="Rectangle 16">
          <a:extLst>
            <a:ext uri="{FF2B5EF4-FFF2-40B4-BE49-F238E27FC236}">
              <a16:creationId xmlns:a16="http://schemas.microsoft.com/office/drawing/2014/main" id="{00000000-0008-0000-0100-000047560700}"/>
            </a:ext>
          </a:extLst>
        </xdr:cNvPr>
        <xdr:cNvSpPr>
          <a:spLocks noChangeArrowheads="1"/>
        </xdr:cNvSpPr>
      </xdr:nvSpPr>
      <xdr:spPr bwMode="auto">
        <a:xfrm>
          <a:off x="8820150" y="4076700"/>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21</xdr:row>
      <xdr:rowOff>38100</xdr:rowOff>
    </xdr:from>
    <xdr:to>
      <xdr:col>9</xdr:col>
      <xdr:colOff>133350</xdr:colOff>
      <xdr:row>21</xdr:row>
      <xdr:rowOff>190500</xdr:rowOff>
    </xdr:to>
    <xdr:sp macro="" textlink="">
      <xdr:nvSpPr>
        <xdr:cNvPr id="480840" name="Rectangle 17">
          <a:extLst>
            <a:ext uri="{FF2B5EF4-FFF2-40B4-BE49-F238E27FC236}">
              <a16:creationId xmlns:a16="http://schemas.microsoft.com/office/drawing/2014/main" id="{00000000-0008-0000-0100-000048560700}"/>
            </a:ext>
          </a:extLst>
        </xdr:cNvPr>
        <xdr:cNvSpPr>
          <a:spLocks noChangeArrowheads="1"/>
        </xdr:cNvSpPr>
      </xdr:nvSpPr>
      <xdr:spPr bwMode="auto">
        <a:xfrm>
          <a:off x="8820150" y="4286250"/>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22</xdr:row>
      <xdr:rowOff>47625</xdr:rowOff>
    </xdr:from>
    <xdr:to>
      <xdr:col>9</xdr:col>
      <xdr:colOff>133350</xdr:colOff>
      <xdr:row>22</xdr:row>
      <xdr:rowOff>190500</xdr:rowOff>
    </xdr:to>
    <xdr:sp macro="" textlink="">
      <xdr:nvSpPr>
        <xdr:cNvPr id="480841" name="Rectangle 18">
          <a:extLst>
            <a:ext uri="{FF2B5EF4-FFF2-40B4-BE49-F238E27FC236}">
              <a16:creationId xmlns:a16="http://schemas.microsoft.com/office/drawing/2014/main" id="{00000000-0008-0000-0100-000049560700}"/>
            </a:ext>
          </a:extLst>
        </xdr:cNvPr>
        <xdr:cNvSpPr>
          <a:spLocks noChangeArrowheads="1"/>
        </xdr:cNvSpPr>
      </xdr:nvSpPr>
      <xdr:spPr bwMode="auto">
        <a:xfrm>
          <a:off x="8820150" y="4505325"/>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23</xdr:row>
      <xdr:rowOff>47625</xdr:rowOff>
    </xdr:from>
    <xdr:to>
      <xdr:col>9</xdr:col>
      <xdr:colOff>133350</xdr:colOff>
      <xdr:row>23</xdr:row>
      <xdr:rowOff>190500</xdr:rowOff>
    </xdr:to>
    <xdr:sp macro="" textlink="">
      <xdr:nvSpPr>
        <xdr:cNvPr id="480842" name="Rectangle 19">
          <a:extLst>
            <a:ext uri="{FF2B5EF4-FFF2-40B4-BE49-F238E27FC236}">
              <a16:creationId xmlns:a16="http://schemas.microsoft.com/office/drawing/2014/main" id="{00000000-0008-0000-0100-00004A560700}"/>
            </a:ext>
          </a:extLst>
        </xdr:cNvPr>
        <xdr:cNvSpPr>
          <a:spLocks noChangeArrowheads="1"/>
        </xdr:cNvSpPr>
      </xdr:nvSpPr>
      <xdr:spPr bwMode="auto">
        <a:xfrm>
          <a:off x="8820150" y="4714875"/>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24</xdr:row>
      <xdr:rowOff>47625</xdr:rowOff>
    </xdr:from>
    <xdr:to>
      <xdr:col>9</xdr:col>
      <xdr:colOff>133350</xdr:colOff>
      <xdr:row>24</xdr:row>
      <xdr:rowOff>190500</xdr:rowOff>
    </xdr:to>
    <xdr:sp macro="" textlink="">
      <xdr:nvSpPr>
        <xdr:cNvPr id="480843" name="Rectangle 20">
          <a:extLst>
            <a:ext uri="{FF2B5EF4-FFF2-40B4-BE49-F238E27FC236}">
              <a16:creationId xmlns:a16="http://schemas.microsoft.com/office/drawing/2014/main" id="{00000000-0008-0000-0100-00004B560700}"/>
            </a:ext>
          </a:extLst>
        </xdr:cNvPr>
        <xdr:cNvSpPr>
          <a:spLocks noChangeArrowheads="1"/>
        </xdr:cNvSpPr>
      </xdr:nvSpPr>
      <xdr:spPr bwMode="auto">
        <a:xfrm>
          <a:off x="8820150" y="4924425"/>
          <a:ext cx="142875" cy="142875"/>
        </a:xfrm>
        <a:prstGeom prst="rect">
          <a:avLst/>
        </a:prstGeom>
        <a:solidFill>
          <a:srgbClr val="A5DBD6"/>
        </a:solidFill>
        <a:ln w="25400" algn="ctr">
          <a:solidFill>
            <a:srgbClr val="395652"/>
          </a:solidFill>
          <a:miter lim="800000"/>
          <a:headEnd/>
          <a:tailEnd/>
        </a:ln>
      </xdr:spPr>
    </xdr:sp>
    <xdr:clientData/>
  </xdr:twoCellAnchor>
  <xdr:twoCellAnchor>
    <xdr:from>
      <xdr:col>8</xdr:col>
      <xdr:colOff>57150</xdr:colOff>
      <xdr:row>25</xdr:row>
      <xdr:rowOff>47625</xdr:rowOff>
    </xdr:from>
    <xdr:to>
      <xdr:col>9</xdr:col>
      <xdr:colOff>133350</xdr:colOff>
      <xdr:row>25</xdr:row>
      <xdr:rowOff>190500</xdr:rowOff>
    </xdr:to>
    <xdr:sp macro="" textlink="">
      <xdr:nvSpPr>
        <xdr:cNvPr id="480844" name="Rectangle 21">
          <a:extLst>
            <a:ext uri="{FF2B5EF4-FFF2-40B4-BE49-F238E27FC236}">
              <a16:creationId xmlns:a16="http://schemas.microsoft.com/office/drawing/2014/main" id="{00000000-0008-0000-0100-00004C560700}"/>
            </a:ext>
          </a:extLst>
        </xdr:cNvPr>
        <xdr:cNvSpPr>
          <a:spLocks noChangeArrowheads="1"/>
        </xdr:cNvSpPr>
      </xdr:nvSpPr>
      <xdr:spPr bwMode="auto">
        <a:xfrm>
          <a:off x="8820150" y="5133975"/>
          <a:ext cx="142875" cy="142875"/>
        </a:xfrm>
        <a:prstGeom prst="rect">
          <a:avLst/>
        </a:prstGeom>
        <a:solidFill>
          <a:srgbClr val="A5DBD6"/>
        </a:solidFill>
        <a:ln w="25400" algn="ctr">
          <a:solidFill>
            <a:srgbClr val="395652"/>
          </a:solidFill>
          <a:miter lim="800000"/>
          <a:headEnd/>
          <a:tailEnd/>
        </a:ln>
      </xdr:spPr>
    </xdr:sp>
    <xdr:clientData/>
  </xdr:twoCellAnchor>
  <xdr:twoCellAnchor editAs="oneCell">
    <xdr:from>
      <xdr:col>11</xdr:col>
      <xdr:colOff>504825</xdr:colOff>
      <xdr:row>5</xdr:row>
      <xdr:rowOff>9525</xdr:rowOff>
    </xdr:from>
    <xdr:to>
      <xdr:col>11</xdr:col>
      <xdr:colOff>809625</xdr:colOff>
      <xdr:row>6</xdr:row>
      <xdr:rowOff>95250</xdr:rowOff>
    </xdr:to>
    <xdr:pic macro="[0]!ThisWorkbook.PrintBudgetPlanner">
      <xdr:nvPicPr>
        <xdr:cNvPr id="480845" name="Picture 1239" descr="icon-printpage">
          <a:hlinkClick xmlns:r="http://schemas.openxmlformats.org/officeDocument/2006/relationships" r:id="rId15"/>
          <a:extLst>
            <a:ext uri="{FF2B5EF4-FFF2-40B4-BE49-F238E27FC236}">
              <a16:creationId xmlns:a16="http://schemas.microsoft.com/office/drawing/2014/main" id="{00000000-0008-0000-0100-00004D5607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668000" y="962025"/>
          <a:ext cx="304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mc:AlternateContent xmlns:mc="http://schemas.openxmlformats.org/markup-compatibility/2006">
    <mc:Choice xmlns:a14="http://schemas.microsoft.com/office/drawing/2010/main" Requires="a14">
      <xdr:twoCellAnchor>
        <xdr:from>
          <xdr:col>2</xdr:col>
          <xdr:colOff>9525</xdr:colOff>
          <xdr:row>11</xdr:row>
          <xdr:rowOff>0</xdr:rowOff>
        </xdr:from>
        <xdr:to>
          <xdr:col>2</xdr:col>
          <xdr:colOff>1143000</xdr:colOff>
          <xdr:row>12</xdr:row>
          <xdr:rowOff>0</xdr:rowOff>
        </xdr:to>
        <xdr:sp macro="" textlink="">
          <xdr:nvSpPr>
            <xdr:cNvPr id="15376" name="Drop Down 16" hidden="1">
              <a:extLst>
                <a:ext uri="{63B3BB69-23CF-44E3-9099-C40C66FF867C}">
                  <a14:compatExt spid="_x0000_s15376"/>
                </a:ext>
                <a:ext uri="{FF2B5EF4-FFF2-40B4-BE49-F238E27FC236}">
                  <a16:creationId xmlns:a16="http://schemas.microsoft.com/office/drawing/2014/main" id="{00000000-0008-0000-0100-000010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12</xdr:row>
          <xdr:rowOff>9525</xdr:rowOff>
        </xdr:from>
        <xdr:to>
          <xdr:col>2</xdr:col>
          <xdr:colOff>1143000</xdr:colOff>
          <xdr:row>13</xdr:row>
          <xdr:rowOff>9525</xdr:rowOff>
        </xdr:to>
        <xdr:sp macro="" textlink="">
          <xdr:nvSpPr>
            <xdr:cNvPr id="15377" name="Drop Down 17" hidden="1">
              <a:extLst>
                <a:ext uri="{63B3BB69-23CF-44E3-9099-C40C66FF867C}">
                  <a14:compatExt spid="_x0000_s15377"/>
                </a:ext>
                <a:ext uri="{FF2B5EF4-FFF2-40B4-BE49-F238E27FC236}">
                  <a16:creationId xmlns:a16="http://schemas.microsoft.com/office/drawing/2014/main" id="{00000000-0008-0000-0100-000011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14</xdr:row>
          <xdr:rowOff>0</xdr:rowOff>
        </xdr:from>
        <xdr:to>
          <xdr:col>2</xdr:col>
          <xdr:colOff>1143000</xdr:colOff>
          <xdr:row>15</xdr:row>
          <xdr:rowOff>0</xdr:rowOff>
        </xdr:to>
        <xdr:sp macro="" textlink="">
          <xdr:nvSpPr>
            <xdr:cNvPr id="15378" name="Drop Down 18" hidden="1">
              <a:extLst>
                <a:ext uri="{63B3BB69-23CF-44E3-9099-C40C66FF867C}">
                  <a14:compatExt spid="_x0000_s15378"/>
                </a:ext>
                <a:ext uri="{FF2B5EF4-FFF2-40B4-BE49-F238E27FC236}">
                  <a16:creationId xmlns:a16="http://schemas.microsoft.com/office/drawing/2014/main" id="{00000000-0008-0000-0100-00001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15</xdr:row>
          <xdr:rowOff>0</xdr:rowOff>
        </xdr:from>
        <xdr:to>
          <xdr:col>2</xdr:col>
          <xdr:colOff>1143000</xdr:colOff>
          <xdr:row>16</xdr:row>
          <xdr:rowOff>0</xdr:rowOff>
        </xdr:to>
        <xdr:sp macro="" textlink="">
          <xdr:nvSpPr>
            <xdr:cNvPr id="15379" name="Drop Down 19" hidden="1">
              <a:extLst>
                <a:ext uri="{63B3BB69-23CF-44E3-9099-C40C66FF867C}">
                  <a14:compatExt spid="_x0000_s15379"/>
                </a:ext>
                <a:ext uri="{FF2B5EF4-FFF2-40B4-BE49-F238E27FC236}">
                  <a16:creationId xmlns:a16="http://schemas.microsoft.com/office/drawing/2014/main" id="{00000000-0008-0000-0100-000013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17</xdr:row>
          <xdr:rowOff>9525</xdr:rowOff>
        </xdr:from>
        <xdr:to>
          <xdr:col>2</xdr:col>
          <xdr:colOff>1143000</xdr:colOff>
          <xdr:row>18</xdr:row>
          <xdr:rowOff>9525</xdr:rowOff>
        </xdr:to>
        <xdr:sp macro="" textlink="">
          <xdr:nvSpPr>
            <xdr:cNvPr id="15380" name="Drop Down 20" hidden="1">
              <a:extLst>
                <a:ext uri="{63B3BB69-23CF-44E3-9099-C40C66FF867C}">
                  <a14:compatExt spid="_x0000_s15380"/>
                </a:ext>
                <a:ext uri="{FF2B5EF4-FFF2-40B4-BE49-F238E27FC236}">
                  <a16:creationId xmlns:a16="http://schemas.microsoft.com/office/drawing/2014/main" id="{00000000-0008-0000-0100-00001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18</xdr:row>
          <xdr:rowOff>9525</xdr:rowOff>
        </xdr:from>
        <xdr:to>
          <xdr:col>2</xdr:col>
          <xdr:colOff>1143000</xdr:colOff>
          <xdr:row>19</xdr:row>
          <xdr:rowOff>9525</xdr:rowOff>
        </xdr:to>
        <xdr:sp macro="" textlink="">
          <xdr:nvSpPr>
            <xdr:cNvPr id="15381" name="Drop Down 21" hidden="1">
              <a:extLst>
                <a:ext uri="{63B3BB69-23CF-44E3-9099-C40C66FF867C}">
                  <a14:compatExt spid="_x0000_s15381"/>
                </a:ext>
                <a:ext uri="{FF2B5EF4-FFF2-40B4-BE49-F238E27FC236}">
                  <a16:creationId xmlns:a16="http://schemas.microsoft.com/office/drawing/2014/main" id="{00000000-0008-0000-0100-00001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20</xdr:row>
          <xdr:rowOff>9525</xdr:rowOff>
        </xdr:from>
        <xdr:to>
          <xdr:col>2</xdr:col>
          <xdr:colOff>1143000</xdr:colOff>
          <xdr:row>21</xdr:row>
          <xdr:rowOff>9525</xdr:rowOff>
        </xdr:to>
        <xdr:sp macro="" textlink="">
          <xdr:nvSpPr>
            <xdr:cNvPr id="15382" name="Drop Down 22" hidden="1">
              <a:extLst>
                <a:ext uri="{63B3BB69-23CF-44E3-9099-C40C66FF867C}">
                  <a14:compatExt spid="_x0000_s15382"/>
                </a:ext>
                <a:ext uri="{FF2B5EF4-FFF2-40B4-BE49-F238E27FC236}">
                  <a16:creationId xmlns:a16="http://schemas.microsoft.com/office/drawing/2014/main" id="{00000000-0008-0000-0100-000016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21</xdr:row>
          <xdr:rowOff>0</xdr:rowOff>
        </xdr:from>
        <xdr:to>
          <xdr:col>2</xdr:col>
          <xdr:colOff>1143000</xdr:colOff>
          <xdr:row>22</xdr:row>
          <xdr:rowOff>0</xdr:rowOff>
        </xdr:to>
        <xdr:sp macro="" textlink="">
          <xdr:nvSpPr>
            <xdr:cNvPr id="15383" name="Drop Down 23" hidden="1">
              <a:extLst>
                <a:ext uri="{63B3BB69-23CF-44E3-9099-C40C66FF867C}">
                  <a14:compatExt spid="_x0000_s15383"/>
                </a:ext>
                <a:ext uri="{FF2B5EF4-FFF2-40B4-BE49-F238E27FC236}">
                  <a16:creationId xmlns:a16="http://schemas.microsoft.com/office/drawing/2014/main" id="{00000000-0008-0000-0100-000017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24</xdr:row>
          <xdr:rowOff>9525</xdr:rowOff>
        </xdr:from>
        <xdr:to>
          <xdr:col>2</xdr:col>
          <xdr:colOff>1143000</xdr:colOff>
          <xdr:row>25</xdr:row>
          <xdr:rowOff>9525</xdr:rowOff>
        </xdr:to>
        <xdr:sp macro="" textlink="">
          <xdr:nvSpPr>
            <xdr:cNvPr id="15385" name="Drop Down 25" hidden="1">
              <a:extLst>
                <a:ext uri="{63B3BB69-23CF-44E3-9099-C40C66FF867C}">
                  <a14:compatExt spid="_x0000_s15385"/>
                </a:ext>
                <a:ext uri="{FF2B5EF4-FFF2-40B4-BE49-F238E27FC236}">
                  <a16:creationId xmlns:a16="http://schemas.microsoft.com/office/drawing/2014/main" id="{00000000-0008-0000-0100-000019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23</xdr:row>
          <xdr:rowOff>0</xdr:rowOff>
        </xdr:from>
        <xdr:to>
          <xdr:col>2</xdr:col>
          <xdr:colOff>1143000</xdr:colOff>
          <xdr:row>24</xdr:row>
          <xdr:rowOff>0</xdr:rowOff>
        </xdr:to>
        <xdr:sp macro="" textlink="">
          <xdr:nvSpPr>
            <xdr:cNvPr id="15386" name="Drop Down 26" hidden="1">
              <a:extLst>
                <a:ext uri="{63B3BB69-23CF-44E3-9099-C40C66FF867C}">
                  <a14:compatExt spid="_x0000_s15386"/>
                </a:ext>
                <a:ext uri="{FF2B5EF4-FFF2-40B4-BE49-F238E27FC236}">
                  <a16:creationId xmlns:a16="http://schemas.microsoft.com/office/drawing/2014/main" id="{00000000-0008-0000-0100-00001A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1057275</xdr:colOff>
          <xdr:row>9</xdr:row>
          <xdr:rowOff>9525</xdr:rowOff>
        </xdr:from>
        <xdr:to>
          <xdr:col>11</xdr:col>
          <xdr:colOff>771525</xdr:colOff>
          <xdr:row>10</xdr:row>
          <xdr:rowOff>9525</xdr:rowOff>
        </xdr:to>
        <xdr:sp macro="" textlink="">
          <xdr:nvSpPr>
            <xdr:cNvPr id="65143" name="Drop Down 1655" hidden="1">
              <a:extLst>
                <a:ext uri="{63B3BB69-23CF-44E3-9099-C40C66FF867C}">
                  <a14:compatExt spid="_x0000_s65143"/>
                </a:ext>
                <a:ext uri="{FF2B5EF4-FFF2-40B4-BE49-F238E27FC236}">
                  <a16:creationId xmlns:a16="http://schemas.microsoft.com/office/drawing/2014/main" id="{00000000-0008-0000-0100-000077F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0</xdr:col>
      <xdr:colOff>85725</xdr:colOff>
      <xdr:row>0</xdr:row>
      <xdr:rowOff>10847</xdr:rowOff>
    </xdr:from>
    <xdr:to>
      <xdr:col>1</xdr:col>
      <xdr:colOff>914400</xdr:colOff>
      <xdr:row>5</xdr:row>
      <xdr:rowOff>36778</xdr:rowOff>
    </xdr:to>
    <xdr:pic>
      <xdr:nvPicPr>
        <xdr:cNvPr id="480846" name="Picture 38">
          <a:extLst>
            <a:ext uri="{FF2B5EF4-FFF2-40B4-BE49-F238E27FC236}">
              <a16:creationId xmlns:a16="http://schemas.microsoft.com/office/drawing/2014/main" id="{00000000-0008-0000-0100-00004E560700}"/>
            </a:ext>
          </a:extLst>
        </xdr:cNvPr>
        <xdr:cNvPicPr>
          <a:picLocks noChangeAspect="1" noChangeArrowheads="1"/>
        </xdr:cNvPicPr>
      </xdr:nvPicPr>
      <xdr:blipFill>
        <a:blip xmlns:r="http://schemas.openxmlformats.org/officeDocument/2006/relationships" r:embed="rId17"/>
        <a:srcRect/>
        <a:stretch/>
      </xdr:blipFill>
      <xdr:spPr bwMode="auto">
        <a:xfrm>
          <a:off x="85725" y="10847"/>
          <a:ext cx="1247775" cy="978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342900</xdr:colOff>
      <xdr:row>31</xdr:row>
      <xdr:rowOff>200025</xdr:rowOff>
    </xdr:from>
    <xdr:to>
      <xdr:col>7</xdr:col>
      <xdr:colOff>304800</xdr:colOff>
      <xdr:row>35</xdr:row>
      <xdr:rowOff>200025</xdr:rowOff>
    </xdr:to>
    <xdr:pic>
      <xdr:nvPicPr>
        <xdr:cNvPr id="495985" name="Picture 1" descr="bluetintpaperCurl.png">
          <a:extLst>
            <a:ext uri="{FF2B5EF4-FFF2-40B4-BE49-F238E27FC236}">
              <a16:creationId xmlns:a16="http://schemas.microsoft.com/office/drawing/2014/main" id="{00000000-0008-0000-0200-0000719107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6457950"/>
          <a:ext cx="7620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276225</xdr:colOff>
      <xdr:row>34</xdr:row>
      <xdr:rowOff>47624</xdr:rowOff>
    </xdr:from>
    <xdr:to>
      <xdr:col>7</xdr:col>
      <xdr:colOff>274275</xdr:colOff>
      <xdr:row>35</xdr:row>
      <xdr:rowOff>126074</xdr:rowOff>
    </xdr:to>
    <xdr:sp macro="" textlink="">
      <xdr:nvSpPr>
        <xdr:cNvPr id="22" name="Right Arrow 21" descr="Next">
          <a:hlinkClick xmlns:r="http://schemas.openxmlformats.org/officeDocument/2006/relationships" r:id="rId2" tooltip="Next"/>
          <a:extLst>
            <a:ext uri="{FF2B5EF4-FFF2-40B4-BE49-F238E27FC236}">
              <a16:creationId xmlns:a16="http://schemas.microsoft.com/office/drawing/2014/main" id="{00000000-0008-0000-0200-000016000000}"/>
            </a:ext>
          </a:extLst>
        </xdr:cNvPr>
        <xdr:cNvSpPr/>
      </xdr:nvSpPr>
      <xdr:spPr>
        <a:xfrm>
          <a:off x="8639175" y="6286499"/>
          <a:ext cx="360000" cy="288000"/>
        </a:xfrm>
        <a:prstGeom prst="rightArrow">
          <a:avLst/>
        </a:prstGeom>
        <a:solidFill>
          <a:schemeClr val="accent1"/>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p>
      </xdr:txBody>
    </xdr:sp>
    <xdr:clientData/>
  </xdr:twoCellAnchor>
  <xdr:twoCellAnchor editAs="oneCell">
    <xdr:from>
      <xdr:col>4</xdr:col>
      <xdr:colOff>1390650</xdr:colOff>
      <xdr:row>34</xdr:row>
      <xdr:rowOff>47625</xdr:rowOff>
    </xdr:from>
    <xdr:to>
      <xdr:col>5</xdr:col>
      <xdr:colOff>238125</xdr:colOff>
      <xdr:row>35</xdr:row>
      <xdr:rowOff>123825</xdr:rowOff>
    </xdr:to>
    <xdr:sp macro="" textlink="">
      <xdr:nvSpPr>
        <xdr:cNvPr id="495987" name="Left Arrow 22" descr="Previous">
          <a:hlinkClick xmlns:r="http://schemas.openxmlformats.org/officeDocument/2006/relationships" r:id="rId3" tooltip="Previous"/>
          <a:extLst>
            <a:ext uri="{FF2B5EF4-FFF2-40B4-BE49-F238E27FC236}">
              <a16:creationId xmlns:a16="http://schemas.microsoft.com/office/drawing/2014/main" id="{00000000-0008-0000-0200-000073910700}"/>
            </a:ext>
          </a:extLst>
        </xdr:cNvPr>
        <xdr:cNvSpPr>
          <a:spLocks noChangeArrowheads="1"/>
        </xdr:cNvSpPr>
      </xdr:nvSpPr>
      <xdr:spPr bwMode="auto">
        <a:xfrm>
          <a:off x="7458075" y="6934200"/>
          <a:ext cx="361950" cy="285750"/>
        </a:xfrm>
        <a:prstGeom prst="leftArrow">
          <a:avLst>
            <a:gd name="adj1" fmla="val 50000"/>
            <a:gd name="adj2" fmla="val 52408"/>
          </a:avLst>
        </a:prstGeom>
        <a:solidFill>
          <a:srgbClr val="4F81BD"/>
        </a:solidFill>
        <a:ln w="25400" algn="ctr">
          <a:solidFill>
            <a:srgbClr val="254061"/>
          </a:solidFill>
          <a:round/>
          <a:headEnd/>
          <a:tailEnd/>
        </a:ln>
      </xdr:spPr>
    </xdr:sp>
    <xdr:clientData/>
  </xdr:twoCellAnchor>
  <xdr:twoCellAnchor editAs="oneCell">
    <xdr:from>
      <xdr:col>1</xdr:col>
      <xdr:colOff>2895600</xdr:colOff>
      <xdr:row>15</xdr:row>
      <xdr:rowOff>9525</xdr:rowOff>
    </xdr:from>
    <xdr:to>
      <xdr:col>1</xdr:col>
      <xdr:colOff>3086100</xdr:colOff>
      <xdr:row>15</xdr:row>
      <xdr:rowOff>200025</xdr:rowOff>
    </xdr:to>
    <xdr:pic>
      <xdr:nvPicPr>
        <xdr:cNvPr id="495988" name="Picture 18" descr="InfoIconExcel.png">
          <a:hlinkClick xmlns:r="http://schemas.openxmlformats.org/officeDocument/2006/relationships" r:id="rId4" tooltip="Painting, electrician/plumber, garden improvements, spending at the hardware shop or garden centre."/>
          <a:extLst>
            <a:ext uri="{FF2B5EF4-FFF2-40B4-BE49-F238E27FC236}">
              <a16:creationId xmlns:a16="http://schemas.microsoft.com/office/drawing/2014/main" id="{00000000-0008-0000-0200-00007491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14700" y="29146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2895600</xdr:colOff>
      <xdr:row>26</xdr:row>
      <xdr:rowOff>19050</xdr:rowOff>
    </xdr:from>
    <xdr:to>
      <xdr:col>1</xdr:col>
      <xdr:colOff>3086100</xdr:colOff>
      <xdr:row>27</xdr:row>
      <xdr:rowOff>0</xdr:rowOff>
    </xdr:to>
    <xdr:pic>
      <xdr:nvPicPr>
        <xdr:cNvPr id="495989" name="Picture 19" descr="InfoIconExcel.png">
          <a:hlinkClick xmlns:r="http://schemas.openxmlformats.org/officeDocument/2006/relationships" r:id="rId6" tooltip="Monthly rental plus call costs"/>
          <a:extLst>
            <a:ext uri="{FF2B5EF4-FFF2-40B4-BE49-F238E27FC236}">
              <a16:creationId xmlns:a16="http://schemas.microsoft.com/office/drawing/2014/main" id="{00000000-0008-0000-0200-00007591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14700" y="522922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2895600</xdr:colOff>
      <xdr:row>27</xdr:row>
      <xdr:rowOff>19050</xdr:rowOff>
    </xdr:from>
    <xdr:to>
      <xdr:col>1</xdr:col>
      <xdr:colOff>3086100</xdr:colOff>
      <xdr:row>28</xdr:row>
      <xdr:rowOff>0</xdr:rowOff>
    </xdr:to>
    <xdr:pic>
      <xdr:nvPicPr>
        <xdr:cNvPr id="495990" name="Picture 20" descr="InfoIconExcel.png">
          <a:hlinkClick xmlns:r="http://schemas.openxmlformats.org/officeDocument/2006/relationships" r:id="rId7" tooltip="Spending on handsets plus monthly fees and extra call costs. Include all the family's phones that you pay for"/>
          <a:extLst>
            <a:ext uri="{FF2B5EF4-FFF2-40B4-BE49-F238E27FC236}">
              <a16:creationId xmlns:a16="http://schemas.microsoft.com/office/drawing/2014/main" id="{00000000-0008-0000-0200-00007691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14700" y="543877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533400</xdr:colOff>
      <xdr:row>6</xdr:row>
      <xdr:rowOff>161925</xdr:rowOff>
    </xdr:from>
    <xdr:to>
      <xdr:col>1</xdr:col>
      <xdr:colOff>1914525</xdr:colOff>
      <xdr:row>8</xdr:row>
      <xdr:rowOff>180975</xdr:rowOff>
    </xdr:to>
    <xdr:sp macro="" textlink="">
      <xdr:nvSpPr>
        <xdr:cNvPr id="28" name="Round Same Side Corner Rectangle 27">
          <a:hlinkClick xmlns:r="http://schemas.openxmlformats.org/officeDocument/2006/relationships" r:id="rId3" tooltip="Financial commitments"/>
          <a:extLst>
            <a:ext uri="{FF2B5EF4-FFF2-40B4-BE49-F238E27FC236}">
              <a16:creationId xmlns:a16="http://schemas.microsoft.com/office/drawing/2014/main" id="{00000000-0008-0000-0200-00001C000000}"/>
            </a:ext>
          </a:extLst>
        </xdr:cNvPr>
        <xdr:cNvSpPr/>
      </xdr:nvSpPr>
      <xdr:spPr bwMode="auto">
        <a:xfrm>
          <a:off x="952500" y="590550"/>
          <a:ext cx="1381125" cy="400050"/>
        </a:xfrm>
        <a:prstGeom prst="round2SameRect">
          <a:avLst/>
        </a:prstGeom>
        <a:solidFill>
          <a:srgbClr val="FFA2EF"/>
        </a:solidFill>
        <a:ln>
          <a:solidFill>
            <a:srgbClr val="84047B"/>
          </a:solidFill>
          <a:headEnd/>
          <a:tailEnd/>
        </a:ln>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AU" sz="1100" b="1" spc="0" baseline="0">
              <a:solidFill>
                <a:sysClr val="windowText" lastClr="000000"/>
              </a:solidFill>
              <a:latin typeface="OnStage Serial Light" panose="02000000000000000000" pitchFamily="50" charset="0"/>
              <a:cs typeface="Arial" pitchFamily="34" charset="0"/>
            </a:rPr>
            <a:t>Financial </a:t>
          </a:r>
          <a:r>
            <a:rPr lang="en-AU" sz="1100" b="1" spc="0" baseline="0">
              <a:solidFill>
                <a:sysClr val="windowText" lastClr="000000"/>
              </a:solidFill>
              <a:latin typeface="Salzburg Serial" panose="02000000000000000000" pitchFamily="50" charset="0"/>
              <a:cs typeface="Arial" pitchFamily="34" charset="0"/>
            </a:rPr>
            <a:t>commitments</a:t>
          </a:r>
        </a:p>
      </xdr:txBody>
    </xdr:sp>
    <xdr:clientData/>
  </xdr:twoCellAnchor>
  <xdr:twoCellAnchor>
    <xdr:from>
      <xdr:col>1</xdr:col>
      <xdr:colOff>1924050</xdr:colOff>
      <xdr:row>6</xdr:row>
      <xdr:rowOff>161925</xdr:rowOff>
    </xdr:from>
    <xdr:to>
      <xdr:col>1</xdr:col>
      <xdr:colOff>3181350</xdr:colOff>
      <xdr:row>8</xdr:row>
      <xdr:rowOff>180975</xdr:rowOff>
    </xdr:to>
    <xdr:sp macro="" textlink="">
      <xdr:nvSpPr>
        <xdr:cNvPr id="29" name="Round Same Side Corner Rectangle 7">
          <a:hlinkClick xmlns:r="http://schemas.openxmlformats.org/officeDocument/2006/relationships" r:id="rId8" tooltip="Home / Utilities"/>
          <a:extLst>
            <a:ext uri="{FF2B5EF4-FFF2-40B4-BE49-F238E27FC236}">
              <a16:creationId xmlns:a16="http://schemas.microsoft.com/office/drawing/2014/main" id="{00000000-0008-0000-0200-00001D000000}"/>
            </a:ext>
          </a:extLst>
        </xdr:cNvPr>
        <xdr:cNvSpPr>
          <a:spLocks noChangeArrowheads="1"/>
        </xdr:cNvSpPr>
      </xdr:nvSpPr>
      <xdr:spPr bwMode="auto">
        <a:xfrm>
          <a:off x="2343150" y="590550"/>
          <a:ext cx="1257300" cy="400050"/>
        </a:xfrm>
        <a:custGeom>
          <a:avLst/>
          <a:gdLst>
            <a:gd name="T0" fmla="*/ 1257300 w 1257300"/>
            <a:gd name="T1" fmla="*/ 200025 h 400050"/>
            <a:gd name="T2" fmla="*/ 628650 w 1257300"/>
            <a:gd name="T3" fmla="*/ 400050 h 400050"/>
            <a:gd name="T4" fmla="*/ 0 w 1257300"/>
            <a:gd name="T5" fmla="*/ 200025 h 400050"/>
            <a:gd name="T6" fmla="*/ 628650 w 1257300"/>
            <a:gd name="T7" fmla="*/ 0 h 400050"/>
            <a:gd name="T8" fmla="*/ 0 60000 65536"/>
            <a:gd name="T9" fmla="*/ 5898240 60000 65536"/>
            <a:gd name="T10" fmla="*/ 11796480 60000 65536"/>
            <a:gd name="T11" fmla="*/ 17694720 60000 65536"/>
            <a:gd name="T12" fmla="*/ 19529 w 1257300"/>
            <a:gd name="T13" fmla="*/ 19529 h 400050"/>
            <a:gd name="T14" fmla="*/ 1237771 w 1257300"/>
            <a:gd name="T15" fmla="*/ 400050 h 400050"/>
          </a:gdLst>
          <a:ahLst/>
          <a:cxnLst>
            <a:cxn ang="T8">
              <a:pos x="T0" y="T1"/>
            </a:cxn>
            <a:cxn ang="T9">
              <a:pos x="T2" y="T3"/>
            </a:cxn>
            <a:cxn ang="T10">
              <a:pos x="T4" y="T5"/>
            </a:cxn>
            <a:cxn ang="T11">
              <a:pos x="T6" y="T7"/>
            </a:cxn>
          </a:cxnLst>
          <a:rect l="T12" t="T13" r="T14" b="T15"/>
          <a:pathLst>
            <a:path w="1257300" h="400050">
              <a:moveTo>
                <a:pt x="66676" y="0"/>
              </a:moveTo>
              <a:lnTo>
                <a:pt x="1190624" y="0"/>
              </a:lnTo>
              <a:lnTo>
                <a:pt x="1190623" y="0"/>
              </a:lnTo>
              <a:cubicBezTo>
                <a:pt x="1227448" y="0"/>
                <a:pt x="1257300" y="29851"/>
                <a:pt x="1257300" y="66676"/>
              </a:cubicBezTo>
              <a:lnTo>
                <a:pt x="1257300" y="400050"/>
              </a:lnTo>
              <a:lnTo>
                <a:pt x="0" y="400050"/>
              </a:lnTo>
              <a:lnTo>
                <a:pt x="0" y="66676"/>
              </a:lnTo>
              <a:cubicBezTo>
                <a:pt x="0" y="29851"/>
                <a:pt x="29851" y="0"/>
                <a:pt x="66675" y="0"/>
              </a:cubicBezTo>
              <a:close/>
            </a:path>
          </a:pathLst>
        </a:custGeom>
        <a:solidFill>
          <a:schemeClr val="bg1"/>
        </a:solidFill>
        <a:ln w="25400" algn="ctr">
          <a:noFill/>
          <a:miter lim="800000"/>
          <a:headEnd/>
          <a:tailEnd/>
        </a:ln>
        <a:effectLst>
          <a:innerShdw blurRad="63500" dist="50800" dir="16200000">
            <a:prstClr val="black">
              <a:alpha val="50000"/>
            </a:prstClr>
          </a:innerShdw>
        </a:effectLst>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Home / utilities</a:t>
          </a:r>
        </a:p>
      </xdr:txBody>
    </xdr:sp>
    <xdr:clientData/>
  </xdr:twoCellAnchor>
  <xdr:twoCellAnchor>
    <xdr:from>
      <xdr:col>1</xdr:col>
      <xdr:colOff>3200400</xdr:colOff>
      <xdr:row>6</xdr:row>
      <xdr:rowOff>161925</xdr:rowOff>
    </xdr:from>
    <xdr:to>
      <xdr:col>2</xdr:col>
      <xdr:colOff>1104900</xdr:colOff>
      <xdr:row>8</xdr:row>
      <xdr:rowOff>180975</xdr:rowOff>
    </xdr:to>
    <xdr:sp macro="" textlink="">
      <xdr:nvSpPr>
        <xdr:cNvPr id="30" name="Round Same Side Corner Rectangle 8">
          <a:hlinkClick xmlns:r="http://schemas.openxmlformats.org/officeDocument/2006/relationships" r:id="rId2" tooltip="Education / Health"/>
          <a:extLst>
            <a:ext uri="{FF2B5EF4-FFF2-40B4-BE49-F238E27FC236}">
              <a16:creationId xmlns:a16="http://schemas.microsoft.com/office/drawing/2014/main" id="{00000000-0008-0000-0200-00001E000000}"/>
            </a:ext>
          </a:extLst>
        </xdr:cNvPr>
        <xdr:cNvSpPr>
          <a:spLocks noChangeArrowheads="1"/>
        </xdr:cNvSpPr>
      </xdr:nvSpPr>
      <xdr:spPr bwMode="auto">
        <a:xfrm>
          <a:off x="3619500" y="590550"/>
          <a:ext cx="1485900" cy="400050"/>
        </a:xfrm>
        <a:custGeom>
          <a:avLst/>
          <a:gdLst>
            <a:gd name="T0" fmla="*/ 1485900 w 1485900"/>
            <a:gd name="T1" fmla="*/ 200025 h 400050"/>
            <a:gd name="T2" fmla="*/ 742950 w 1485900"/>
            <a:gd name="T3" fmla="*/ 400050 h 400050"/>
            <a:gd name="T4" fmla="*/ 0 w 1485900"/>
            <a:gd name="T5" fmla="*/ 200025 h 400050"/>
            <a:gd name="T6" fmla="*/ 742950 w 1485900"/>
            <a:gd name="T7" fmla="*/ 0 h 400050"/>
            <a:gd name="T8" fmla="*/ 0 60000 65536"/>
            <a:gd name="T9" fmla="*/ 5898240 60000 65536"/>
            <a:gd name="T10" fmla="*/ 11796480 60000 65536"/>
            <a:gd name="T11" fmla="*/ 17694720 60000 65536"/>
            <a:gd name="T12" fmla="*/ 19529 w 1485900"/>
            <a:gd name="T13" fmla="*/ 19529 h 400050"/>
            <a:gd name="T14" fmla="*/ 1466371 w 1485900"/>
            <a:gd name="T15" fmla="*/ 400050 h 400050"/>
          </a:gdLst>
          <a:ahLst/>
          <a:cxnLst>
            <a:cxn ang="T8">
              <a:pos x="T0" y="T1"/>
            </a:cxn>
            <a:cxn ang="T9">
              <a:pos x="T2" y="T3"/>
            </a:cxn>
            <a:cxn ang="T10">
              <a:pos x="T4" y="T5"/>
            </a:cxn>
            <a:cxn ang="T11">
              <a:pos x="T6" y="T7"/>
            </a:cxn>
          </a:cxnLst>
          <a:rect l="T12" t="T13" r="T14" b="T15"/>
          <a:pathLst>
            <a:path w="1485900" h="400050">
              <a:moveTo>
                <a:pt x="66676" y="0"/>
              </a:moveTo>
              <a:lnTo>
                <a:pt x="1419224" y="0"/>
              </a:lnTo>
              <a:lnTo>
                <a:pt x="1419223" y="0"/>
              </a:lnTo>
              <a:cubicBezTo>
                <a:pt x="1456048" y="0"/>
                <a:pt x="1485900" y="29851"/>
                <a:pt x="1485900" y="66676"/>
              </a:cubicBezTo>
              <a:lnTo>
                <a:pt x="1485900" y="400050"/>
              </a:lnTo>
              <a:lnTo>
                <a:pt x="0" y="400050"/>
              </a:lnTo>
              <a:lnTo>
                <a:pt x="0" y="66676"/>
              </a:lnTo>
              <a:cubicBezTo>
                <a:pt x="0" y="29851"/>
                <a:pt x="29851" y="0"/>
                <a:pt x="66675" y="0"/>
              </a:cubicBezTo>
              <a:close/>
            </a:path>
          </a:pathLst>
        </a:custGeom>
        <a:solidFill>
          <a:srgbClr val="AD86C6"/>
        </a:solidFill>
        <a:ln w="25400" algn="ctr">
          <a:solidFill>
            <a:srgbClr val="4A3C7B"/>
          </a:solidFill>
          <a:miter lim="800000"/>
          <a:headEnd/>
          <a:tailEnd/>
        </a:ln>
      </xdr:spPr>
      <xdr:txBody>
        <a:bodyPr vertOverflow="clip" wrap="square" lIns="27432" tIns="27432" rIns="27432" bIns="27432" anchor="ctr" upright="1"/>
        <a:lstStyle/>
        <a:p>
          <a:pPr algn="ctr" rtl="0">
            <a:defRPr sz="1000"/>
          </a:pPr>
          <a:r>
            <a:rPr lang="en-AU" sz="1000" b="1" i="0" u="none" strike="noStrike" baseline="0">
              <a:ln>
                <a:noFill/>
              </a:ln>
              <a:solidFill>
                <a:schemeClr val="tx1"/>
              </a:solidFill>
              <a:latin typeface="Salzburg Serial" panose="02000000000000000000" pitchFamily="50" charset="0"/>
              <a:cs typeface="Arial"/>
            </a:rPr>
            <a:t>Education</a:t>
          </a:r>
          <a:r>
            <a:rPr lang="en-AU" sz="1000" b="1" i="0" u="none" strike="noStrike" baseline="0">
              <a:ln>
                <a:noFill/>
              </a:ln>
              <a:solidFill>
                <a:srgbClr val="000000"/>
              </a:solidFill>
              <a:latin typeface="Salzburg Serial" panose="02000000000000000000" pitchFamily="50" charset="0"/>
              <a:cs typeface="Arial"/>
            </a:rPr>
            <a:t> </a:t>
          </a:r>
          <a:r>
            <a:rPr lang="en-AU" sz="1000" b="1" i="0" u="none" strike="noStrike" baseline="0">
              <a:solidFill>
                <a:srgbClr val="000000"/>
              </a:solidFill>
              <a:latin typeface="Salzburg Serial" panose="02000000000000000000" pitchFamily="50" charset="0"/>
              <a:cs typeface="Arial"/>
            </a:rPr>
            <a:t>/ health</a:t>
          </a:r>
        </a:p>
      </xdr:txBody>
    </xdr:sp>
    <xdr:clientData/>
  </xdr:twoCellAnchor>
  <xdr:twoCellAnchor>
    <xdr:from>
      <xdr:col>2</xdr:col>
      <xdr:colOff>1114425</xdr:colOff>
      <xdr:row>6</xdr:row>
      <xdr:rowOff>161925</xdr:rowOff>
    </xdr:from>
    <xdr:to>
      <xdr:col>4</xdr:col>
      <xdr:colOff>123825</xdr:colOff>
      <xdr:row>8</xdr:row>
      <xdr:rowOff>180975</xdr:rowOff>
    </xdr:to>
    <xdr:sp macro="" textlink="">
      <xdr:nvSpPr>
        <xdr:cNvPr id="33" name="Round Same Side Corner Rectangle 9">
          <a:hlinkClick xmlns:r="http://schemas.openxmlformats.org/officeDocument/2006/relationships" r:id="rId9" tooltip="Shopping / Transport"/>
          <a:extLst>
            <a:ext uri="{FF2B5EF4-FFF2-40B4-BE49-F238E27FC236}">
              <a16:creationId xmlns:a16="http://schemas.microsoft.com/office/drawing/2014/main" id="{00000000-0008-0000-0200-000021000000}"/>
            </a:ext>
          </a:extLst>
        </xdr:cNvPr>
        <xdr:cNvSpPr>
          <a:spLocks noChangeArrowheads="1"/>
        </xdr:cNvSpPr>
      </xdr:nvSpPr>
      <xdr:spPr bwMode="auto">
        <a:xfrm>
          <a:off x="5114925" y="590550"/>
          <a:ext cx="1419225" cy="400050"/>
        </a:xfrm>
        <a:custGeom>
          <a:avLst/>
          <a:gdLst>
            <a:gd name="T0" fmla="*/ 1590675 w 1590675"/>
            <a:gd name="T1" fmla="*/ 200025 h 400050"/>
            <a:gd name="T2" fmla="*/ 795338 w 1590675"/>
            <a:gd name="T3" fmla="*/ 400050 h 400050"/>
            <a:gd name="T4" fmla="*/ 0 w 1590675"/>
            <a:gd name="T5" fmla="*/ 200025 h 400050"/>
            <a:gd name="T6" fmla="*/ 795338 w 1590675"/>
            <a:gd name="T7" fmla="*/ 0 h 400050"/>
            <a:gd name="T8" fmla="*/ 0 60000 65536"/>
            <a:gd name="T9" fmla="*/ 5898240 60000 65536"/>
            <a:gd name="T10" fmla="*/ 11796480 60000 65536"/>
            <a:gd name="T11" fmla="*/ 17694720 60000 65536"/>
            <a:gd name="T12" fmla="*/ 19529 w 1590675"/>
            <a:gd name="T13" fmla="*/ 19529 h 400050"/>
            <a:gd name="T14" fmla="*/ 1571146 w 1590675"/>
            <a:gd name="T15" fmla="*/ 400050 h 400050"/>
          </a:gdLst>
          <a:ahLst/>
          <a:cxnLst>
            <a:cxn ang="T8">
              <a:pos x="T0" y="T1"/>
            </a:cxn>
            <a:cxn ang="T9">
              <a:pos x="T2" y="T3"/>
            </a:cxn>
            <a:cxn ang="T10">
              <a:pos x="T4" y="T5"/>
            </a:cxn>
            <a:cxn ang="T11">
              <a:pos x="T6" y="T7"/>
            </a:cxn>
          </a:cxnLst>
          <a:rect l="T12" t="T13" r="T14" b="T15"/>
          <a:pathLst>
            <a:path w="1590675" h="400050">
              <a:moveTo>
                <a:pt x="66676" y="0"/>
              </a:moveTo>
              <a:lnTo>
                <a:pt x="1523999" y="0"/>
              </a:lnTo>
              <a:lnTo>
                <a:pt x="1523998" y="0"/>
              </a:lnTo>
              <a:cubicBezTo>
                <a:pt x="1560823" y="0"/>
                <a:pt x="1590675" y="29851"/>
                <a:pt x="1590675" y="66676"/>
              </a:cubicBezTo>
              <a:lnTo>
                <a:pt x="1590675" y="400050"/>
              </a:lnTo>
              <a:lnTo>
                <a:pt x="0" y="400050"/>
              </a:lnTo>
              <a:lnTo>
                <a:pt x="0" y="66676"/>
              </a:lnTo>
              <a:cubicBezTo>
                <a:pt x="0" y="29851"/>
                <a:pt x="29851" y="0"/>
                <a:pt x="66675" y="0"/>
              </a:cubicBezTo>
              <a:close/>
            </a:path>
          </a:pathLst>
        </a:custGeom>
        <a:solidFill>
          <a:srgbClr val="F7DF5A"/>
        </a:solidFill>
        <a:ln w="25400" algn="ctr">
          <a:solidFill>
            <a:srgbClr val="9C6500"/>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Shopping / transport</a:t>
          </a:r>
        </a:p>
      </xdr:txBody>
    </xdr:sp>
    <xdr:clientData/>
  </xdr:twoCellAnchor>
  <xdr:twoCellAnchor>
    <xdr:from>
      <xdr:col>4</xdr:col>
      <xdr:colOff>133351</xdr:colOff>
      <xdr:row>6</xdr:row>
      <xdr:rowOff>161925</xdr:rowOff>
    </xdr:from>
    <xdr:to>
      <xdr:col>5</xdr:col>
      <xdr:colOff>114300</xdr:colOff>
      <xdr:row>8</xdr:row>
      <xdr:rowOff>180975</xdr:rowOff>
    </xdr:to>
    <xdr:sp macro="" textlink="">
      <xdr:nvSpPr>
        <xdr:cNvPr id="34" name="Round Same Side Corner Rectangle 10">
          <a:hlinkClick xmlns:r="http://schemas.openxmlformats.org/officeDocument/2006/relationships" r:id="rId10" tooltip="Entertainment / Eating out"/>
          <a:extLst>
            <a:ext uri="{FF2B5EF4-FFF2-40B4-BE49-F238E27FC236}">
              <a16:creationId xmlns:a16="http://schemas.microsoft.com/office/drawing/2014/main" id="{00000000-0008-0000-0200-000022000000}"/>
            </a:ext>
          </a:extLst>
        </xdr:cNvPr>
        <xdr:cNvSpPr>
          <a:spLocks noChangeArrowheads="1"/>
        </xdr:cNvSpPr>
      </xdr:nvSpPr>
      <xdr:spPr bwMode="auto">
        <a:xfrm>
          <a:off x="6543676" y="590550"/>
          <a:ext cx="1495424"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A5DBD6"/>
        </a:solidFill>
        <a:ln w="25400" algn="ctr">
          <a:solidFill>
            <a:srgbClr val="395652"/>
          </a:solidFill>
          <a:miter lim="800000"/>
          <a:headEnd/>
          <a:tailEnd/>
        </a:ln>
      </xdr:spPr>
      <xdr:txBody>
        <a:bodyPr vertOverflow="clip" wrap="square" lIns="27432" tIns="27432" rIns="27432" bIns="27432" anchor="ctr" upright="1"/>
        <a:lstStyle/>
        <a:p>
          <a:pPr algn="ctr" rtl="0">
            <a:defRPr sz="1000"/>
          </a:pPr>
          <a:r>
            <a:rPr lang="en-AU" sz="1000" b="1" i="0" u="none" strike="noStrike" baseline="0">
              <a:solidFill>
                <a:srgbClr val="000000"/>
              </a:solidFill>
              <a:latin typeface="Salzburg Serial" panose="02000000000000000000" pitchFamily="50" charset="0"/>
              <a:cs typeface="Arial"/>
            </a:rPr>
            <a:t>Entertainment / eating out</a:t>
          </a:r>
        </a:p>
      </xdr:txBody>
    </xdr:sp>
    <xdr:clientData/>
  </xdr:twoCellAnchor>
  <xdr:twoCellAnchor>
    <xdr:from>
      <xdr:col>0</xdr:col>
      <xdr:colOff>19050</xdr:colOff>
      <xdr:row>6</xdr:row>
      <xdr:rowOff>161925</xdr:rowOff>
    </xdr:from>
    <xdr:to>
      <xdr:col>1</xdr:col>
      <xdr:colOff>523875</xdr:colOff>
      <xdr:row>8</xdr:row>
      <xdr:rowOff>180975</xdr:rowOff>
    </xdr:to>
    <xdr:sp macro="" textlink="">
      <xdr:nvSpPr>
        <xdr:cNvPr id="35" name="Round Same Side Corner Rectangle 11">
          <a:hlinkClick xmlns:r="http://schemas.openxmlformats.org/officeDocument/2006/relationships" r:id="rId11" tooltip="Income"/>
          <a:extLst>
            <a:ext uri="{FF2B5EF4-FFF2-40B4-BE49-F238E27FC236}">
              <a16:creationId xmlns:a16="http://schemas.microsoft.com/office/drawing/2014/main" id="{00000000-0008-0000-0200-000023000000}"/>
            </a:ext>
          </a:extLst>
        </xdr:cNvPr>
        <xdr:cNvSpPr>
          <a:spLocks noChangeArrowheads="1"/>
        </xdr:cNvSpPr>
      </xdr:nvSpPr>
      <xdr:spPr bwMode="auto">
        <a:xfrm>
          <a:off x="19050" y="590550"/>
          <a:ext cx="923925" cy="400050"/>
        </a:xfrm>
        <a:custGeom>
          <a:avLst/>
          <a:gdLst>
            <a:gd name="T0" fmla="*/ 923925 w 923925"/>
            <a:gd name="T1" fmla="*/ 200025 h 400050"/>
            <a:gd name="T2" fmla="*/ 461963 w 923925"/>
            <a:gd name="T3" fmla="*/ 400050 h 400050"/>
            <a:gd name="T4" fmla="*/ 0 w 923925"/>
            <a:gd name="T5" fmla="*/ 200025 h 400050"/>
            <a:gd name="T6" fmla="*/ 461963 w 923925"/>
            <a:gd name="T7" fmla="*/ 0 h 400050"/>
            <a:gd name="T8" fmla="*/ 0 60000 65536"/>
            <a:gd name="T9" fmla="*/ 5898240 60000 65536"/>
            <a:gd name="T10" fmla="*/ 11796480 60000 65536"/>
            <a:gd name="T11" fmla="*/ 17694720 60000 65536"/>
            <a:gd name="T12" fmla="*/ 19529 w 923925"/>
            <a:gd name="T13" fmla="*/ 19529 h 400050"/>
            <a:gd name="T14" fmla="*/ 904396 w 923925"/>
            <a:gd name="T15" fmla="*/ 400050 h 400050"/>
          </a:gdLst>
          <a:ahLst/>
          <a:cxnLst>
            <a:cxn ang="T8">
              <a:pos x="T0" y="T1"/>
            </a:cxn>
            <a:cxn ang="T9">
              <a:pos x="T2" y="T3"/>
            </a:cxn>
            <a:cxn ang="T10">
              <a:pos x="T4" y="T5"/>
            </a:cxn>
            <a:cxn ang="T11">
              <a:pos x="T6" y="T7"/>
            </a:cxn>
          </a:cxnLst>
          <a:rect l="T12" t="T13" r="T14" b="T15"/>
          <a:pathLst>
            <a:path w="923925" h="400050">
              <a:moveTo>
                <a:pt x="66676" y="0"/>
              </a:moveTo>
              <a:lnTo>
                <a:pt x="857249" y="0"/>
              </a:lnTo>
              <a:lnTo>
                <a:pt x="857248" y="0"/>
              </a:lnTo>
              <a:cubicBezTo>
                <a:pt x="894073" y="0"/>
                <a:pt x="923925" y="29851"/>
                <a:pt x="923925" y="66676"/>
              </a:cubicBezTo>
              <a:lnTo>
                <a:pt x="923925" y="400050"/>
              </a:lnTo>
              <a:lnTo>
                <a:pt x="0" y="400050"/>
              </a:lnTo>
              <a:lnTo>
                <a:pt x="0" y="66676"/>
              </a:lnTo>
              <a:cubicBezTo>
                <a:pt x="0" y="29851"/>
                <a:pt x="29851" y="0"/>
                <a:pt x="66675" y="0"/>
              </a:cubicBezTo>
              <a:close/>
            </a:path>
          </a:pathLst>
        </a:custGeom>
        <a:solidFill>
          <a:srgbClr val="94AEDE"/>
        </a:solidFill>
        <a:ln w="25400" algn="ctr">
          <a:solidFill>
            <a:srgbClr val="213C94"/>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Income</a:t>
          </a:r>
        </a:p>
      </xdr:txBody>
    </xdr:sp>
    <xdr:clientData/>
  </xdr:twoCellAnchor>
  <xdr:twoCellAnchor>
    <xdr:from>
      <xdr:col>5</xdr:col>
      <xdr:colOff>266700</xdr:colOff>
      <xdr:row>6</xdr:row>
      <xdr:rowOff>161925</xdr:rowOff>
    </xdr:from>
    <xdr:to>
      <xdr:col>7</xdr:col>
      <xdr:colOff>276225</xdr:colOff>
      <xdr:row>8</xdr:row>
      <xdr:rowOff>180975</xdr:rowOff>
    </xdr:to>
    <xdr:sp macro="" textlink="">
      <xdr:nvSpPr>
        <xdr:cNvPr id="36" name="Round Same Side Corner Rectangle 10">
          <a:hlinkClick xmlns:r="http://schemas.openxmlformats.org/officeDocument/2006/relationships" r:id="rId12" tooltip="Entertainment / Eating out"/>
          <a:extLst>
            <a:ext uri="{FF2B5EF4-FFF2-40B4-BE49-F238E27FC236}">
              <a16:creationId xmlns:a16="http://schemas.microsoft.com/office/drawing/2014/main" id="{00000000-0008-0000-0200-000024000000}"/>
            </a:ext>
          </a:extLst>
        </xdr:cNvPr>
        <xdr:cNvSpPr>
          <a:spLocks noChangeArrowheads="1"/>
        </xdr:cNvSpPr>
      </xdr:nvSpPr>
      <xdr:spPr bwMode="auto">
        <a:xfrm>
          <a:off x="7848600" y="590550"/>
          <a:ext cx="809625"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C6C7C6"/>
        </a:solidFill>
        <a:ln w="25400" algn="ctr">
          <a:solidFill>
            <a:srgbClr val="313031"/>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Results</a:t>
          </a:r>
        </a:p>
      </xdr:txBody>
    </xdr:sp>
    <xdr:clientData/>
  </xdr:twoCellAnchor>
  <xdr:twoCellAnchor>
    <xdr:from>
      <xdr:col>9</xdr:col>
      <xdr:colOff>9525</xdr:colOff>
      <xdr:row>13</xdr:row>
      <xdr:rowOff>38100</xdr:rowOff>
    </xdr:from>
    <xdr:to>
      <xdr:col>9</xdr:col>
      <xdr:colOff>152400</xdr:colOff>
      <xdr:row>13</xdr:row>
      <xdr:rowOff>180975</xdr:rowOff>
    </xdr:to>
    <xdr:sp macro="" textlink="">
      <xdr:nvSpPr>
        <xdr:cNvPr id="495998" name="Rectangle 12">
          <a:extLst>
            <a:ext uri="{FF2B5EF4-FFF2-40B4-BE49-F238E27FC236}">
              <a16:creationId xmlns:a16="http://schemas.microsoft.com/office/drawing/2014/main" id="{00000000-0008-0000-0200-00007E910700}"/>
            </a:ext>
          </a:extLst>
        </xdr:cNvPr>
        <xdr:cNvSpPr>
          <a:spLocks noChangeArrowheads="1"/>
        </xdr:cNvSpPr>
      </xdr:nvSpPr>
      <xdr:spPr bwMode="auto">
        <a:xfrm>
          <a:off x="8772525" y="2524125"/>
          <a:ext cx="142875" cy="142875"/>
        </a:xfrm>
        <a:prstGeom prst="rect">
          <a:avLst/>
        </a:prstGeom>
        <a:solidFill>
          <a:srgbClr val="94AEDE"/>
        </a:solidFill>
        <a:ln w="25400" algn="ctr">
          <a:solidFill>
            <a:srgbClr val="213C94"/>
          </a:solidFill>
          <a:miter lim="800000"/>
          <a:headEnd/>
          <a:tailEnd/>
        </a:ln>
      </xdr:spPr>
    </xdr:sp>
    <xdr:clientData/>
  </xdr:twoCellAnchor>
  <xdr:twoCellAnchor>
    <xdr:from>
      <xdr:col>8</xdr:col>
      <xdr:colOff>61230</xdr:colOff>
      <xdr:row>18</xdr:row>
      <xdr:rowOff>40727</xdr:rowOff>
    </xdr:from>
    <xdr:to>
      <xdr:col>9</xdr:col>
      <xdr:colOff>133843</xdr:colOff>
      <xdr:row>18</xdr:row>
      <xdr:rowOff>185902</xdr:rowOff>
    </xdr:to>
    <xdr:sp macro="" textlink="">
      <xdr:nvSpPr>
        <xdr:cNvPr id="38" name="Rectangle 37">
          <a:extLst>
            <a:ext uri="{FF2B5EF4-FFF2-40B4-BE49-F238E27FC236}">
              <a16:creationId xmlns:a16="http://schemas.microsoft.com/office/drawing/2014/main" id="{00000000-0008-0000-0200-000026000000}"/>
            </a:ext>
          </a:extLst>
        </xdr:cNvPr>
        <xdr:cNvSpPr/>
      </xdr:nvSpPr>
      <xdr:spPr>
        <a:xfrm>
          <a:off x="9071880" y="2926802"/>
          <a:ext cx="139288" cy="145175"/>
        </a:xfrm>
        <a:prstGeom prst="rect">
          <a:avLst/>
        </a:prstGeom>
        <a:solidFill>
          <a:srgbClr val="FFA2EF"/>
        </a:solidFill>
        <a:ln>
          <a:solidFill>
            <a:srgbClr val="8404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p>
      </xdr:txBody>
    </xdr:sp>
    <xdr:clientData/>
  </xdr:twoCellAnchor>
  <xdr:twoCellAnchor>
    <xdr:from>
      <xdr:col>8</xdr:col>
      <xdr:colOff>57150</xdr:colOff>
      <xdr:row>19</xdr:row>
      <xdr:rowOff>38100</xdr:rowOff>
    </xdr:from>
    <xdr:to>
      <xdr:col>9</xdr:col>
      <xdr:colOff>133350</xdr:colOff>
      <xdr:row>19</xdr:row>
      <xdr:rowOff>190500</xdr:rowOff>
    </xdr:to>
    <xdr:sp macro="" textlink="">
      <xdr:nvSpPr>
        <xdr:cNvPr id="496000" name="Rectangle 14">
          <a:extLst>
            <a:ext uri="{FF2B5EF4-FFF2-40B4-BE49-F238E27FC236}">
              <a16:creationId xmlns:a16="http://schemas.microsoft.com/office/drawing/2014/main" id="{00000000-0008-0000-0200-000080910700}"/>
            </a:ext>
          </a:extLst>
        </xdr:cNvPr>
        <xdr:cNvSpPr>
          <a:spLocks noChangeArrowheads="1"/>
        </xdr:cNvSpPr>
      </xdr:nvSpPr>
      <xdr:spPr bwMode="auto">
        <a:xfrm>
          <a:off x="8753475" y="3781425"/>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20</xdr:row>
      <xdr:rowOff>38100</xdr:rowOff>
    </xdr:from>
    <xdr:to>
      <xdr:col>9</xdr:col>
      <xdr:colOff>133350</xdr:colOff>
      <xdr:row>20</xdr:row>
      <xdr:rowOff>190500</xdr:rowOff>
    </xdr:to>
    <xdr:sp macro="" textlink="">
      <xdr:nvSpPr>
        <xdr:cNvPr id="496001" name="Rectangle 15">
          <a:extLst>
            <a:ext uri="{FF2B5EF4-FFF2-40B4-BE49-F238E27FC236}">
              <a16:creationId xmlns:a16="http://schemas.microsoft.com/office/drawing/2014/main" id="{00000000-0008-0000-0200-000081910700}"/>
            </a:ext>
          </a:extLst>
        </xdr:cNvPr>
        <xdr:cNvSpPr>
          <a:spLocks noChangeArrowheads="1"/>
        </xdr:cNvSpPr>
      </xdr:nvSpPr>
      <xdr:spPr bwMode="auto">
        <a:xfrm>
          <a:off x="8753475" y="3990975"/>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21</xdr:row>
      <xdr:rowOff>38100</xdr:rowOff>
    </xdr:from>
    <xdr:to>
      <xdr:col>9</xdr:col>
      <xdr:colOff>133350</xdr:colOff>
      <xdr:row>21</xdr:row>
      <xdr:rowOff>190500</xdr:rowOff>
    </xdr:to>
    <xdr:sp macro="" textlink="">
      <xdr:nvSpPr>
        <xdr:cNvPr id="496002" name="Rectangle 16">
          <a:extLst>
            <a:ext uri="{FF2B5EF4-FFF2-40B4-BE49-F238E27FC236}">
              <a16:creationId xmlns:a16="http://schemas.microsoft.com/office/drawing/2014/main" id="{00000000-0008-0000-0200-000082910700}"/>
            </a:ext>
          </a:extLst>
        </xdr:cNvPr>
        <xdr:cNvSpPr>
          <a:spLocks noChangeArrowheads="1"/>
        </xdr:cNvSpPr>
      </xdr:nvSpPr>
      <xdr:spPr bwMode="auto">
        <a:xfrm>
          <a:off x="8753475" y="4200525"/>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22</xdr:row>
      <xdr:rowOff>38100</xdr:rowOff>
    </xdr:from>
    <xdr:to>
      <xdr:col>9</xdr:col>
      <xdr:colOff>133350</xdr:colOff>
      <xdr:row>22</xdr:row>
      <xdr:rowOff>190500</xdr:rowOff>
    </xdr:to>
    <xdr:sp macro="" textlink="">
      <xdr:nvSpPr>
        <xdr:cNvPr id="496003" name="Rectangle 17">
          <a:extLst>
            <a:ext uri="{FF2B5EF4-FFF2-40B4-BE49-F238E27FC236}">
              <a16:creationId xmlns:a16="http://schemas.microsoft.com/office/drawing/2014/main" id="{00000000-0008-0000-0200-000083910700}"/>
            </a:ext>
          </a:extLst>
        </xdr:cNvPr>
        <xdr:cNvSpPr>
          <a:spLocks noChangeArrowheads="1"/>
        </xdr:cNvSpPr>
      </xdr:nvSpPr>
      <xdr:spPr bwMode="auto">
        <a:xfrm>
          <a:off x="8753475" y="4410075"/>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23</xdr:row>
      <xdr:rowOff>47625</xdr:rowOff>
    </xdr:from>
    <xdr:to>
      <xdr:col>9</xdr:col>
      <xdr:colOff>133350</xdr:colOff>
      <xdr:row>23</xdr:row>
      <xdr:rowOff>190500</xdr:rowOff>
    </xdr:to>
    <xdr:sp macro="" textlink="">
      <xdr:nvSpPr>
        <xdr:cNvPr id="496004" name="Rectangle 18">
          <a:extLst>
            <a:ext uri="{FF2B5EF4-FFF2-40B4-BE49-F238E27FC236}">
              <a16:creationId xmlns:a16="http://schemas.microsoft.com/office/drawing/2014/main" id="{00000000-0008-0000-0200-000084910700}"/>
            </a:ext>
          </a:extLst>
        </xdr:cNvPr>
        <xdr:cNvSpPr>
          <a:spLocks noChangeArrowheads="1"/>
        </xdr:cNvSpPr>
      </xdr:nvSpPr>
      <xdr:spPr bwMode="auto">
        <a:xfrm>
          <a:off x="8753475" y="4629150"/>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24</xdr:row>
      <xdr:rowOff>47625</xdr:rowOff>
    </xdr:from>
    <xdr:to>
      <xdr:col>9</xdr:col>
      <xdr:colOff>133350</xdr:colOff>
      <xdr:row>24</xdr:row>
      <xdr:rowOff>190500</xdr:rowOff>
    </xdr:to>
    <xdr:sp macro="" textlink="">
      <xdr:nvSpPr>
        <xdr:cNvPr id="496005" name="Rectangle 19">
          <a:extLst>
            <a:ext uri="{FF2B5EF4-FFF2-40B4-BE49-F238E27FC236}">
              <a16:creationId xmlns:a16="http://schemas.microsoft.com/office/drawing/2014/main" id="{00000000-0008-0000-0200-000085910700}"/>
            </a:ext>
          </a:extLst>
        </xdr:cNvPr>
        <xdr:cNvSpPr>
          <a:spLocks noChangeArrowheads="1"/>
        </xdr:cNvSpPr>
      </xdr:nvSpPr>
      <xdr:spPr bwMode="auto">
        <a:xfrm>
          <a:off x="8753475" y="4838700"/>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25</xdr:row>
      <xdr:rowOff>47625</xdr:rowOff>
    </xdr:from>
    <xdr:to>
      <xdr:col>9</xdr:col>
      <xdr:colOff>133350</xdr:colOff>
      <xdr:row>25</xdr:row>
      <xdr:rowOff>190500</xdr:rowOff>
    </xdr:to>
    <xdr:sp macro="" textlink="">
      <xdr:nvSpPr>
        <xdr:cNvPr id="496006" name="Rectangle 20">
          <a:extLst>
            <a:ext uri="{FF2B5EF4-FFF2-40B4-BE49-F238E27FC236}">
              <a16:creationId xmlns:a16="http://schemas.microsoft.com/office/drawing/2014/main" id="{00000000-0008-0000-0200-000086910700}"/>
            </a:ext>
          </a:extLst>
        </xdr:cNvPr>
        <xdr:cNvSpPr>
          <a:spLocks noChangeArrowheads="1"/>
        </xdr:cNvSpPr>
      </xdr:nvSpPr>
      <xdr:spPr bwMode="auto">
        <a:xfrm>
          <a:off x="8753475" y="5048250"/>
          <a:ext cx="142875" cy="142875"/>
        </a:xfrm>
        <a:prstGeom prst="rect">
          <a:avLst/>
        </a:prstGeom>
        <a:solidFill>
          <a:srgbClr val="A5DBD6"/>
        </a:solidFill>
        <a:ln w="25400" algn="ctr">
          <a:solidFill>
            <a:srgbClr val="395652"/>
          </a:solidFill>
          <a:miter lim="800000"/>
          <a:headEnd/>
          <a:tailEnd/>
        </a:ln>
      </xdr:spPr>
    </xdr:sp>
    <xdr:clientData/>
  </xdr:twoCellAnchor>
  <xdr:twoCellAnchor>
    <xdr:from>
      <xdr:col>8</xdr:col>
      <xdr:colOff>57150</xdr:colOff>
      <xdr:row>26</xdr:row>
      <xdr:rowOff>47625</xdr:rowOff>
    </xdr:from>
    <xdr:to>
      <xdr:col>9</xdr:col>
      <xdr:colOff>133350</xdr:colOff>
      <xdr:row>26</xdr:row>
      <xdr:rowOff>190500</xdr:rowOff>
    </xdr:to>
    <xdr:sp macro="" textlink="">
      <xdr:nvSpPr>
        <xdr:cNvPr id="496007" name="Rectangle 21">
          <a:extLst>
            <a:ext uri="{FF2B5EF4-FFF2-40B4-BE49-F238E27FC236}">
              <a16:creationId xmlns:a16="http://schemas.microsoft.com/office/drawing/2014/main" id="{00000000-0008-0000-0200-000087910700}"/>
            </a:ext>
          </a:extLst>
        </xdr:cNvPr>
        <xdr:cNvSpPr>
          <a:spLocks noChangeArrowheads="1"/>
        </xdr:cNvSpPr>
      </xdr:nvSpPr>
      <xdr:spPr bwMode="auto">
        <a:xfrm>
          <a:off x="8753475" y="5257800"/>
          <a:ext cx="142875" cy="142875"/>
        </a:xfrm>
        <a:prstGeom prst="rect">
          <a:avLst/>
        </a:prstGeom>
        <a:solidFill>
          <a:srgbClr val="A5DBD6"/>
        </a:solidFill>
        <a:ln w="25400" algn="ctr">
          <a:solidFill>
            <a:srgbClr val="395652"/>
          </a:solidFill>
          <a:miter lim="800000"/>
          <a:headEnd/>
          <a:tailEnd/>
        </a:ln>
      </xdr:spPr>
    </xdr:sp>
    <xdr:clientData/>
  </xdr:twoCellAnchor>
  <xdr:twoCellAnchor editAs="oneCell">
    <xdr:from>
      <xdr:col>11</xdr:col>
      <xdr:colOff>466725</xdr:colOff>
      <xdr:row>5</xdr:row>
      <xdr:rowOff>228600</xdr:rowOff>
    </xdr:from>
    <xdr:to>
      <xdr:col>11</xdr:col>
      <xdr:colOff>771525</xdr:colOff>
      <xdr:row>7</xdr:row>
      <xdr:rowOff>76200</xdr:rowOff>
    </xdr:to>
    <xdr:pic macro="[0]!ThisWorkbook.PrintBudgetPlanner">
      <xdr:nvPicPr>
        <xdr:cNvPr id="496008" name="Picture 1239" descr="icon-printpage">
          <a:hlinkClick xmlns:r="http://schemas.openxmlformats.org/officeDocument/2006/relationships" r:id="rId13"/>
          <a:extLst>
            <a:ext uri="{FF2B5EF4-FFF2-40B4-BE49-F238E27FC236}">
              <a16:creationId xmlns:a16="http://schemas.microsoft.com/office/drawing/2014/main" id="{00000000-0008-0000-0200-0000889107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563225" y="1066800"/>
          <a:ext cx="304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mc:AlternateContent xmlns:mc="http://schemas.openxmlformats.org/markup-compatibility/2006">
    <mc:Choice xmlns:a14="http://schemas.microsoft.com/office/drawing/2010/main" Requires="a14">
      <xdr:twoCellAnchor>
        <xdr:from>
          <xdr:col>2</xdr:col>
          <xdr:colOff>19050</xdr:colOff>
          <xdr:row>12</xdr:row>
          <xdr:rowOff>9525</xdr:rowOff>
        </xdr:from>
        <xdr:to>
          <xdr:col>2</xdr:col>
          <xdr:colOff>1143000</xdr:colOff>
          <xdr:row>13</xdr:row>
          <xdr:rowOff>0</xdr:rowOff>
        </xdr:to>
        <xdr:sp macro="" textlink="">
          <xdr:nvSpPr>
            <xdr:cNvPr id="17428" name="Drop Down 20" hidden="1">
              <a:extLst>
                <a:ext uri="{63B3BB69-23CF-44E3-9099-C40C66FF867C}">
                  <a14:compatExt spid="_x0000_s17428"/>
                </a:ext>
                <a:ext uri="{FF2B5EF4-FFF2-40B4-BE49-F238E27FC236}">
                  <a16:creationId xmlns:a16="http://schemas.microsoft.com/office/drawing/2014/main" id="{00000000-0008-0000-0200-000014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13</xdr:row>
          <xdr:rowOff>9525</xdr:rowOff>
        </xdr:from>
        <xdr:to>
          <xdr:col>2</xdr:col>
          <xdr:colOff>1143000</xdr:colOff>
          <xdr:row>14</xdr:row>
          <xdr:rowOff>0</xdr:rowOff>
        </xdr:to>
        <xdr:sp macro="" textlink="">
          <xdr:nvSpPr>
            <xdr:cNvPr id="17429" name="Drop Down 21" hidden="1">
              <a:extLst>
                <a:ext uri="{63B3BB69-23CF-44E3-9099-C40C66FF867C}">
                  <a14:compatExt spid="_x0000_s17429"/>
                </a:ext>
                <a:ext uri="{FF2B5EF4-FFF2-40B4-BE49-F238E27FC236}">
                  <a16:creationId xmlns:a16="http://schemas.microsoft.com/office/drawing/2014/main" id="{00000000-0008-0000-0200-000015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14</xdr:row>
          <xdr:rowOff>0</xdr:rowOff>
        </xdr:from>
        <xdr:to>
          <xdr:col>2</xdr:col>
          <xdr:colOff>1143000</xdr:colOff>
          <xdr:row>14</xdr:row>
          <xdr:rowOff>200025</xdr:rowOff>
        </xdr:to>
        <xdr:sp macro="" textlink="">
          <xdr:nvSpPr>
            <xdr:cNvPr id="17430" name="Drop Down 22" hidden="1">
              <a:extLst>
                <a:ext uri="{63B3BB69-23CF-44E3-9099-C40C66FF867C}">
                  <a14:compatExt spid="_x0000_s17430"/>
                </a:ext>
                <a:ext uri="{FF2B5EF4-FFF2-40B4-BE49-F238E27FC236}">
                  <a16:creationId xmlns:a16="http://schemas.microsoft.com/office/drawing/2014/main" id="{00000000-0008-0000-0200-000016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15</xdr:row>
          <xdr:rowOff>0</xdr:rowOff>
        </xdr:from>
        <xdr:to>
          <xdr:col>2</xdr:col>
          <xdr:colOff>1143000</xdr:colOff>
          <xdr:row>15</xdr:row>
          <xdr:rowOff>200025</xdr:rowOff>
        </xdr:to>
        <xdr:sp macro="" textlink="">
          <xdr:nvSpPr>
            <xdr:cNvPr id="17431" name="Drop Down 23" hidden="1">
              <a:extLst>
                <a:ext uri="{63B3BB69-23CF-44E3-9099-C40C66FF867C}">
                  <a14:compatExt spid="_x0000_s17431"/>
                </a:ext>
                <a:ext uri="{FF2B5EF4-FFF2-40B4-BE49-F238E27FC236}">
                  <a16:creationId xmlns:a16="http://schemas.microsoft.com/office/drawing/2014/main" id="{00000000-0008-0000-0200-000017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16</xdr:row>
          <xdr:rowOff>0</xdr:rowOff>
        </xdr:from>
        <xdr:to>
          <xdr:col>2</xdr:col>
          <xdr:colOff>1143000</xdr:colOff>
          <xdr:row>16</xdr:row>
          <xdr:rowOff>200025</xdr:rowOff>
        </xdr:to>
        <xdr:sp macro="" textlink="">
          <xdr:nvSpPr>
            <xdr:cNvPr id="17432" name="Drop Down 24" hidden="1">
              <a:extLst>
                <a:ext uri="{63B3BB69-23CF-44E3-9099-C40C66FF867C}">
                  <a14:compatExt spid="_x0000_s17432"/>
                </a:ext>
                <a:ext uri="{FF2B5EF4-FFF2-40B4-BE49-F238E27FC236}">
                  <a16:creationId xmlns:a16="http://schemas.microsoft.com/office/drawing/2014/main" id="{00000000-0008-0000-0200-000018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17</xdr:row>
          <xdr:rowOff>9525</xdr:rowOff>
        </xdr:from>
        <xdr:to>
          <xdr:col>2</xdr:col>
          <xdr:colOff>1143000</xdr:colOff>
          <xdr:row>18</xdr:row>
          <xdr:rowOff>0</xdr:rowOff>
        </xdr:to>
        <xdr:sp macro="" textlink="">
          <xdr:nvSpPr>
            <xdr:cNvPr id="17433" name="Drop Down 25" hidden="1">
              <a:extLst>
                <a:ext uri="{63B3BB69-23CF-44E3-9099-C40C66FF867C}">
                  <a14:compatExt spid="_x0000_s17433"/>
                </a:ext>
                <a:ext uri="{FF2B5EF4-FFF2-40B4-BE49-F238E27FC236}">
                  <a16:creationId xmlns:a16="http://schemas.microsoft.com/office/drawing/2014/main" id="{00000000-0008-0000-0200-000019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21</xdr:row>
          <xdr:rowOff>9525</xdr:rowOff>
        </xdr:from>
        <xdr:to>
          <xdr:col>2</xdr:col>
          <xdr:colOff>1143000</xdr:colOff>
          <xdr:row>22</xdr:row>
          <xdr:rowOff>0</xdr:rowOff>
        </xdr:to>
        <xdr:sp macro="" textlink="">
          <xdr:nvSpPr>
            <xdr:cNvPr id="17436" name="Drop Down 28" hidden="1">
              <a:extLst>
                <a:ext uri="{63B3BB69-23CF-44E3-9099-C40C66FF867C}">
                  <a14:compatExt spid="_x0000_s17436"/>
                </a:ext>
                <a:ext uri="{FF2B5EF4-FFF2-40B4-BE49-F238E27FC236}">
                  <a16:creationId xmlns:a16="http://schemas.microsoft.com/office/drawing/2014/main" id="{00000000-0008-0000-0200-00001C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22</xdr:row>
          <xdr:rowOff>9525</xdr:rowOff>
        </xdr:from>
        <xdr:to>
          <xdr:col>2</xdr:col>
          <xdr:colOff>1143000</xdr:colOff>
          <xdr:row>23</xdr:row>
          <xdr:rowOff>0</xdr:rowOff>
        </xdr:to>
        <xdr:sp macro="" textlink="">
          <xdr:nvSpPr>
            <xdr:cNvPr id="17437" name="Drop Down 29" hidden="1">
              <a:extLst>
                <a:ext uri="{63B3BB69-23CF-44E3-9099-C40C66FF867C}">
                  <a14:compatExt spid="_x0000_s17437"/>
                </a:ext>
                <a:ext uri="{FF2B5EF4-FFF2-40B4-BE49-F238E27FC236}">
                  <a16:creationId xmlns:a16="http://schemas.microsoft.com/office/drawing/2014/main" id="{00000000-0008-0000-0200-00001D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23</xdr:row>
          <xdr:rowOff>9525</xdr:rowOff>
        </xdr:from>
        <xdr:to>
          <xdr:col>2</xdr:col>
          <xdr:colOff>1143000</xdr:colOff>
          <xdr:row>24</xdr:row>
          <xdr:rowOff>0</xdr:rowOff>
        </xdr:to>
        <xdr:sp macro="" textlink="">
          <xdr:nvSpPr>
            <xdr:cNvPr id="17438" name="Drop Down 30" hidden="1">
              <a:extLst>
                <a:ext uri="{63B3BB69-23CF-44E3-9099-C40C66FF867C}">
                  <a14:compatExt spid="_x0000_s17438"/>
                </a:ext>
                <a:ext uri="{FF2B5EF4-FFF2-40B4-BE49-F238E27FC236}">
                  <a16:creationId xmlns:a16="http://schemas.microsoft.com/office/drawing/2014/main" id="{00000000-0008-0000-0200-00001E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24</xdr:row>
          <xdr:rowOff>9525</xdr:rowOff>
        </xdr:from>
        <xdr:to>
          <xdr:col>2</xdr:col>
          <xdr:colOff>1143000</xdr:colOff>
          <xdr:row>25</xdr:row>
          <xdr:rowOff>0</xdr:rowOff>
        </xdr:to>
        <xdr:sp macro="" textlink="">
          <xdr:nvSpPr>
            <xdr:cNvPr id="17439" name="Drop Down 31" hidden="1">
              <a:extLst>
                <a:ext uri="{63B3BB69-23CF-44E3-9099-C40C66FF867C}">
                  <a14:compatExt spid="_x0000_s17439"/>
                </a:ext>
                <a:ext uri="{FF2B5EF4-FFF2-40B4-BE49-F238E27FC236}">
                  <a16:creationId xmlns:a16="http://schemas.microsoft.com/office/drawing/2014/main" id="{00000000-0008-0000-0200-00001F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25</xdr:row>
          <xdr:rowOff>9525</xdr:rowOff>
        </xdr:from>
        <xdr:to>
          <xdr:col>2</xdr:col>
          <xdr:colOff>1143000</xdr:colOff>
          <xdr:row>26</xdr:row>
          <xdr:rowOff>0</xdr:rowOff>
        </xdr:to>
        <xdr:sp macro="" textlink="">
          <xdr:nvSpPr>
            <xdr:cNvPr id="17440" name="Drop Down 32" hidden="1">
              <a:extLst>
                <a:ext uri="{63B3BB69-23CF-44E3-9099-C40C66FF867C}">
                  <a14:compatExt spid="_x0000_s17440"/>
                </a:ext>
                <a:ext uri="{FF2B5EF4-FFF2-40B4-BE49-F238E27FC236}">
                  <a16:creationId xmlns:a16="http://schemas.microsoft.com/office/drawing/2014/main" id="{00000000-0008-0000-0200-000020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26</xdr:row>
          <xdr:rowOff>9525</xdr:rowOff>
        </xdr:from>
        <xdr:to>
          <xdr:col>2</xdr:col>
          <xdr:colOff>1143000</xdr:colOff>
          <xdr:row>27</xdr:row>
          <xdr:rowOff>0</xdr:rowOff>
        </xdr:to>
        <xdr:sp macro="" textlink="">
          <xdr:nvSpPr>
            <xdr:cNvPr id="17441" name="Drop Down 33" hidden="1">
              <a:extLst>
                <a:ext uri="{63B3BB69-23CF-44E3-9099-C40C66FF867C}">
                  <a14:compatExt spid="_x0000_s17441"/>
                </a:ext>
                <a:ext uri="{FF2B5EF4-FFF2-40B4-BE49-F238E27FC236}">
                  <a16:creationId xmlns:a16="http://schemas.microsoft.com/office/drawing/2014/main" id="{00000000-0008-0000-0200-000021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27</xdr:row>
          <xdr:rowOff>9525</xdr:rowOff>
        </xdr:from>
        <xdr:to>
          <xdr:col>2</xdr:col>
          <xdr:colOff>1143000</xdr:colOff>
          <xdr:row>28</xdr:row>
          <xdr:rowOff>0</xdr:rowOff>
        </xdr:to>
        <xdr:sp macro="" textlink="">
          <xdr:nvSpPr>
            <xdr:cNvPr id="17442" name="Drop Down 34" hidden="1">
              <a:extLst>
                <a:ext uri="{63B3BB69-23CF-44E3-9099-C40C66FF867C}">
                  <a14:compatExt spid="_x0000_s17442"/>
                </a:ext>
                <a:ext uri="{FF2B5EF4-FFF2-40B4-BE49-F238E27FC236}">
                  <a16:creationId xmlns:a16="http://schemas.microsoft.com/office/drawing/2014/main" id="{00000000-0008-0000-0200-000022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28</xdr:row>
          <xdr:rowOff>9525</xdr:rowOff>
        </xdr:from>
        <xdr:to>
          <xdr:col>2</xdr:col>
          <xdr:colOff>1143000</xdr:colOff>
          <xdr:row>29</xdr:row>
          <xdr:rowOff>0</xdr:rowOff>
        </xdr:to>
        <xdr:sp macro="" textlink="">
          <xdr:nvSpPr>
            <xdr:cNvPr id="17443" name="Drop Down 35" hidden="1">
              <a:extLst>
                <a:ext uri="{63B3BB69-23CF-44E3-9099-C40C66FF867C}">
                  <a14:compatExt spid="_x0000_s17443"/>
                </a:ext>
                <a:ext uri="{FF2B5EF4-FFF2-40B4-BE49-F238E27FC236}">
                  <a16:creationId xmlns:a16="http://schemas.microsoft.com/office/drawing/2014/main" id="{00000000-0008-0000-0200-000023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1076325</xdr:colOff>
          <xdr:row>10</xdr:row>
          <xdr:rowOff>9525</xdr:rowOff>
        </xdr:from>
        <xdr:to>
          <xdr:col>11</xdr:col>
          <xdr:colOff>771525</xdr:colOff>
          <xdr:row>11</xdr:row>
          <xdr:rowOff>0</xdr:rowOff>
        </xdr:to>
        <xdr:sp macro="" textlink="">
          <xdr:nvSpPr>
            <xdr:cNvPr id="71177" name="Drop Down 1545" hidden="1">
              <a:extLst>
                <a:ext uri="{63B3BB69-23CF-44E3-9099-C40C66FF867C}">
                  <a14:compatExt spid="_x0000_s71177"/>
                </a:ext>
                <a:ext uri="{FF2B5EF4-FFF2-40B4-BE49-F238E27FC236}">
                  <a16:creationId xmlns:a16="http://schemas.microsoft.com/office/drawing/2014/main" id="{00000000-0008-0000-0200-00000916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0</xdr:col>
      <xdr:colOff>56642</xdr:colOff>
      <xdr:row>0</xdr:row>
      <xdr:rowOff>0</xdr:rowOff>
    </xdr:from>
    <xdr:to>
      <xdr:col>1</xdr:col>
      <xdr:colOff>1010158</xdr:colOff>
      <xdr:row>6</xdr:row>
      <xdr:rowOff>0</xdr:rowOff>
    </xdr:to>
    <xdr:pic>
      <xdr:nvPicPr>
        <xdr:cNvPr id="496009" name="Picture 40">
          <a:extLst>
            <a:ext uri="{FF2B5EF4-FFF2-40B4-BE49-F238E27FC236}">
              <a16:creationId xmlns:a16="http://schemas.microsoft.com/office/drawing/2014/main" id="{00000000-0008-0000-0200-000089910700}"/>
            </a:ext>
          </a:extLst>
        </xdr:cNvPr>
        <xdr:cNvPicPr>
          <a:picLocks noChangeAspect="1" noChangeArrowheads="1"/>
        </xdr:cNvPicPr>
      </xdr:nvPicPr>
      <xdr:blipFill>
        <a:blip xmlns:r="http://schemas.openxmlformats.org/officeDocument/2006/relationships" r:embed="rId15"/>
        <a:srcRect/>
        <a:stretch/>
      </xdr:blipFill>
      <xdr:spPr bwMode="auto">
        <a:xfrm>
          <a:off x="56642" y="0"/>
          <a:ext cx="1372616"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31</xdr:row>
      <xdr:rowOff>190500</xdr:rowOff>
    </xdr:from>
    <xdr:to>
      <xdr:col>7</xdr:col>
      <xdr:colOff>304800</xdr:colOff>
      <xdr:row>35</xdr:row>
      <xdr:rowOff>190500</xdr:rowOff>
    </xdr:to>
    <xdr:pic>
      <xdr:nvPicPr>
        <xdr:cNvPr id="474772" name="Picture 1" descr="bluetintpaperCurl.png">
          <a:extLst>
            <a:ext uri="{FF2B5EF4-FFF2-40B4-BE49-F238E27FC236}">
              <a16:creationId xmlns:a16="http://schemas.microsoft.com/office/drawing/2014/main" id="{00000000-0008-0000-0300-0000943E07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6448425"/>
          <a:ext cx="7620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266700</xdr:colOff>
      <xdr:row>34</xdr:row>
      <xdr:rowOff>47624</xdr:rowOff>
    </xdr:from>
    <xdr:to>
      <xdr:col>7</xdr:col>
      <xdr:colOff>264750</xdr:colOff>
      <xdr:row>35</xdr:row>
      <xdr:rowOff>126074</xdr:rowOff>
    </xdr:to>
    <xdr:sp macro="" textlink="">
      <xdr:nvSpPr>
        <xdr:cNvPr id="22" name="Right Arrow 21" descr="Next">
          <a:hlinkClick xmlns:r="http://schemas.openxmlformats.org/officeDocument/2006/relationships" r:id="rId2" tooltip="Next"/>
          <a:extLst>
            <a:ext uri="{FF2B5EF4-FFF2-40B4-BE49-F238E27FC236}">
              <a16:creationId xmlns:a16="http://schemas.microsoft.com/office/drawing/2014/main" id="{00000000-0008-0000-0300-000016000000}"/>
            </a:ext>
          </a:extLst>
        </xdr:cNvPr>
        <xdr:cNvSpPr/>
      </xdr:nvSpPr>
      <xdr:spPr>
        <a:xfrm>
          <a:off x="8629650" y="6286499"/>
          <a:ext cx="360000" cy="288000"/>
        </a:xfrm>
        <a:prstGeom prst="rightArrow">
          <a:avLst/>
        </a:prstGeom>
        <a:solidFill>
          <a:schemeClr val="accent1"/>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p>
      </xdr:txBody>
    </xdr:sp>
    <xdr:clientData/>
  </xdr:twoCellAnchor>
  <xdr:twoCellAnchor editAs="oneCell">
    <xdr:from>
      <xdr:col>4</xdr:col>
      <xdr:colOff>1400175</xdr:colOff>
      <xdr:row>34</xdr:row>
      <xdr:rowOff>47625</xdr:rowOff>
    </xdr:from>
    <xdr:to>
      <xdr:col>5</xdr:col>
      <xdr:colOff>247650</xdr:colOff>
      <xdr:row>35</xdr:row>
      <xdr:rowOff>123825</xdr:rowOff>
    </xdr:to>
    <xdr:sp macro="" textlink="">
      <xdr:nvSpPr>
        <xdr:cNvPr id="474774" name="Left Arrow 22" descr="Previous">
          <a:hlinkClick xmlns:r="http://schemas.openxmlformats.org/officeDocument/2006/relationships" r:id="rId3" tooltip="Previous"/>
          <a:extLst>
            <a:ext uri="{FF2B5EF4-FFF2-40B4-BE49-F238E27FC236}">
              <a16:creationId xmlns:a16="http://schemas.microsoft.com/office/drawing/2014/main" id="{00000000-0008-0000-0300-0000963E0700}"/>
            </a:ext>
          </a:extLst>
        </xdr:cNvPr>
        <xdr:cNvSpPr>
          <a:spLocks noChangeArrowheads="1"/>
        </xdr:cNvSpPr>
      </xdr:nvSpPr>
      <xdr:spPr bwMode="auto">
        <a:xfrm>
          <a:off x="7467600" y="6934200"/>
          <a:ext cx="361950" cy="285750"/>
        </a:xfrm>
        <a:prstGeom prst="leftArrow">
          <a:avLst>
            <a:gd name="adj1" fmla="val 50000"/>
            <a:gd name="adj2" fmla="val 52408"/>
          </a:avLst>
        </a:prstGeom>
        <a:solidFill>
          <a:srgbClr val="4F81BD"/>
        </a:solidFill>
        <a:ln w="25400" algn="ctr">
          <a:solidFill>
            <a:srgbClr val="254061"/>
          </a:solidFill>
          <a:round/>
          <a:headEnd/>
          <a:tailEnd/>
        </a:ln>
      </xdr:spPr>
    </xdr:sp>
    <xdr:clientData/>
  </xdr:twoCellAnchor>
  <xdr:twoCellAnchor editAs="oneCell">
    <xdr:from>
      <xdr:col>1</xdr:col>
      <xdr:colOff>2895600</xdr:colOff>
      <xdr:row>24</xdr:row>
      <xdr:rowOff>9525</xdr:rowOff>
    </xdr:from>
    <xdr:to>
      <xdr:col>1</xdr:col>
      <xdr:colOff>3086100</xdr:colOff>
      <xdr:row>24</xdr:row>
      <xdr:rowOff>200025</xdr:rowOff>
    </xdr:to>
    <xdr:pic>
      <xdr:nvPicPr>
        <xdr:cNvPr id="474775" name="Picture 15" descr="InfoIconExcel.png">
          <a:hlinkClick xmlns:r="http://schemas.openxmlformats.org/officeDocument/2006/relationships" r:id="rId4" tooltip="GP, specialists, chiropractor, home nursing"/>
          <a:extLst>
            <a:ext uri="{FF2B5EF4-FFF2-40B4-BE49-F238E27FC236}">
              <a16:creationId xmlns:a16="http://schemas.microsoft.com/office/drawing/2014/main" id="{00000000-0008-0000-0300-0000973E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14700" y="480060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2895600</xdr:colOff>
      <xdr:row>26</xdr:row>
      <xdr:rowOff>9525</xdr:rowOff>
    </xdr:from>
    <xdr:to>
      <xdr:col>1</xdr:col>
      <xdr:colOff>3086100</xdr:colOff>
      <xdr:row>26</xdr:row>
      <xdr:rowOff>190500</xdr:rowOff>
    </xdr:to>
    <xdr:pic>
      <xdr:nvPicPr>
        <xdr:cNvPr id="474776" name="Picture 16" descr="InfoIconExcel.png">
          <a:hlinkClick xmlns:r="http://schemas.openxmlformats.org/officeDocument/2006/relationships" r:id="rId6" tooltip="Overseas vaccinations"/>
          <a:extLst>
            <a:ext uri="{FF2B5EF4-FFF2-40B4-BE49-F238E27FC236}">
              <a16:creationId xmlns:a16="http://schemas.microsoft.com/office/drawing/2014/main" id="{00000000-0008-0000-0300-0000983E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14700" y="5219700"/>
          <a:ext cx="1905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2895600</xdr:colOff>
      <xdr:row>27</xdr:row>
      <xdr:rowOff>9525</xdr:rowOff>
    </xdr:from>
    <xdr:to>
      <xdr:col>1</xdr:col>
      <xdr:colOff>3086100</xdr:colOff>
      <xdr:row>27</xdr:row>
      <xdr:rowOff>200025</xdr:rowOff>
    </xdr:to>
    <xdr:pic>
      <xdr:nvPicPr>
        <xdr:cNvPr id="474777" name="Picture 17" descr="InfoIconExcel.png">
          <a:hlinkClick xmlns:r="http://schemas.openxmlformats.org/officeDocument/2006/relationships" r:id="rId7" tooltip="Eye tests, contact lens, sunglasses, etc."/>
          <a:extLst>
            <a:ext uri="{FF2B5EF4-FFF2-40B4-BE49-F238E27FC236}">
              <a16:creationId xmlns:a16="http://schemas.microsoft.com/office/drawing/2014/main" id="{00000000-0008-0000-0300-0000993E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14700" y="54292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2895600</xdr:colOff>
      <xdr:row>18</xdr:row>
      <xdr:rowOff>9525</xdr:rowOff>
    </xdr:from>
    <xdr:to>
      <xdr:col>1</xdr:col>
      <xdr:colOff>3086100</xdr:colOff>
      <xdr:row>18</xdr:row>
      <xdr:rowOff>200025</xdr:rowOff>
    </xdr:to>
    <xdr:pic>
      <xdr:nvPicPr>
        <xdr:cNvPr id="474778" name="Picture 18" descr="InfoIconExcel.png">
          <a:hlinkClick xmlns:r="http://schemas.openxmlformats.org/officeDocument/2006/relationships" r:id="rId8" tooltip="Kids activities - dance, music, language, drama, books and stationery"/>
          <a:extLst>
            <a:ext uri="{FF2B5EF4-FFF2-40B4-BE49-F238E27FC236}">
              <a16:creationId xmlns:a16="http://schemas.microsoft.com/office/drawing/2014/main" id="{00000000-0008-0000-0300-00009A3E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14700" y="354330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2895600</xdr:colOff>
      <xdr:row>23</xdr:row>
      <xdr:rowOff>0</xdr:rowOff>
    </xdr:from>
    <xdr:to>
      <xdr:col>1</xdr:col>
      <xdr:colOff>3086100</xdr:colOff>
      <xdr:row>23</xdr:row>
      <xdr:rowOff>190500</xdr:rowOff>
    </xdr:to>
    <xdr:pic>
      <xdr:nvPicPr>
        <xdr:cNvPr id="474779" name="Picture 19" descr="InfoIconExcel.png">
          <a:hlinkClick xmlns:r="http://schemas.openxmlformats.org/officeDocument/2006/relationships" r:id="rId9" tooltip="Include income protection, trauma insurance and disability insurance"/>
          <a:extLst>
            <a:ext uri="{FF2B5EF4-FFF2-40B4-BE49-F238E27FC236}">
              <a16:creationId xmlns:a16="http://schemas.microsoft.com/office/drawing/2014/main" id="{00000000-0008-0000-0300-00009B3E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14700" y="458152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2895600</xdr:colOff>
      <xdr:row>14</xdr:row>
      <xdr:rowOff>9525</xdr:rowOff>
    </xdr:from>
    <xdr:to>
      <xdr:col>1</xdr:col>
      <xdr:colOff>3086100</xdr:colOff>
      <xdr:row>14</xdr:row>
      <xdr:rowOff>200025</xdr:rowOff>
    </xdr:to>
    <xdr:pic>
      <xdr:nvPicPr>
        <xdr:cNvPr id="474780" name="Picture 20" descr="InfoIconExcel.png">
          <a:hlinkClick xmlns:r="http://schemas.openxmlformats.org/officeDocument/2006/relationships" r:id="rId10" tooltip="The amount you pay after subtracting any government benefit received"/>
          <a:extLst>
            <a:ext uri="{FF2B5EF4-FFF2-40B4-BE49-F238E27FC236}">
              <a16:creationId xmlns:a16="http://schemas.microsoft.com/office/drawing/2014/main" id="{00000000-0008-0000-0300-00009C3E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14700" y="270510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533400</xdr:colOff>
      <xdr:row>6</xdr:row>
      <xdr:rowOff>161925</xdr:rowOff>
    </xdr:from>
    <xdr:to>
      <xdr:col>1</xdr:col>
      <xdr:colOff>1914525</xdr:colOff>
      <xdr:row>8</xdr:row>
      <xdr:rowOff>180975</xdr:rowOff>
    </xdr:to>
    <xdr:sp macro="" textlink="">
      <xdr:nvSpPr>
        <xdr:cNvPr id="31" name="Round Same Side Corner Rectangle 30">
          <a:hlinkClick xmlns:r="http://schemas.openxmlformats.org/officeDocument/2006/relationships" r:id="rId11" tooltip="Financial commitments"/>
          <a:extLst>
            <a:ext uri="{FF2B5EF4-FFF2-40B4-BE49-F238E27FC236}">
              <a16:creationId xmlns:a16="http://schemas.microsoft.com/office/drawing/2014/main" id="{00000000-0008-0000-0300-00001F000000}"/>
            </a:ext>
          </a:extLst>
        </xdr:cNvPr>
        <xdr:cNvSpPr/>
      </xdr:nvSpPr>
      <xdr:spPr bwMode="auto">
        <a:xfrm>
          <a:off x="952500" y="590550"/>
          <a:ext cx="1381125" cy="400050"/>
        </a:xfrm>
        <a:prstGeom prst="round2SameRect">
          <a:avLst/>
        </a:prstGeom>
        <a:solidFill>
          <a:srgbClr val="FFA2EF"/>
        </a:solidFill>
        <a:ln>
          <a:solidFill>
            <a:srgbClr val="84047B"/>
          </a:solidFill>
          <a:headEnd/>
          <a:tailEnd/>
        </a:ln>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AU" sz="1100" b="1" spc="0" baseline="0">
              <a:solidFill>
                <a:sysClr val="windowText" lastClr="000000"/>
              </a:solidFill>
              <a:latin typeface="OnStage Serial Light" panose="02000000000000000000" pitchFamily="50" charset="0"/>
              <a:cs typeface="Arial" pitchFamily="34" charset="0"/>
            </a:rPr>
            <a:t>Financial commitments</a:t>
          </a:r>
        </a:p>
      </xdr:txBody>
    </xdr:sp>
    <xdr:clientData/>
  </xdr:twoCellAnchor>
  <xdr:twoCellAnchor>
    <xdr:from>
      <xdr:col>1</xdr:col>
      <xdr:colOff>1924050</xdr:colOff>
      <xdr:row>6</xdr:row>
      <xdr:rowOff>161925</xdr:rowOff>
    </xdr:from>
    <xdr:to>
      <xdr:col>1</xdr:col>
      <xdr:colOff>3181350</xdr:colOff>
      <xdr:row>8</xdr:row>
      <xdr:rowOff>180975</xdr:rowOff>
    </xdr:to>
    <xdr:sp macro="" textlink="">
      <xdr:nvSpPr>
        <xdr:cNvPr id="33" name="Round Same Side Corner Rectangle 7">
          <a:hlinkClick xmlns:r="http://schemas.openxmlformats.org/officeDocument/2006/relationships" r:id="rId3" tooltip="Home / Utilities"/>
          <a:extLst>
            <a:ext uri="{FF2B5EF4-FFF2-40B4-BE49-F238E27FC236}">
              <a16:creationId xmlns:a16="http://schemas.microsoft.com/office/drawing/2014/main" id="{00000000-0008-0000-0300-000021000000}"/>
            </a:ext>
          </a:extLst>
        </xdr:cNvPr>
        <xdr:cNvSpPr>
          <a:spLocks noChangeArrowheads="1"/>
        </xdr:cNvSpPr>
      </xdr:nvSpPr>
      <xdr:spPr bwMode="auto">
        <a:xfrm>
          <a:off x="2343150" y="590550"/>
          <a:ext cx="1257300" cy="400050"/>
        </a:xfrm>
        <a:custGeom>
          <a:avLst/>
          <a:gdLst>
            <a:gd name="T0" fmla="*/ 1257300 w 1257300"/>
            <a:gd name="T1" fmla="*/ 200025 h 400050"/>
            <a:gd name="T2" fmla="*/ 628650 w 1257300"/>
            <a:gd name="T3" fmla="*/ 400050 h 400050"/>
            <a:gd name="T4" fmla="*/ 0 w 1257300"/>
            <a:gd name="T5" fmla="*/ 200025 h 400050"/>
            <a:gd name="T6" fmla="*/ 628650 w 1257300"/>
            <a:gd name="T7" fmla="*/ 0 h 400050"/>
            <a:gd name="T8" fmla="*/ 0 60000 65536"/>
            <a:gd name="T9" fmla="*/ 5898240 60000 65536"/>
            <a:gd name="T10" fmla="*/ 11796480 60000 65536"/>
            <a:gd name="T11" fmla="*/ 17694720 60000 65536"/>
            <a:gd name="T12" fmla="*/ 19529 w 1257300"/>
            <a:gd name="T13" fmla="*/ 19529 h 400050"/>
            <a:gd name="T14" fmla="*/ 1237771 w 1257300"/>
            <a:gd name="T15" fmla="*/ 400050 h 400050"/>
          </a:gdLst>
          <a:ahLst/>
          <a:cxnLst>
            <a:cxn ang="T8">
              <a:pos x="T0" y="T1"/>
            </a:cxn>
            <a:cxn ang="T9">
              <a:pos x="T2" y="T3"/>
            </a:cxn>
            <a:cxn ang="T10">
              <a:pos x="T4" y="T5"/>
            </a:cxn>
            <a:cxn ang="T11">
              <a:pos x="T6" y="T7"/>
            </a:cxn>
          </a:cxnLst>
          <a:rect l="T12" t="T13" r="T14" b="T15"/>
          <a:pathLst>
            <a:path w="1257300" h="400050">
              <a:moveTo>
                <a:pt x="66676" y="0"/>
              </a:moveTo>
              <a:lnTo>
                <a:pt x="1190624" y="0"/>
              </a:lnTo>
              <a:lnTo>
                <a:pt x="1190623" y="0"/>
              </a:lnTo>
              <a:cubicBezTo>
                <a:pt x="1227448" y="0"/>
                <a:pt x="1257300" y="29851"/>
                <a:pt x="1257300" y="66676"/>
              </a:cubicBezTo>
              <a:lnTo>
                <a:pt x="1257300" y="400050"/>
              </a:lnTo>
              <a:lnTo>
                <a:pt x="0" y="400050"/>
              </a:lnTo>
              <a:lnTo>
                <a:pt x="0" y="66676"/>
              </a:lnTo>
              <a:cubicBezTo>
                <a:pt x="0" y="29851"/>
                <a:pt x="29851" y="0"/>
                <a:pt x="66675" y="0"/>
              </a:cubicBezTo>
              <a:close/>
            </a:path>
          </a:pathLst>
        </a:custGeom>
        <a:solidFill>
          <a:srgbClr val="F79A6B"/>
        </a:solidFill>
        <a:ln w="25400" algn="ctr">
          <a:solidFill>
            <a:srgbClr val="943018"/>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Home / utilities</a:t>
          </a:r>
        </a:p>
      </xdr:txBody>
    </xdr:sp>
    <xdr:clientData/>
  </xdr:twoCellAnchor>
  <xdr:twoCellAnchor>
    <xdr:from>
      <xdr:col>1</xdr:col>
      <xdr:colOff>3200400</xdr:colOff>
      <xdr:row>6</xdr:row>
      <xdr:rowOff>161925</xdr:rowOff>
    </xdr:from>
    <xdr:to>
      <xdr:col>2</xdr:col>
      <xdr:colOff>1104900</xdr:colOff>
      <xdr:row>8</xdr:row>
      <xdr:rowOff>180975</xdr:rowOff>
    </xdr:to>
    <xdr:sp macro="" textlink="">
      <xdr:nvSpPr>
        <xdr:cNvPr id="35" name="Round Same Side Corner Rectangle 8">
          <a:hlinkClick xmlns:r="http://schemas.openxmlformats.org/officeDocument/2006/relationships" r:id="rId12" tooltip="Education / Health"/>
          <a:extLst>
            <a:ext uri="{FF2B5EF4-FFF2-40B4-BE49-F238E27FC236}">
              <a16:creationId xmlns:a16="http://schemas.microsoft.com/office/drawing/2014/main" id="{00000000-0008-0000-0300-000023000000}"/>
            </a:ext>
          </a:extLst>
        </xdr:cNvPr>
        <xdr:cNvSpPr>
          <a:spLocks noChangeArrowheads="1"/>
        </xdr:cNvSpPr>
      </xdr:nvSpPr>
      <xdr:spPr bwMode="auto">
        <a:xfrm>
          <a:off x="3619500" y="590550"/>
          <a:ext cx="1485900" cy="400050"/>
        </a:xfrm>
        <a:custGeom>
          <a:avLst/>
          <a:gdLst>
            <a:gd name="T0" fmla="*/ 1485900 w 1485900"/>
            <a:gd name="T1" fmla="*/ 200025 h 400050"/>
            <a:gd name="T2" fmla="*/ 742950 w 1485900"/>
            <a:gd name="T3" fmla="*/ 400050 h 400050"/>
            <a:gd name="T4" fmla="*/ 0 w 1485900"/>
            <a:gd name="T5" fmla="*/ 200025 h 400050"/>
            <a:gd name="T6" fmla="*/ 742950 w 1485900"/>
            <a:gd name="T7" fmla="*/ 0 h 400050"/>
            <a:gd name="T8" fmla="*/ 0 60000 65536"/>
            <a:gd name="T9" fmla="*/ 5898240 60000 65536"/>
            <a:gd name="T10" fmla="*/ 11796480 60000 65536"/>
            <a:gd name="T11" fmla="*/ 17694720 60000 65536"/>
            <a:gd name="T12" fmla="*/ 19529 w 1485900"/>
            <a:gd name="T13" fmla="*/ 19529 h 400050"/>
            <a:gd name="T14" fmla="*/ 1466371 w 1485900"/>
            <a:gd name="T15" fmla="*/ 400050 h 400050"/>
          </a:gdLst>
          <a:ahLst/>
          <a:cxnLst>
            <a:cxn ang="T8">
              <a:pos x="T0" y="T1"/>
            </a:cxn>
            <a:cxn ang="T9">
              <a:pos x="T2" y="T3"/>
            </a:cxn>
            <a:cxn ang="T10">
              <a:pos x="T4" y="T5"/>
            </a:cxn>
            <a:cxn ang="T11">
              <a:pos x="T6" y="T7"/>
            </a:cxn>
          </a:cxnLst>
          <a:rect l="T12" t="T13" r="T14" b="T15"/>
          <a:pathLst>
            <a:path w="1485900" h="400050">
              <a:moveTo>
                <a:pt x="66676" y="0"/>
              </a:moveTo>
              <a:lnTo>
                <a:pt x="1419224" y="0"/>
              </a:lnTo>
              <a:lnTo>
                <a:pt x="1419223" y="0"/>
              </a:lnTo>
              <a:cubicBezTo>
                <a:pt x="1456048" y="0"/>
                <a:pt x="1485900" y="29851"/>
                <a:pt x="1485900" y="66676"/>
              </a:cubicBezTo>
              <a:lnTo>
                <a:pt x="1485900" y="400050"/>
              </a:lnTo>
              <a:lnTo>
                <a:pt x="0" y="400050"/>
              </a:lnTo>
              <a:lnTo>
                <a:pt x="0" y="66676"/>
              </a:lnTo>
              <a:cubicBezTo>
                <a:pt x="0" y="29851"/>
                <a:pt x="29851" y="0"/>
                <a:pt x="66675" y="0"/>
              </a:cubicBezTo>
              <a:close/>
            </a:path>
          </a:pathLst>
        </a:custGeom>
        <a:solidFill>
          <a:schemeClr val="bg1"/>
        </a:solidFill>
        <a:ln w="25400" algn="ctr">
          <a:noFill/>
          <a:miter lim="800000"/>
          <a:headEnd/>
          <a:tailEnd/>
        </a:ln>
        <a:effectLst>
          <a:innerShdw blurRad="63500" dist="50800" dir="16200000">
            <a:prstClr val="black">
              <a:alpha val="50000"/>
            </a:prstClr>
          </a:innerShdw>
        </a:effectLst>
      </xdr:spPr>
      <xdr:txBody>
        <a:bodyPr vertOverflow="clip" wrap="square" lIns="27432" tIns="27432" rIns="27432" bIns="27432" anchor="ctr" upright="1"/>
        <a:lstStyle/>
        <a:p>
          <a:pPr algn="ctr" rtl="0">
            <a:defRPr sz="1000"/>
          </a:pPr>
          <a:r>
            <a:rPr lang="en-AU" sz="1000" b="1" i="0" u="none" strike="noStrike" baseline="0">
              <a:ln>
                <a:noFill/>
              </a:ln>
              <a:solidFill>
                <a:schemeClr val="tx1"/>
              </a:solidFill>
              <a:latin typeface="Salzburg Serial" panose="02000000000000000000" pitchFamily="50" charset="0"/>
              <a:cs typeface="Arial"/>
            </a:rPr>
            <a:t>Education </a:t>
          </a:r>
          <a:r>
            <a:rPr lang="en-AU" sz="1000" b="1" i="0" u="none" strike="noStrike" baseline="0">
              <a:solidFill>
                <a:srgbClr val="000000"/>
              </a:solidFill>
              <a:latin typeface="Salzburg Serial" panose="02000000000000000000" pitchFamily="50" charset="0"/>
              <a:cs typeface="Arial"/>
            </a:rPr>
            <a:t>/ health</a:t>
          </a:r>
          <a:endParaRPr lang="en-AU" sz="1100" b="1" i="0" u="none" strike="noStrike" baseline="0">
            <a:solidFill>
              <a:srgbClr val="000000"/>
            </a:solidFill>
            <a:latin typeface="Salzburg Serial" panose="02000000000000000000" pitchFamily="50" charset="0"/>
            <a:cs typeface="Arial"/>
          </a:endParaRPr>
        </a:p>
      </xdr:txBody>
    </xdr:sp>
    <xdr:clientData/>
  </xdr:twoCellAnchor>
  <xdr:twoCellAnchor>
    <xdr:from>
      <xdr:col>2</xdr:col>
      <xdr:colOff>1114425</xdr:colOff>
      <xdr:row>6</xdr:row>
      <xdr:rowOff>161925</xdr:rowOff>
    </xdr:from>
    <xdr:to>
      <xdr:col>4</xdr:col>
      <xdr:colOff>123825</xdr:colOff>
      <xdr:row>8</xdr:row>
      <xdr:rowOff>180975</xdr:rowOff>
    </xdr:to>
    <xdr:sp macro="" textlink="">
      <xdr:nvSpPr>
        <xdr:cNvPr id="36" name="Round Same Side Corner Rectangle 9">
          <a:hlinkClick xmlns:r="http://schemas.openxmlformats.org/officeDocument/2006/relationships" r:id="rId2" tooltip="Shopping / Transport"/>
          <a:extLst>
            <a:ext uri="{FF2B5EF4-FFF2-40B4-BE49-F238E27FC236}">
              <a16:creationId xmlns:a16="http://schemas.microsoft.com/office/drawing/2014/main" id="{00000000-0008-0000-0300-000024000000}"/>
            </a:ext>
          </a:extLst>
        </xdr:cNvPr>
        <xdr:cNvSpPr>
          <a:spLocks noChangeArrowheads="1"/>
        </xdr:cNvSpPr>
      </xdr:nvSpPr>
      <xdr:spPr bwMode="auto">
        <a:xfrm>
          <a:off x="5114925" y="590550"/>
          <a:ext cx="1419225" cy="400050"/>
        </a:xfrm>
        <a:custGeom>
          <a:avLst/>
          <a:gdLst>
            <a:gd name="T0" fmla="*/ 1590675 w 1590675"/>
            <a:gd name="T1" fmla="*/ 200025 h 400050"/>
            <a:gd name="T2" fmla="*/ 795338 w 1590675"/>
            <a:gd name="T3" fmla="*/ 400050 h 400050"/>
            <a:gd name="T4" fmla="*/ 0 w 1590675"/>
            <a:gd name="T5" fmla="*/ 200025 h 400050"/>
            <a:gd name="T6" fmla="*/ 795338 w 1590675"/>
            <a:gd name="T7" fmla="*/ 0 h 400050"/>
            <a:gd name="T8" fmla="*/ 0 60000 65536"/>
            <a:gd name="T9" fmla="*/ 5898240 60000 65536"/>
            <a:gd name="T10" fmla="*/ 11796480 60000 65536"/>
            <a:gd name="T11" fmla="*/ 17694720 60000 65536"/>
            <a:gd name="T12" fmla="*/ 19529 w 1590675"/>
            <a:gd name="T13" fmla="*/ 19529 h 400050"/>
            <a:gd name="T14" fmla="*/ 1571146 w 1590675"/>
            <a:gd name="T15" fmla="*/ 400050 h 400050"/>
          </a:gdLst>
          <a:ahLst/>
          <a:cxnLst>
            <a:cxn ang="T8">
              <a:pos x="T0" y="T1"/>
            </a:cxn>
            <a:cxn ang="T9">
              <a:pos x="T2" y="T3"/>
            </a:cxn>
            <a:cxn ang="T10">
              <a:pos x="T4" y="T5"/>
            </a:cxn>
            <a:cxn ang="T11">
              <a:pos x="T6" y="T7"/>
            </a:cxn>
          </a:cxnLst>
          <a:rect l="T12" t="T13" r="T14" b="T15"/>
          <a:pathLst>
            <a:path w="1590675" h="400050">
              <a:moveTo>
                <a:pt x="66676" y="0"/>
              </a:moveTo>
              <a:lnTo>
                <a:pt x="1523999" y="0"/>
              </a:lnTo>
              <a:lnTo>
                <a:pt x="1523998" y="0"/>
              </a:lnTo>
              <a:cubicBezTo>
                <a:pt x="1560823" y="0"/>
                <a:pt x="1590675" y="29851"/>
                <a:pt x="1590675" y="66676"/>
              </a:cubicBezTo>
              <a:lnTo>
                <a:pt x="1590675" y="400050"/>
              </a:lnTo>
              <a:lnTo>
                <a:pt x="0" y="400050"/>
              </a:lnTo>
              <a:lnTo>
                <a:pt x="0" y="66676"/>
              </a:lnTo>
              <a:cubicBezTo>
                <a:pt x="0" y="29851"/>
                <a:pt x="29851" y="0"/>
                <a:pt x="66675" y="0"/>
              </a:cubicBezTo>
              <a:close/>
            </a:path>
          </a:pathLst>
        </a:custGeom>
        <a:solidFill>
          <a:srgbClr val="F7DF5A"/>
        </a:solidFill>
        <a:ln w="25400" algn="ctr">
          <a:solidFill>
            <a:srgbClr val="9C6500"/>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Shopping / transport</a:t>
          </a:r>
        </a:p>
      </xdr:txBody>
    </xdr:sp>
    <xdr:clientData/>
  </xdr:twoCellAnchor>
  <xdr:twoCellAnchor>
    <xdr:from>
      <xdr:col>4</xdr:col>
      <xdr:colOff>133351</xdr:colOff>
      <xdr:row>6</xdr:row>
      <xdr:rowOff>161925</xdr:rowOff>
    </xdr:from>
    <xdr:to>
      <xdr:col>5</xdr:col>
      <xdr:colOff>114300</xdr:colOff>
      <xdr:row>8</xdr:row>
      <xdr:rowOff>180975</xdr:rowOff>
    </xdr:to>
    <xdr:sp macro="" textlink="">
      <xdr:nvSpPr>
        <xdr:cNvPr id="37" name="Round Same Side Corner Rectangle 10">
          <a:hlinkClick xmlns:r="http://schemas.openxmlformats.org/officeDocument/2006/relationships" r:id="rId13" tooltip="Entertainment / Eating out"/>
          <a:extLst>
            <a:ext uri="{FF2B5EF4-FFF2-40B4-BE49-F238E27FC236}">
              <a16:creationId xmlns:a16="http://schemas.microsoft.com/office/drawing/2014/main" id="{00000000-0008-0000-0300-000025000000}"/>
            </a:ext>
          </a:extLst>
        </xdr:cNvPr>
        <xdr:cNvSpPr>
          <a:spLocks noChangeArrowheads="1"/>
        </xdr:cNvSpPr>
      </xdr:nvSpPr>
      <xdr:spPr bwMode="auto">
        <a:xfrm>
          <a:off x="6543676" y="590550"/>
          <a:ext cx="1495424"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A5DBD6"/>
        </a:solidFill>
        <a:ln w="25400" algn="ctr">
          <a:solidFill>
            <a:srgbClr val="395652"/>
          </a:solidFill>
          <a:miter lim="800000"/>
          <a:headEnd/>
          <a:tailEnd/>
        </a:ln>
      </xdr:spPr>
      <xdr:txBody>
        <a:bodyPr vertOverflow="clip" wrap="square" lIns="27432" tIns="27432" rIns="27432" bIns="27432" anchor="ctr" upright="1"/>
        <a:lstStyle/>
        <a:p>
          <a:pPr algn="ctr" rtl="0">
            <a:defRPr sz="1000"/>
          </a:pPr>
          <a:r>
            <a:rPr lang="en-AU" sz="1000" b="1" i="0" u="none" strike="noStrike" baseline="0">
              <a:solidFill>
                <a:srgbClr val="000000"/>
              </a:solidFill>
              <a:latin typeface="Salzburg Serial" panose="02000000000000000000" pitchFamily="50" charset="0"/>
              <a:cs typeface="Arial"/>
            </a:rPr>
            <a:t>Entertainment / eating out</a:t>
          </a:r>
        </a:p>
      </xdr:txBody>
    </xdr:sp>
    <xdr:clientData/>
  </xdr:twoCellAnchor>
  <xdr:twoCellAnchor>
    <xdr:from>
      <xdr:col>0</xdr:col>
      <xdr:colOff>19050</xdr:colOff>
      <xdr:row>6</xdr:row>
      <xdr:rowOff>161925</xdr:rowOff>
    </xdr:from>
    <xdr:to>
      <xdr:col>1</xdr:col>
      <xdr:colOff>523875</xdr:colOff>
      <xdr:row>8</xdr:row>
      <xdr:rowOff>180975</xdr:rowOff>
    </xdr:to>
    <xdr:sp macro="" textlink="">
      <xdr:nvSpPr>
        <xdr:cNvPr id="38" name="Round Same Side Corner Rectangle 11">
          <a:hlinkClick xmlns:r="http://schemas.openxmlformats.org/officeDocument/2006/relationships" r:id="rId14" tooltip="Income"/>
          <a:extLst>
            <a:ext uri="{FF2B5EF4-FFF2-40B4-BE49-F238E27FC236}">
              <a16:creationId xmlns:a16="http://schemas.microsoft.com/office/drawing/2014/main" id="{00000000-0008-0000-0300-000026000000}"/>
            </a:ext>
          </a:extLst>
        </xdr:cNvPr>
        <xdr:cNvSpPr>
          <a:spLocks noChangeArrowheads="1"/>
        </xdr:cNvSpPr>
      </xdr:nvSpPr>
      <xdr:spPr bwMode="auto">
        <a:xfrm>
          <a:off x="19050" y="590550"/>
          <a:ext cx="923925" cy="400050"/>
        </a:xfrm>
        <a:custGeom>
          <a:avLst/>
          <a:gdLst>
            <a:gd name="T0" fmla="*/ 923925 w 923925"/>
            <a:gd name="T1" fmla="*/ 200025 h 400050"/>
            <a:gd name="T2" fmla="*/ 461963 w 923925"/>
            <a:gd name="T3" fmla="*/ 400050 h 400050"/>
            <a:gd name="T4" fmla="*/ 0 w 923925"/>
            <a:gd name="T5" fmla="*/ 200025 h 400050"/>
            <a:gd name="T6" fmla="*/ 461963 w 923925"/>
            <a:gd name="T7" fmla="*/ 0 h 400050"/>
            <a:gd name="T8" fmla="*/ 0 60000 65536"/>
            <a:gd name="T9" fmla="*/ 5898240 60000 65536"/>
            <a:gd name="T10" fmla="*/ 11796480 60000 65536"/>
            <a:gd name="T11" fmla="*/ 17694720 60000 65536"/>
            <a:gd name="T12" fmla="*/ 19529 w 923925"/>
            <a:gd name="T13" fmla="*/ 19529 h 400050"/>
            <a:gd name="T14" fmla="*/ 904396 w 923925"/>
            <a:gd name="T15" fmla="*/ 400050 h 400050"/>
          </a:gdLst>
          <a:ahLst/>
          <a:cxnLst>
            <a:cxn ang="T8">
              <a:pos x="T0" y="T1"/>
            </a:cxn>
            <a:cxn ang="T9">
              <a:pos x="T2" y="T3"/>
            </a:cxn>
            <a:cxn ang="T10">
              <a:pos x="T4" y="T5"/>
            </a:cxn>
            <a:cxn ang="T11">
              <a:pos x="T6" y="T7"/>
            </a:cxn>
          </a:cxnLst>
          <a:rect l="T12" t="T13" r="T14" b="T15"/>
          <a:pathLst>
            <a:path w="923925" h="400050">
              <a:moveTo>
                <a:pt x="66676" y="0"/>
              </a:moveTo>
              <a:lnTo>
                <a:pt x="857249" y="0"/>
              </a:lnTo>
              <a:lnTo>
                <a:pt x="857248" y="0"/>
              </a:lnTo>
              <a:cubicBezTo>
                <a:pt x="894073" y="0"/>
                <a:pt x="923925" y="29851"/>
                <a:pt x="923925" y="66676"/>
              </a:cubicBezTo>
              <a:lnTo>
                <a:pt x="923925" y="400050"/>
              </a:lnTo>
              <a:lnTo>
                <a:pt x="0" y="400050"/>
              </a:lnTo>
              <a:lnTo>
                <a:pt x="0" y="66676"/>
              </a:lnTo>
              <a:cubicBezTo>
                <a:pt x="0" y="29851"/>
                <a:pt x="29851" y="0"/>
                <a:pt x="66675" y="0"/>
              </a:cubicBezTo>
              <a:close/>
            </a:path>
          </a:pathLst>
        </a:custGeom>
        <a:solidFill>
          <a:srgbClr val="94AEDE"/>
        </a:solidFill>
        <a:ln w="25400" algn="ctr">
          <a:solidFill>
            <a:srgbClr val="213C94"/>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Income</a:t>
          </a:r>
        </a:p>
      </xdr:txBody>
    </xdr:sp>
    <xdr:clientData/>
  </xdr:twoCellAnchor>
  <xdr:twoCellAnchor>
    <xdr:from>
      <xdr:col>5</xdr:col>
      <xdr:colOff>266700</xdr:colOff>
      <xdr:row>6</xdr:row>
      <xdr:rowOff>161925</xdr:rowOff>
    </xdr:from>
    <xdr:to>
      <xdr:col>7</xdr:col>
      <xdr:colOff>276225</xdr:colOff>
      <xdr:row>8</xdr:row>
      <xdr:rowOff>180975</xdr:rowOff>
    </xdr:to>
    <xdr:sp macro="" textlink="">
      <xdr:nvSpPr>
        <xdr:cNvPr id="39" name="Round Same Side Corner Rectangle 10">
          <a:hlinkClick xmlns:r="http://schemas.openxmlformats.org/officeDocument/2006/relationships" r:id="rId15" tooltip="Entertainment / Eating out"/>
          <a:extLst>
            <a:ext uri="{FF2B5EF4-FFF2-40B4-BE49-F238E27FC236}">
              <a16:creationId xmlns:a16="http://schemas.microsoft.com/office/drawing/2014/main" id="{00000000-0008-0000-0300-000027000000}"/>
            </a:ext>
          </a:extLst>
        </xdr:cNvPr>
        <xdr:cNvSpPr>
          <a:spLocks noChangeArrowheads="1"/>
        </xdr:cNvSpPr>
      </xdr:nvSpPr>
      <xdr:spPr bwMode="auto">
        <a:xfrm>
          <a:off x="8191500" y="590550"/>
          <a:ext cx="809625"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C6C7C6"/>
        </a:solidFill>
        <a:ln w="25400" algn="ctr">
          <a:solidFill>
            <a:srgbClr val="313031"/>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Results</a:t>
          </a:r>
        </a:p>
      </xdr:txBody>
    </xdr:sp>
    <xdr:clientData/>
  </xdr:twoCellAnchor>
  <xdr:twoCellAnchor>
    <xdr:from>
      <xdr:col>9</xdr:col>
      <xdr:colOff>9525</xdr:colOff>
      <xdr:row>13</xdr:row>
      <xdr:rowOff>38100</xdr:rowOff>
    </xdr:from>
    <xdr:to>
      <xdr:col>9</xdr:col>
      <xdr:colOff>152400</xdr:colOff>
      <xdr:row>13</xdr:row>
      <xdr:rowOff>180975</xdr:rowOff>
    </xdr:to>
    <xdr:sp macro="" textlink="">
      <xdr:nvSpPr>
        <xdr:cNvPr id="474788" name="Rectangle 12">
          <a:extLst>
            <a:ext uri="{FF2B5EF4-FFF2-40B4-BE49-F238E27FC236}">
              <a16:creationId xmlns:a16="http://schemas.microsoft.com/office/drawing/2014/main" id="{00000000-0008-0000-0300-0000A43E0700}"/>
            </a:ext>
          </a:extLst>
        </xdr:cNvPr>
        <xdr:cNvSpPr>
          <a:spLocks noChangeArrowheads="1"/>
        </xdr:cNvSpPr>
      </xdr:nvSpPr>
      <xdr:spPr bwMode="auto">
        <a:xfrm>
          <a:off x="8772525" y="2524125"/>
          <a:ext cx="142875" cy="142875"/>
        </a:xfrm>
        <a:prstGeom prst="rect">
          <a:avLst/>
        </a:prstGeom>
        <a:solidFill>
          <a:srgbClr val="94AEDE"/>
        </a:solidFill>
        <a:ln w="25400" algn="ctr">
          <a:solidFill>
            <a:srgbClr val="213C94"/>
          </a:solidFill>
          <a:miter lim="800000"/>
          <a:headEnd/>
          <a:tailEnd/>
        </a:ln>
      </xdr:spPr>
    </xdr:sp>
    <xdr:clientData/>
  </xdr:twoCellAnchor>
  <xdr:twoCellAnchor>
    <xdr:from>
      <xdr:col>8</xdr:col>
      <xdr:colOff>61230</xdr:colOff>
      <xdr:row>18</xdr:row>
      <xdr:rowOff>40727</xdr:rowOff>
    </xdr:from>
    <xdr:to>
      <xdr:col>9</xdr:col>
      <xdr:colOff>133843</xdr:colOff>
      <xdr:row>18</xdr:row>
      <xdr:rowOff>185902</xdr:rowOff>
    </xdr:to>
    <xdr:sp macro="" textlink="">
      <xdr:nvSpPr>
        <xdr:cNvPr id="41" name="Rectangle 40">
          <a:extLst>
            <a:ext uri="{FF2B5EF4-FFF2-40B4-BE49-F238E27FC236}">
              <a16:creationId xmlns:a16="http://schemas.microsoft.com/office/drawing/2014/main" id="{00000000-0008-0000-0300-000029000000}"/>
            </a:ext>
          </a:extLst>
        </xdr:cNvPr>
        <xdr:cNvSpPr/>
      </xdr:nvSpPr>
      <xdr:spPr>
        <a:xfrm>
          <a:off x="9071880" y="2926802"/>
          <a:ext cx="139288" cy="145175"/>
        </a:xfrm>
        <a:prstGeom prst="rect">
          <a:avLst/>
        </a:prstGeom>
        <a:solidFill>
          <a:srgbClr val="FFA2EF"/>
        </a:solidFill>
        <a:ln>
          <a:solidFill>
            <a:srgbClr val="8404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p>
      </xdr:txBody>
    </xdr:sp>
    <xdr:clientData/>
  </xdr:twoCellAnchor>
  <xdr:twoCellAnchor>
    <xdr:from>
      <xdr:col>8</xdr:col>
      <xdr:colOff>57150</xdr:colOff>
      <xdr:row>19</xdr:row>
      <xdr:rowOff>38100</xdr:rowOff>
    </xdr:from>
    <xdr:to>
      <xdr:col>9</xdr:col>
      <xdr:colOff>133350</xdr:colOff>
      <xdr:row>19</xdr:row>
      <xdr:rowOff>190500</xdr:rowOff>
    </xdr:to>
    <xdr:sp macro="" textlink="">
      <xdr:nvSpPr>
        <xdr:cNvPr id="474790" name="Rectangle 14">
          <a:extLst>
            <a:ext uri="{FF2B5EF4-FFF2-40B4-BE49-F238E27FC236}">
              <a16:creationId xmlns:a16="http://schemas.microsoft.com/office/drawing/2014/main" id="{00000000-0008-0000-0300-0000A63E0700}"/>
            </a:ext>
          </a:extLst>
        </xdr:cNvPr>
        <xdr:cNvSpPr>
          <a:spLocks noChangeArrowheads="1"/>
        </xdr:cNvSpPr>
      </xdr:nvSpPr>
      <xdr:spPr bwMode="auto">
        <a:xfrm>
          <a:off x="8753475" y="3781425"/>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20</xdr:row>
      <xdr:rowOff>38100</xdr:rowOff>
    </xdr:from>
    <xdr:to>
      <xdr:col>9</xdr:col>
      <xdr:colOff>133350</xdr:colOff>
      <xdr:row>20</xdr:row>
      <xdr:rowOff>190500</xdr:rowOff>
    </xdr:to>
    <xdr:sp macro="" textlink="">
      <xdr:nvSpPr>
        <xdr:cNvPr id="474791" name="Rectangle 15">
          <a:extLst>
            <a:ext uri="{FF2B5EF4-FFF2-40B4-BE49-F238E27FC236}">
              <a16:creationId xmlns:a16="http://schemas.microsoft.com/office/drawing/2014/main" id="{00000000-0008-0000-0300-0000A73E0700}"/>
            </a:ext>
          </a:extLst>
        </xdr:cNvPr>
        <xdr:cNvSpPr>
          <a:spLocks noChangeArrowheads="1"/>
        </xdr:cNvSpPr>
      </xdr:nvSpPr>
      <xdr:spPr bwMode="auto">
        <a:xfrm>
          <a:off x="8753475" y="3990975"/>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21</xdr:row>
      <xdr:rowOff>38100</xdr:rowOff>
    </xdr:from>
    <xdr:to>
      <xdr:col>9</xdr:col>
      <xdr:colOff>133350</xdr:colOff>
      <xdr:row>21</xdr:row>
      <xdr:rowOff>190500</xdr:rowOff>
    </xdr:to>
    <xdr:sp macro="" textlink="">
      <xdr:nvSpPr>
        <xdr:cNvPr id="474792" name="Rectangle 16">
          <a:extLst>
            <a:ext uri="{FF2B5EF4-FFF2-40B4-BE49-F238E27FC236}">
              <a16:creationId xmlns:a16="http://schemas.microsoft.com/office/drawing/2014/main" id="{00000000-0008-0000-0300-0000A83E0700}"/>
            </a:ext>
          </a:extLst>
        </xdr:cNvPr>
        <xdr:cNvSpPr>
          <a:spLocks noChangeArrowheads="1"/>
        </xdr:cNvSpPr>
      </xdr:nvSpPr>
      <xdr:spPr bwMode="auto">
        <a:xfrm>
          <a:off x="8753475" y="4200525"/>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22</xdr:row>
      <xdr:rowOff>38100</xdr:rowOff>
    </xdr:from>
    <xdr:to>
      <xdr:col>9</xdr:col>
      <xdr:colOff>133350</xdr:colOff>
      <xdr:row>22</xdr:row>
      <xdr:rowOff>190500</xdr:rowOff>
    </xdr:to>
    <xdr:sp macro="" textlink="">
      <xdr:nvSpPr>
        <xdr:cNvPr id="474793" name="Rectangle 17">
          <a:extLst>
            <a:ext uri="{FF2B5EF4-FFF2-40B4-BE49-F238E27FC236}">
              <a16:creationId xmlns:a16="http://schemas.microsoft.com/office/drawing/2014/main" id="{00000000-0008-0000-0300-0000A93E0700}"/>
            </a:ext>
          </a:extLst>
        </xdr:cNvPr>
        <xdr:cNvSpPr>
          <a:spLocks noChangeArrowheads="1"/>
        </xdr:cNvSpPr>
      </xdr:nvSpPr>
      <xdr:spPr bwMode="auto">
        <a:xfrm>
          <a:off x="8753475" y="4410075"/>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23</xdr:row>
      <xdr:rowOff>47625</xdr:rowOff>
    </xdr:from>
    <xdr:to>
      <xdr:col>9</xdr:col>
      <xdr:colOff>133350</xdr:colOff>
      <xdr:row>23</xdr:row>
      <xdr:rowOff>190500</xdr:rowOff>
    </xdr:to>
    <xdr:sp macro="" textlink="">
      <xdr:nvSpPr>
        <xdr:cNvPr id="474794" name="Rectangle 18">
          <a:extLst>
            <a:ext uri="{FF2B5EF4-FFF2-40B4-BE49-F238E27FC236}">
              <a16:creationId xmlns:a16="http://schemas.microsoft.com/office/drawing/2014/main" id="{00000000-0008-0000-0300-0000AA3E0700}"/>
            </a:ext>
          </a:extLst>
        </xdr:cNvPr>
        <xdr:cNvSpPr>
          <a:spLocks noChangeArrowheads="1"/>
        </xdr:cNvSpPr>
      </xdr:nvSpPr>
      <xdr:spPr bwMode="auto">
        <a:xfrm>
          <a:off x="8753475" y="4629150"/>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24</xdr:row>
      <xdr:rowOff>47625</xdr:rowOff>
    </xdr:from>
    <xdr:to>
      <xdr:col>9</xdr:col>
      <xdr:colOff>133350</xdr:colOff>
      <xdr:row>24</xdr:row>
      <xdr:rowOff>190500</xdr:rowOff>
    </xdr:to>
    <xdr:sp macro="" textlink="">
      <xdr:nvSpPr>
        <xdr:cNvPr id="474795" name="Rectangle 19">
          <a:extLst>
            <a:ext uri="{FF2B5EF4-FFF2-40B4-BE49-F238E27FC236}">
              <a16:creationId xmlns:a16="http://schemas.microsoft.com/office/drawing/2014/main" id="{00000000-0008-0000-0300-0000AB3E0700}"/>
            </a:ext>
          </a:extLst>
        </xdr:cNvPr>
        <xdr:cNvSpPr>
          <a:spLocks noChangeArrowheads="1"/>
        </xdr:cNvSpPr>
      </xdr:nvSpPr>
      <xdr:spPr bwMode="auto">
        <a:xfrm>
          <a:off x="8753475" y="4838700"/>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25</xdr:row>
      <xdr:rowOff>47625</xdr:rowOff>
    </xdr:from>
    <xdr:to>
      <xdr:col>9</xdr:col>
      <xdr:colOff>133350</xdr:colOff>
      <xdr:row>25</xdr:row>
      <xdr:rowOff>190500</xdr:rowOff>
    </xdr:to>
    <xdr:sp macro="" textlink="">
      <xdr:nvSpPr>
        <xdr:cNvPr id="474796" name="Rectangle 20">
          <a:extLst>
            <a:ext uri="{FF2B5EF4-FFF2-40B4-BE49-F238E27FC236}">
              <a16:creationId xmlns:a16="http://schemas.microsoft.com/office/drawing/2014/main" id="{00000000-0008-0000-0300-0000AC3E0700}"/>
            </a:ext>
          </a:extLst>
        </xdr:cNvPr>
        <xdr:cNvSpPr>
          <a:spLocks noChangeArrowheads="1"/>
        </xdr:cNvSpPr>
      </xdr:nvSpPr>
      <xdr:spPr bwMode="auto">
        <a:xfrm>
          <a:off x="8753475" y="5048250"/>
          <a:ext cx="142875" cy="142875"/>
        </a:xfrm>
        <a:prstGeom prst="rect">
          <a:avLst/>
        </a:prstGeom>
        <a:solidFill>
          <a:srgbClr val="A5DBD6"/>
        </a:solidFill>
        <a:ln w="25400" algn="ctr">
          <a:solidFill>
            <a:srgbClr val="395652"/>
          </a:solidFill>
          <a:miter lim="800000"/>
          <a:headEnd/>
          <a:tailEnd/>
        </a:ln>
      </xdr:spPr>
    </xdr:sp>
    <xdr:clientData/>
  </xdr:twoCellAnchor>
  <xdr:twoCellAnchor>
    <xdr:from>
      <xdr:col>8</xdr:col>
      <xdr:colOff>57150</xdr:colOff>
      <xdr:row>26</xdr:row>
      <xdr:rowOff>47625</xdr:rowOff>
    </xdr:from>
    <xdr:to>
      <xdr:col>9</xdr:col>
      <xdr:colOff>133350</xdr:colOff>
      <xdr:row>26</xdr:row>
      <xdr:rowOff>190500</xdr:rowOff>
    </xdr:to>
    <xdr:sp macro="" textlink="">
      <xdr:nvSpPr>
        <xdr:cNvPr id="474797" name="Rectangle 21">
          <a:extLst>
            <a:ext uri="{FF2B5EF4-FFF2-40B4-BE49-F238E27FC236}">
              <a16:creationId xmlns:a16="http://schemas.microsoft.com/office/drawing/2014/main" id="{00000000-0008-0000-0300-0000AD3E0700}"/>
            </a:ext>
          </a:extLst>
        </xdr:cNvPr>
        <xdr:cNvSpPr>
          <a:spLocks noChangeArrowheads="1"/>
        </xdr:cNvSpPr>
      </xdr:nvSpPr>
      <xdr:spPr bwMode="auto">
        <a:xfrm>
          <a:off x="8753475" y="5257800"/>
          <a:ext cx="142875" cy="142875"/>
        </a:xfrm>
        <a:prstGeom prst="rect">
          <a:avLst/>
        </a:prstGeom>
        <a:solidFill>
          <a:srgbClr val="A5DBD6"/>
        </a:solidFill>
        <a:ln w="25400" algn="ctr">
          <a:solidFill>
            <a:srgbClr val="395652"/>
          </a:solidFill>
          <a:miter lim="800000"/>
          <a:headEnd/>
          <a:tailEnd/>
        </a:ln>
      </xdr:spPr>
    </xdr:sp>
    <xdr:clientData/>
  </xdr:twoCellAnchor>
  <xdr:twoCellAnchor editAs="oneCell">
    <xdr:from>
      <xdr:col>11</xdr:col>
      <xdr:colOff>485775</xdr:colOff>
      <xdr:row>5</xdr:row>
      <xdr:rowOff>209550</xdr:rowOff>
    </xdr:from>
    <xdr:to>
      <xdr:col>11</xdr:col>
      <xdr:colOff>790575</xdr:colOff>
      <xdr:row>7</xdr:row>
      <xdr:rowOff>57150</xdr:rowOff>
    </xdr:to>
    <xdr:pic macro="[0]!ThisWorkbook.PrintBudgetPlanner">
      <xdr:nvPicPr>
        <xdr:cNvPr id="474798" name="Picture 1239" descr="icon-printpage">
          <a:hlinkClick xmlns:r="http://schemas.openxmlformats.org/officeDocument/2006/relationships" r:id="rId16"/>
          <a:extLst>
            <a:ext uri="{FF2B5EF4-FFF2-40B4-BE49-F238E27FC236}">
              <a16:creationId xmlns:a16="http://schemas.microsoft.com/office/drawing/2014/main" id="{00000000-0008-0000-0300-0000AE3E07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582275" y="1047750"/>
          <a:ext cx="304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mc:AlternateContent xmlns:mc="http://schemas.openxmlformats.org/markup-compatibility/2006">
    <mc:Choice xmlns:a14="http://schemas.microsoft.com/office/drawing/2010/main" Requires="a14">
      <xdr:twoCellAnchor>
        <xdr:from>
          <xdr:col>2</xdr:col>
          <xdr:colOff>9525</xdr:colOff>
          <xdr:row>12</xdr:row>
          <xdr:rowOff>0</xdr:rowOff>
        </xdr:from>
        <xdr:to>
          <xdr:col>2</xdr:col>
          <xdr:colOff>1143000</xdr:colOff>
          <xdr:row>12</xdr:row>
          <xdr:rowOff>200025</xdr:rowOff>
        </xdr:to>
        <xdr:sp macro="" textlink="">
          <xdr:nvSpPr>
            <xdr:cNvPr id="21524" name="Drop Down 20" hidden="1">
              <a:extLst>
                <a:ext uri="{63B3BB69-23CF-44E3-9099-C40C66FF867C}">
                  <a14:compatExt spid="_x0000_s21524"/>
                </a:ext>
                <a:ext uri="{FF2B5EF4-FFF2-40B4-BE49-F238E27FC236}">
                  <a16:creationId xmlns:a16="http://schemas.microsoft.com/office/drawing/2014/main" id="{00000000-0008-0000-0300-000014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13</xdr:row>
          <xdr:rowOff>0</xdr:rowOff>
        </xdr:from>
        <xdr:to>
          <xdr:col>2</xdr:col>
          <xdr:colOff>1143000</xdr:colOff>
          <xdr:row>13</xdr:row>
          <xdr:rowOff>200025</xdr:rowOff>
        </xdr:to>
        <xdr:sp macro="" textlink="">
          <xdr:nvSpPr>
            <xdr:cNvPr id="21525" name="Drop Down 21" hidden="1">
              <a:extLst>
                <a:ext uri="{63B3BB69-23CF-44E3-9099-C40C66FF867C}">
                  <a14:compatExt spid="_x0000_s21525"/>
                </a:ext>
                <a:ext uri="{FF2B5EF4-FFF2-40B4-BE49-F238E27FC236}">
                  <a16:creationId xmlns:a16="http://schemas.microsoft.com/office/drawing/2014/main" id="{00000000-0008-0000-0300-000015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14</xdr:row>
          <xdr:rowOff>0</xdr:rowOff>
        </xdr:from>
        <xdr:to>
          <xdr:col>2</xdr:col>
          <xdr:colOff>1143000</xdr:colOff>
          <xdr:row>14</xdr:row>
          <xdr:rowOff>200025</xdr:rowOff>
        </xdr:to>
        <xdr:sp macro="" textlink="">
          <xdr:nvSpPr>
            <xdr:cNvPr id="21526" name="Drop Down 22" hidden="1">
              <a:extLst>
                <a:ext uri="{63B3BB69-23CF-44E3-9099-C40C66FF867C}">
                  <a14:compatExt spid="_x0000_s21526"/>
                </a:ext>
                <a:ext uri="{FF2B5EF4-FFF2-40B4-BE49-F238E27FC236}">
                  <a16:creationId xmlns:a16="http://schemas.microsoft.com/office/drawing/2014/main" id="{00000000-0008-0000-0300-000016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15</xdr:row>
          <xdr:rowOff>0</xdr:rowOff>
        </xdr:from>
        <xdr:to>
          <xdr:col>2</xdr:col>
          <xdr:colOff>1143000</xdr:colOff>
          <xdr:row>15</xdr:row>
          <xdr:rowOff>200025</xdr:rowOff>
        </xdr:to>
        <xdr:sp macro="" textlink="">
          <xdr:nvSpPr>
            <xdr:cNvPr id="21527" name="Drop Down 23" hidden="1">
              <a:extLst>
                <a:ext uri="{63B3BB69-23CF-44E3-9099-C40C66FF867C}">
                  <a14:compatExt spid="_x0000_s21527"/>
                </a:ext>
                <a:ext uri="{FF2B5EF4-FFF2-40B4-BE49-F238E27FC236}">
                  <a16:creationId xmlns:a16="http://schemas.microsoft.com/office/drawing/2014/main" id="{00000000-0008-0000-0300-000017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16</xdr:row>
          <xdr:rowOff>0</xdr:rowOff>
        </xdr:from>
        <xdr:to>
          <xdr:col>2</xdr:col>
          <xdr:colOff>1143000</xdr:colOff>
          <xdr:row>16</xdr:row>
          <xdr:rowOff>200025</xdr:rowOff>
        </xdr:to>
        <xdr:sp macro="" textlink="">
          <xdr:nvSpPr>
            <xdr:cNvPr id="21528" name="Drop Down 24" hidden="1">
              <a:extLst>
                <a:ext uri="{63B3BB69-23CF-44E3-9099-C40C66FF867C}">
                  <a14:compatExt spid="_x0000_s21528"/>
                </a:ext>
                <a:ext uri="{FF2B5EF4-FFF2-40B4-BE49-F238E27FC236}">
                  <a16:creationId xmlns:a16="http://schemas.microsoft.com/office/drawing/2014/main" id="{00000000-0008-0000-0300-000018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17</xdr:row>
          <xdr:rowOff>0</xdr:rowOff>
        </xdr:from>
        <xdr:to>
          <xdr:col>2</xdr:col>
          <xdr:colOff>1143000</xdr:colOff>
          <xdr:row>17</xdr:row>
          <xdr:rowOff>200025</xdr:rowOff>
        </xdr:to>
        <xdr:sp macro="" textlink="">
          <xdr:nvSpPr>
            <xdr:cNvPr id="21529" name="Drop Down 25" hidden="1">
              <a:extLst>
                <a:ext uri="{63B3BB69-23CF-44E3-9099-C40C66FF867C}">
                  <a14:compatExt spid="_x0000_s21529"/>
                </a:ext>
                <a:ext uri="{FF2B5EF4-FFF2-40B4-BE49-F238E27FC236}">
                  <a16:creationId xmlns:a16="http://schemas.microsoft.com/office/drawing/2014/main" id="{00000000-0008-0000-0300-000019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18</xdr:row>
          <xdr:rowOff>0</xdr:rowOff>
        </xdr:from>
        <xdr:to>
          <xdr:col>2</xdr:col>
          <xdr:colOff>1143000</xdr:colOff>
          <xdr:row>18</xdr:row>
          <xdr:rowOff>200025</xdr:rowOff>
        </xdr:to>
        <xdr:sp macro="" textlink="">
          <xdr:nvSpPr>
            <xdr:cNvPr id="21530" name="Drop Down 26" hidden="1">
              <a:extLst>
                <a:ext uri="{63B3BB69-23CF-44E3-9099-C40C66FF867C}">
                  <a14:compatExt spid="_x0000_s21530"/>
                </a:ext>
                <a:ext uri="{FF2B5EF4-FFF2-40B4-BE49-F238E27FC236}">
                  <a16:creationId xmlns:a16="http://schemas.microsoft.com/office/drawing/2014/main" id="{00000000-0008-0000-0300-00001A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22</xdr:row>
          <xdr:rowOff>9525</xdr:rowOff>
        </xdr:from>
        <xdr:to>
          <xdr:col>2</xdr:col>
          <xdr:colOff>1143000</xdr:colOff>
          <xdr:row>23</xdr:row>
          <xdr:rowOff>0</xdr:rowOff>
        </xdr:to>
        <xdr:sp macro="" textlink="">
          <xdr:nvSpPr>
            <xdr:cNvPr id="21533" name="Drop Down 29" hidden="1">
              <a:extLst>
                <a:ext uri="{63B3BB69-23CF-44E3-9099-C40C66FF867C}">
                  <a14:compatExt spid="_x0000_s21533"/>
                </a:ext>
                <a:ext uri="{FF2B5EF4-FFF2-40B4-BE49-F238E27FC236}">
                  <a16:creationId xmlns:a16="http://schemas.microsoft.com/office/drawing/2014/main" id="{00000000-0008-0000-0300-00001D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23</xdr:row>
          <xdr:rowOff>9525</xdr:rowOff>
        </xdr:from>
        <xdr:to>
          <xdr:col>2</xdr:col>
          <xdr:colOff>1143000</xdr:colOff>
          <xdr:row>24</xdr:row>
          <xdr:rowOff>0</xdr:rowOff>
        </xdr:to>
        <xdr:sp macro="" textlink="">
          <xdr:nvSpPr>
            <xdr:cNvPr id="21534" name="Drop Down 30" hidden="1">
              <a:extLst>
                <a:ext uri="{63B3BB69-23CF-44E3-9099-C40C66FF867C}">
                  <a14:compatExt spid="_x0000_s21534"/>
                </a:ext>
                <a:ext uri="{FF2B5EF4-FFF2-40B4-BE49-F238E27FC236}">
                  <a16:creationId xmlns:a16="http://schemas.microsoft.com/office/drawing/2014/main" id="{00000000-0008-0000-0300-00001E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24</xdr:row>
          <xdr:rowOff>9525</xdr:rowOff>
        </xdr:from>
        <xdr:to>
          <xdr:col>2</xdr:col>
          <xdr:colOff>1143000</xdr:colOff>
          <xdr:row>25</xdr:row>
          <xdr:rowOff>0</xdr:rowOff>
        </xdr:to>
        <xdr:sp macro="" textlink="">
          <xdr:nvSpPr>
            <xdr:cNvPr id="21535" name="Drop Down 31" hidden="1">
              <a:extLst>
                <a:ext uri="{63B3BB69-23CF-44E3-9099-C40C66FF867C}">
                  <a14:compatExt spid="_x0000_s21535"/>
                </a:ext>
                <a:ext uri="{FF2B5EF4-FFF2-40B4-BE49-F238E27FC236}">
                  <a16:creationId xmlns:a16="http://schemas.microsoft.com/office/drawing/2014/main" id="{00000000-0008-0000-0300-00001F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25</xdr:row>
          <xdr:rowOff>9525</xdr:rowOff>
        </xdr:from>
        <xdr:to>
          <xdr:col>2</xdr:col>
          <xdr:colOff>1143000</xdr:colOff>
          <xdr:row>26</xdr:row>
          <xdr:rowOff>0</xdr:rowOff>
        </xdr:to>
        <xdr:sp macro="" textlink="">
          <xdr:nvSpPr>
            <xdr:cNvPr id="21536" name="Drop Down 32" hidden="1">
              <a:extLst>
                <a:ext uri="{63B3BB69-23CF-44E3-9099-C40C66FF867C}">
                  <a14:compatExt spid="_x0000_s21536"/>
                </a:ext>
                <a:ext uri="{FF2B5EF4-FFF2-40B4-BE49-F238E27FC236}">
                  <a16:creationId xmlns:a16="http://schemas.microsoft.com/office/drawing/2014/main" id="{00000000-0008-0000-0300-000020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26</xdr:row>
          <xdr:rowOff>0</xdr:rowOff>
        </xdr:from>
        <xdr:to>
          <xdr:col>2</xdr:col>
          <xdr:colOff>1143000</xdr:colOff>
          <xdr:row>26</xdr:row>
          <xdr:rowOff>200025</xdr:rowOff>
        </xdr:to>
        <xdr:sp macro="" textlink="">
          <xdr:nvSpPr>
            <xdr:cNvPr id="21537" name="Drop Down 33" hidden="1">
              <a:extLst>
                <a:ext uri="{63B3BB69-23CF-44E3-9099-C40C66FF867C}">
                  <a14:compatExt spid="_x0000_s21537"/>
                </a:ext>
                <a:ext uri="{FF2B5EF4-FFF2-40B4-BE49-F238E27FC236}">
                  <a16:creationId xmlns:a16="http://schemas.microsoft.com/office/drawing/2014/main" id="{00000000-0008-0000-0300-000021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27</xdr:row>
          <xdr:rowOff>0</xdr:rowOff>
        </xdr:from>
        <xdr:to>
          <xdr:col>2</xdr:col>
          <xdr:colOff>1143000</xdr:colOff>
          <xdr:row>27</xdr:row>
          <xdr:rowOff>200025</xdr:rowOff>
        </xdr:to>
        <xdr:sp macro="" textlink="">
          <xdr:nvSpPr>
            <xdr:cNvPr id="21538" name="Drop Down 34" hidden="1">
              <a:extLst>
                <a:ext uri="{63B3BB69-23CF-44E3-9099-C40C66FF867C}">
                  <a14:compatExt spid="_x0000_s21538"/>
                </a:ext>
                <a:ext uri="{FF2B5EF4-FFF2-40B4-BE49-F238E27FC236}">
                  <a16:creationId xmlns:a16="http://schemas.microsoft.com/office/drawing/2014/main" id="{00000000-0008-0000-0300-000022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28</xdr:row>
          <xdr:rowOff>0</xdr:rowOff>
        </xdr:from>
        <xdr:to>
          <xdr:col>2</xdr:col>
          <xdr:colOff>1143000</xdr:colOff>
          <xdr:row>28</xdr:row>
          <xdr:rowOff>200025</xdr:rowOff>
        </xdr:to>
        <xdr:sp macro="" textlink="">
          <xdr:nvSpPr>
            <xdr:cNvPr id="21539" name="Drop Down 35" hidden="1">
              <a:extLst>
                <a:ext uri="{63B3BB69-23CF-44E3-9099-C40C66FF867C}">
                  <a14:compatExt spid="_x0000_s21539"/>
                </a:ext>
                <a:ext uri="{FF2B5EF4-FFF2-40B4-BE49-F238E27FC236}">
                  <a16:creationId xmlns:a16="http://schemas.microsoft.com/office/drawing/2014/main" id="{00000000-0008-0000-0300-000023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9525</xdr:colOff>
          <xdr:row>29</xdr:row>
          <xdr:rowOff>0</xdr:rowOff>
        </xdr:from>
        <xdr:to>
          <xdr:col>2</xdr:col>
          <xdr:colOff>1143000</xdr:colOff>
          <xdr:row>29</xdr:row>
          <xdr:rowOff>200025</xdr:rowOff>
        </xdr:to>
        <xdr:sp macro="" textlink="">
          <xdr:nvSpPr>
            <xdr:cNvPr id="21540" name="Drop Down 36" hidden="1">
              <a:extLst>
                <a:ext uri="{63B3BB69-23CF-44E3-9099-C40C66FF867C}">
                  <a14:compatExt spid="_x0000_s21540"/>
                </a:ext>
                <a:ext uri="{FF2B5EF4-FFF2-40B4-BE49-F238E27FC236}">
                  <a16:creationId xmlns:a16="http://schemas.microsoft.com/office/drawing/2014/main" id="{00000000-0008-0000-0300-000024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1057275</xdr:colOff>
          <xdr:row>10</xdr:row>
          <xdr:rowOff>9525</xdr:rowOff>
        </xdr:from>
        <xdr:to>
          <xdr:col>11</xdr:col>
          <xdr:colOff>771525</xdr:colOff>
          <xdr:row>11</xdr:row>
          <xdr:rowOff>0</xdr:rowOff>
        </xdr:to>
        <xdr:sp macro="" textlink="">
          <xdr:nvSpPr>
            <xdr:cNvPr id="63160" name="Drop Down 1720" hidden="1">
              <a:extLst>
                <a:ext uri="{63B3BB69-23CF-44E3-9099-C40C66FF867C}">
                  <a14:compatExt spid="_x0000_s63160"/>
                </a:ext>
                <a:ext uri="{FF2B5EF4-FFF2-40B4-BE49-F238E27FC236}">
                  <a16:creationId xmlns:a16="http://schemas.microsoft.com/office/drawing/2014/main" id="{00000000-0008-0000-0300-0000B8F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0</xdr:col>
      <xdr:colOff>72240</xdr:colOff>
      <xdr:row>0</xdr:row>
      <xdr:rowOff>0</xdr:rowOff>
    </xdr:from>
    <xdr:to>
      <xdr:col>1</xdr:col>
      <xdr:colOff>1013609</xdr:colOff>
      <xdr:row>5</xdr:row>
      <xdr:rowOff>228600</xdr:rowOff>
    </xdr:to>
    <xdr:pic>
      <xdr:nvPicPr>
        <xdr:cNvPr id="474799" name="Picture 44">
          <a:extLst>
            <a:ext uri="{FF2B5EF4-FFF2-40B4-BE49-F238E27FC236}">
              <a16:creationId xmlns:a16="http://schemas.microsoft.com/office/drawing/2014/main" id="{00000000-0008-0000-0300-0000AF3E0700}"/>
            </a:ext>
          </a:extLst>
        </xdr:cNvPr>
        <xdr:cNvPicPr>
          <a:picLocks noChangeAspect="1" noChangeArrowheads="1"/>
        </xdr:cNvPicPr>
      </xdr:nvPicPr>
      <xdr:blipFill>
        <a:blip xmlns:r="http://schemas.openxmlformats.org/officeDocument/2006/relationships" r:embed="rId18"/>
        <a:srcRect/>
        <a:stretch/>
      </xdr:blipFill>
      <xdr:spPr bwMode="auto">
        <a:xfrm>
          <a:off x="72240" y="0"/>
          <a:ext cx="1360469"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342900</xdr:colOff>
      <xdr:row>31</xdr:row>
      <xdr:rowOff>200025</xdr:rowOff>
    </xdr:from>
    <xdr:to>
      <xdr:col>7</xdr:col>
      <xdr:colOff>304800</xdr:colOff>
      <xdr:row>35</xdr:row>
      <xdr:rowOff>200025</xdr:rowOff>
    </xdr:to>
    <xdr:pic>
      <xdr:nvPicPr>
        <xdr:cNvPr id="487890" name="Picture 1" descr="bluetintpaperCurl.png">
          <a:extLst>
            <a:ext uri="{FF2B5EF4-FFF2-40B4-BE49-F238E27FC236}">
              <a16:creationId xmlns:a16="http://schemas.microsoft.com/office/drawing/2014/main" id="{00000000-0008-0000-0400-0000D27107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6457950"/>
          <a:ext cx="7620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266701</xdr:colOff>
      <xdr:row>34</xdr:row>
      <xdr:rowOff>57149</xdr:rowOff>
    </xdr:from>
    <xdr:to>
      <xdr:col>7</xdr:col>
      <xdr:colOff>264751</xdr:colOff>
      <xdr:row>35</xdr:row>
      <xdr:rowOff>135599</xdr:rowOff>
    </xdr:to>
    <xdr:sp macro="" textlink="">
      <xdr:nvSpPr>
        <xdr:cNvPr id="22" name="Right Arrow 21" descr="Next">
          <a:hlinkClick xmlns:r="http://schemas.openxmlformats.org/officeDocument/2006/relationships" r:id="rId2" tooltip="Next"/>
          <a:extLst>
            <a:ext uri="{FF2B5EF4-FFF2-40B4-BE49-F238E27FC236}">
              <a16:creationId xmlns:a16="http://schemas.microsoft.com/office/drawing/2014/main" id="{00000000-0008-0000-0400-000016000000}"/>
            </a:ext>
          </a:extLst>
        </xdr:cNvPr>
        <xdr:cNvSpPr/>
      </xdr:nvSpPr>
      <xdr:spPr>
        <a:xfrm>
          <a:off x="8629651" y="6296024"/>
          <a:ext cx="360000" cy="288000"/>
        </a:xfrm>
        <a:prstGeom prst="rightArrow">
          <a:avLst/>
        </a:prstGeom>
        <a:solidFill>
          <a:schemeClr val="accent1"/>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latin typeface="OnStage Serial Light" panose="02000000000000000000" pitchFamily="50" charset="0"/>
          </a:endParaRPr>
        </a:p>
      </xdr:txBody>
    </xdr:sp>
    <xdr:clientData/>
  </xdr:twoCellAnchor>
  <xdr:twoCellAnchor editAs="oneCell">
    <xdr:from>
      <xdr:col>4</xdr:col>
      <xdr:colOff>1390650</xdr:colOff>
      <xdr:row>34</xdr:row>
      <xdr:rowOff>47625</xdr:rowOff>
    </xdr:from>
    <xdr:to>
      <xdr:col>5</xdr:col>
      <xdr:colOff>238125</xdr:colOff>
      <xdr:row>35</xdr:row>
      <xdr:rowOff>123825</xdr:rowOff>
    </xdr:to>
    <xdr:sp macro="" textlink="">
      <xdr:nvSpPr>
        <xdr:cNvPr id="487892" name="Left Arrow 22" descr="Previous">
          <a:hlinkClick xmlns:r="http://schemas.openxmlformats.org/officeDocument/2006/relationships" r:id="rId3" tooltip="Previous"/>
          <a:extLst>
            <a:ext uri="{FF2B5EF4-FFF2-40B4-BE49-F238E27FC236}">
              <a16:creationId xmlns:a16="http://schemas.microsoft.com/office/drawing/2014/main" id="{00000000-0008-0000-0400-0000D4710700}"/>
            </a:ext>
          </a:extLst>
        </xdr:cNvPr>
        <xdr:cNvSpPr>
          <a:spLocks noChangeArrowheads="1"/>
        </xdr:cNvSpPr>
      </xdr:nvSpPr>
      <xdr:spPr bwMode="auto">
        <a:xfrm>
          <a:off x="7496175" y="6934200"/>
          <a:ext cx="361950" cy="285750"/>
        </a:xfrm>
        <a:prstGeom prst="leftArrow">
          <a:avLst>
            <a:gd name="adj1" fmla="val 50000"/>
            <a:gd name="adj2" fmla="val 52408"/>
          </a:avLst>
        </a:prstGeom>
        <a:solidFill>
          <a:srgbClr val="4F81BD"/>
        </a:solidFill>
        <a:ln w="25400" algn="ctr">
          <a:solidFill>
            <a:srgbClr val="1F497D"/>
          </a:solidFill>
          <a:round/>
          <a:headEnd/>
          <a:tailEnd/>
        </a:ln>
      </xdr:spPr>
    </xdr:sp>
    <xdr:clientData/>
  </xdr:twoCellAnchor>
  <xdr:twoCellAnchor editAs="oneCell">
    <xdr:from>
      <xdr:col>1</xdr:col>
      <xdr:colOff>2905125</xdr:colOff>
      <xdr:row>19</xdr:row>
      <xdr:rowOff>9525</xdr:rowOff>
    </xdr:from>
    <xdr:to>
      <xdr:col>1</xdr:col>
      <xdr:colOff>3095625</xdr:colOff>
      <xdr:row>19</xdr:row>
      <xdr:rowOff>200025</xdr:rowOff>
    </xdr:to>
    <xdr:pic>
      <xdr:nvPicPr>
        <xdr:cNvPr id="487893" name="Picture 15" descr="InfoIconExcel.png">
          <a:hlinkClick xmlns:r="http://schemas.openxmlformats.org/officeDocument/2006/relationships" r:id="rId4" tooltip="Bread, milk, butcher"/>
          <a:extLst>
            <a:ext uri="{FF2B5EF4-FFF2-40B4-BE49-F238E27FC236}">
              <a16:creationId xmlns:a16="http://schemas.microsoft.com/office/drawing/2014/main" id="{00000000-0008-0000-0400-0000D571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24225" y="37528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2905125</xdr:colOff>
      <xdr:row>23</xdr:row>
      <xdr:rowOff>9525</xdr:rowOff>
    </xdr:from>
    <xdr:to>
      <xdr:col>1</xdr:col>
      <xdr:colOff>3095625</xdr:colOff>
      <xdr:row>23</xdr:row>
      <xdr:rowOff>200025</xdr:rowOff>
    </xdr:to>
    <xdr:pic>
      <xdr:nvPicPr>
        <xdr:cNvPr id="487894" name="Picture 16" descr="InfoIconExcel.png">
          <a:hlinkClick xmlns:r="http://schemas.openxmlformats.org/officeDocument/2006/relationships" r:id="rId6" tooltip="Including compulsory 3rd party"/>
          <a:extLst>
            <a:ext uri="{FF2B5EF4-FFF2-40B4-BE49-F238E27FC236}">
              <a16:creationId xmlns:a16="http://schemas.microsoft.com/office/drawing/2014/main" id="{00000000-0008-0000-0400-0000D671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24225" y="45910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2905125</xdr:colOff>
      <xdr:row>18</xdr:row>
      <xdr:rowOff>9525</xdr:rowOff>
    </xdr:from>
    <xdr:to>
      <xdr:col>1</xdr:col>
      <xdr:colOff>3105150</xdr:colOff>
      <xdr:row>18</xdr:row>
      <xdr:rowOff>200025</xdr:rowOff>
    </xdr:to>
    <xdr:pic>
      <xdr:nvPicPr>
        <xdr:cNvPr id="487895" name="Picture 17" descr="InfoIconExcel.png">
          <a:hlinkClick xmlns:r="http://schemas.openxmlformats.org/officeDocument/2006/relationships" r:id="rId7" tooltip="Birthdays, Christmas, weddings, anniversaries and 'everything else' category. Think hard here. Example: eBay"/>
          <a:extLst>
            <a:ext uri="{FF2B5EF4-FFF2-40B4-BE49-F238E27FC236}">
              <a16:creationId xmlns:a16="http://schemas.microsoft.com/office/drawing/2014/main" id="{00000000-0008-0000-0400-0000D771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24225" y="3543300"/>
          <a:ext cx="2000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2905125</xdr:colOff>
      <xdr:row>29</xdr:row>
      <xdr:rowOff>9525</xdr:rowOff>
    </xdr:from>
    <xdr:to>
      <xdr:col>1</xdr:col>
      <xdr:colOff>3095625</xdr:colOff>
      <xdr:row>29</xdr:row>
      <xdr:rowOff>200025</xdr:rowOff>
    </xdr:to>
    <xdr:pic>
      <xdr:nvPicPr>
        <xdr:cNvPr id="487896" name="Picture 18" descr="InfoIconExcel.png">
          <a:hlinkClick xmlns:r="http://schemas.openxmlformats.org/officeDocument/2006/relationships" r:id="rId8" tooltip="Boat, caravan, motorbike, bicycle"/>
          <a:extLst>
            <a:ext uri="{FF2B5EF4-FFF2-40B4-BE49-F238E27FC236}">
              <a16:creationId xmlns:a16="http://schemas.microsoft.com/office/drawing/2014/main" id="{00000000-0008-0000-0400-0000D871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24225" y="58483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533400</xdr:colOff>
      <xdr:row>6</xdr:row>
      <xdr:rowOff>161925</xdr:rowOff>
    </xdr:from>
    <xdr:to>
      <xdr:col>1</xdr:col>
      <xdr:colOff>1914525</xdr:colOff>
      <xdr:row>8</xdr:row>
      <xdr:rowOff>180975</xdr:rowOff>
    </xdr:to>
    <xdr:sp macro="" textlink="">
      <xdr:nvSpPr>
        <xdr:cNvPr id="29" name="Round Same Side Corner Rectangle 28">
          <a:hlinkClick xmlns:r="http://schemas.openxmlformats.org/officeDocument/2006/relationships" r:id="rId9" tooltip="Financial commitments"/>
          <a:extLst>
            <a:ext uri="{FF2B5EF4-FFF2-40B4-BE49-F238E27FC236}">
              <a16:creationId xmlns:a16="http://schemas.microsoft.com/office/drawing/2014/main" id="{00000000-0008-0000-0400-00001D000000}"/>
            </a:ext>
          </a:extLst>
        </xdr:cNvPr>
        <xdr:cNvSpPr/>
      </xdr:nvSpPr>
      <xdr:spPr bwMode="auto">
        <a:xfrm>
          <a:off x="952500" y="590550"/>
          <a:ext cx="1381125" cy="400050"/>
        </a:xfrm>
        <a:prstGeom prst="round2SameRect">
          <a:avLst/>
        </a:prstGeom>
        <a:solidFill>
          <a:srgbClr val="FFA2EF"/>
        </a:solidFill>
        <a:ln>
          <a:solidFill>
            <a:srgbClr val="84047B"/>
          </a:solidFill>
          <a:headEnd/>
          <a:tailEnd/>
        </a:ln>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AU" sz="1100" b="1" spc="0" baseline="0">
              <a:solidFill>
                <a:sysClr val="windowText" lastClr="000000"/>
              </a:solidFill>
              <a:latin typeface="Salzburg Serial" panose="02000000000000000000" pitchFamily="50" charset="0"/>
              <a:cs typeface="Arial" pitchFamily="34" charset="0"/>
            </a:rPr>
            <a:t>Financial commitments</a:t>
          </a:r>
        </a:p>
      </xdr:txBody>
    </xdr:sp>
    <xdr:clientData/>
  </xdr:twoCellAnchor>
  <xdr:twoCellAnchor>
    <xdr:from>
      <xdr:col>1</xdr:col>
      <xdr:colOff>1924050</xdr:colOff>
      <xdr:row>6</xdr:row>
      <xdr:rowOff>161925</xdr:rowOff>
    </xdr:from>
    <xdr:to>
      <xdr:col>1</xdr:col>
      <xdr:colOff>3181350</xdr:colOff>
      <xdr:row>8</xdr:row>
      <xdr:rowOff>180975</xdr:rowOff>
    </xdr:to>
    <xdr:sp macro="" textlink="">
      <xdr:nvSpPr>
        <xdr:cNvPr id="30" name="Round Same Side Corner Rectangle 7">
          <a:hlinkClick xmlns:r="http://schemas.openxmlformats.org/officeDocument/2006/relationships" r:id="rId10" tooltip="Home / Utilities"/>
          <a:extLst>
            <a:ext uri="{FF2B5EF4-FFF2-40B4-BE49-F238E27FC236}">
              <a16:creationId xmlns:a16="http://schemas.microsoft.com/office/drawing/2014/main" id="{00000000-0008-0000-0400-00001E000000}"/>
            </a:ext>
          </a:extLst>
        </xdr:cNvPr>
        <xdr:cNvSpPr>
          <a:spLocks noChangeArrowheads="1"/>
        </xdr:cNvSpPr>
      </xdr:nvSpPr>
      <xdr:spPr bwMode="auto">
        <a:xfrm>
          <a:off x="2343150" y="590550"/>
          <a:ext cx="1257300" cy="400050"/>
        </a:xfrm>
        <a:custGeom>
          <a:avLst/>
          <a:gdLst>
            <a:gd name="T0" fmla="*/ 1257300 w 1257300"/>
            <a:gd name="T1" fmla="*/ 200025 h 400050"/>
            <a:gd name="T2" fmla="*/ 628650 w 1257300"/>
            <a:gd name="T3" fmla="*/ 400050 h 400050"/>
            <a:gd name="T4" fmla="*/ 0 w 1257300"/>
            <a:gd name="T5" fmla="*/ 200025 h 400050"/>
            <a:gd name="T6" fmla="*/ 628650 w 1257300"/>
            <a:gd name="T7" fmla="*/ 0 h 400050"/>
            <a:gd name="T8" fmla="*/ 0 60000 65536"/>
            <a:gd name="T9" fmla="*/ 5898240 60000 65536"/>
            <a:gd name="T10" fmla="*/ 11796480 60000 65536"/>
            <a:gd name="T11" fmla="*/ 17694720 60000 65536"/>
            <a:gd name="T12" fmla="*/ 19529 w 1257300"/>
            <a:gd name="T13" fmla="*/ 19529 h 400050"/>
            <a:gd name="T14" fmla="*/ 1237771 w 1257300"/>
            <a:gd name="T15" fmla="*/ 400050 h 400050"/>
          </a:gdLst>
          <a:ahLst/>
          <a:cxnLst>
            <a:cxn ang="T8">
              <a:pos x="T0" y="T1"/>
            </a:cxn>
            <a:cxn ang="T9">
              <a:pos x="T2" y="T3"/>
            </a:cxn>
            <a:cxn ang="T10">
              <a:pos x="T4" y="T5"/>
            </a:cxn>
            <a:cxn ang="T11">
              <a:pos x="T6" y="T7"/>
            </a:cxn>
          </a:cxnLst>
          <a:rect l="T12" t="T13" r="T14" b="T15"/>
          <a:pathLst>
            <a:path w="1257300" h="400050">
              <a:moveTo>
                <a:pt x="66676" y="0"/>
              </a:moveTo>
              <a:lnTo>
                <a:pt x="1190624" y="0"/>
              </a:lnTo>
              <a:lnTo>
                <a:pt x="1190623" y="0"/>
              </a:lnTo>
              <a:cubicBezTo>
                <a:pt x="1227448" y="0"/>
                <a:pt x="1257300" y="29851"/>
                <a:pt x="1257300" y="66676"/>
              </a:cubicBezTo>
              <a:lnTo>
                <a:pt x="1257300" y="400050"/>
              </a:lnTo>
              <a:lnTo>
                <a:pt x="0" y="400050"/>
              </a:lnTo>
              <a:lnTo>
                <a:pt x="0" y="66676"/>
              </a:lnTo>
              <a:cubicBezTo>
                <a:pt x="0" y="29851"/>
                <a:pt x="29851" y="0"/>
                <a:pt x="66675" y="0"/>
              </a:cubicBezTo>
              <a:close/>
            </a:path>
          </a:pathLst>
        </a:custGeom>
        <a:solidFill>
          <a:srgbClr val="F79A6B"/>
        </a:solidFill>
        <a:ln w="25400" algn="ctr">
          <a:solidFill>
            <a:srgbClr val="943018"/>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Home / utilities</a:t>
          </a:r>
        </a:p>
      </xdr:txBody>
    </xdr:sp>
    <xdr:clientData/>
  </xdr:twoCellAnchor>
  <xdr:twoCellAnchor>
    <xdr:from>
      <xdr:col>1</xdr:col>
      <xdr:colOff>3200400</xdr:colOff>
      <xdr:row>6</xdr:row>
      <xdr:rowOff>161925</xdr:rowOff>
    </xdr:from>
    <xdr:to>
      <xdr:col>2</xdr:col>
      <xdr:colOff>1104900</xdr:colOff>
      <xdr:row>8</xdr:row>
      <xdr:rowOff>180975</xdr:rowOff>
    </xdr:to>
    <xdr:sp macro="" textlink="">
      <xdr:nvSpPr>
        <xdr:cNvPr id="31" name="Round Same Side Corner Rectangle 8">
          <a:hlinkClick xmlns:r="http://schemas.openxmlformats.org/officeDocument/2006/relationships" r:id="rId3" tooltip="Education / Health"/>
          <a:extLst>
            <a:ext uri="{FF2B5EF4-FFF2-40B4-BE49-F238E27FC236}">
              <a16:creationId xmlns:a16="http://schemas.microsoft.com/office/drawing/2014/main" id="{00000000-0008-0000-0400-00001F000000}"/>
            </a:ext>
          </a:extLst>
        </xdr:cNvPr>
        <xdr:cNvSpPr>
          <a:spLocks noChangeArrowheads="1"/>
        </xdr:cNvSpPr>
      </xdr:nvSpPr>
      <xdr:spPr bwMode="auto">
        <a:xfrm>
          <a:off x="3619500" y="590550"/>
          <a:ext cx="1485900" cy="400050"/>
        </a:xfrm>
        <a:custGeom>
          <a:avLst/>
          <a:gdLst>
            <a:gd name="T0" fmla="*/ 1485900 w 1485900"/>
            <a:gd name="T1" fmla="*/ 200025 h 400050"/>
            <a:gd name="T2" fmla="*/ 742950 w 1485900"/>
            <a:gd name="T3" fmla="*/ 400050 h 400050"/>
            <a:gd name="T4" fmla="*/ 0 w 1485900"/>
            <a:gd name="T5" fmla="*/ 200025 h 400050"/>
            <a:gd name="T6" fmla="*/ 742950 w 1485900"/>
            <a:gd name="T7" fmla="*/ 0 h 400050"/>
            <a:gd name="T8" fmla="*/ 0 60000 65536"/>
            <a:gd name="T9" fmla="*/ 5898240 60000 65536"/>
            <a:gd name="T10" fmla="*/ 11796480 60000 65536"/>
            <a:gd name="T11" fmla="*/ 17694720 60000 65536"/>
            <a:gd name="T12" fmla="*/ 19529 w 1485900"/>
            <a:gd name="T13" fmla="*/ 19529 h 400050"/>
            <a:gd name="T14" fmla="*/ 1466371 w 1485900"/>
            <a:gd name="T15" fmla="*/ 400050 h 400050"/>
          </a:gdLst>
          <a:ahLst/>
          <a:cxnLst>
            <a:cxn ang="T8">
              <a:pos x="T0" y="T1"/>
            </a:cxn>
            <a:cxn ang="T9">
              <a:pos x="T2" y="T3"/>
            </a:cxn>
            <a:cxn ang="T10">
              <a:pos x="T4" y="T5"/>
            </a:cxn>
            <a:cxn ang="T11">
              <a:pos x="T6" y="T7"/>
            </a:cxn>
          </a:cxnLst>
          <a:rect l="T12" t="T13" r="T14" b="T15"/>
          <a:pathLst>
            <a:path w="1485900" h="400050">
              <a:moveTo>
                <a:pt x="66676" y="0"/>
              </a:moveTo>
              <a:lnTo>
                <a:pt x="1419224" y="0"/>
              </a:lnTo>
              <a:lnTo>
                <a:pt x="1419223" y="0"/>
              </a:lnTo>
              <a:cubicBezTo>
                <a:pt x="1456048" y="0"/>
                <a:pt x="1485900" y="29851"/>
                <a:pt x="1485900" y="66676"/>
              </a:cubicBezTo>
              <a:lnTo>
                <a:pt x="1485900" y="400050"/>
              </a:lnTo>
              <a:lnTo>
                <a:pt x="0" y="400050"/>
              </a:lnTo>
              <a:lnTo>
                <a:pt x="0" y="66676"/>
              </a:lnTo>
              <a:cubicBezTo>
                <a:pt x="0" y="29851"/>
                <a:pt x="29851" y="0"/>
                <a:pt x="66675" y="0"/>
              </a:cubicBezTo>
              <a:close/>
            </a:path>
          </a:pathLst>
        </a:custGeom>
        <a:solidFill>
          <a:srgbClr val="AD86C6"/>
        </a:solidFill>
        <a:ln w="25400" algn="ctr">
          <a:solidFill>
            <a:srgbClr val="4A3C7B"/>
          </a:solidFill>
          <a:miter lim="800000"/>
          <a:headEnd/>
          <a:tailEnd/>
        </a:ln>
      </xdr:spPr>
      <xdr:txBody>
        <a:bodyPr vertOverflow="clip" wrap="square" lIns="27432" tIns="27432" rIns="27432" bIns="27432" anchor="ctr" upright="1"/>
        <a:lstStyle/>
        <a:p>
          <a:pPr algn="ctr" rtl="0">
            <a:defRPr sz="1000"/>
          </a:pPr>
          <a:r>
            <a:rPr lang="en-AU" sz="1000" b="1" i="0" u="none" strike="noStrike" baseline="0">
              <a:ln>
                <a:noFill/>
              </a:ln>
              <a:solidFill>
                <a:schemeClr val="tx1"/>
              </a:solidFill>
              <a:latin typeface="Salzburg Serial" panose="02000000000000000000" pitchFamily="50" charset="0"/>
              <a:cs typeface="Arial"/>
            </a:rPr>
            <a:t>Education</a:t>
          </a:r>
          <a:r>
            <a:rPr lang="en-AU" sz="1000" b="1" i="0" u="none" strike="noStrike" baseline="0">
              <a:ln>
                <a:noFill/>
              </a:ln>
              <a:solidFill>
                <a:srgbClr val="000000"/>
              </a:solidFill>
              <a:latin typeface="Salzburg Serial" panose="02000000000000000000" pitchFamily="50" charset="0"/>
              <a:cs typeface="Arial"/>
            </a:rPr>
            <a:t> </a:t>
          </a:r>
          <a:r>
            <a:rPr lang="en-AU" sz="1000" b="1" i="0" u="none" strike="noStrike" baseline="0">
              <a:solidFill>
                <a:srgbClr val="000000"/>
              </a:solidFill>
              <a:latin typeface="Salzburg Serial" panose="02000000000000000000" pitchFamily="50" charset="0"/>
              <a:cs typeface="Arial"/>
            </a:rPr>
            <a:t>/ health</a:t>
          </a:r>
        </a:p>
      </xdr:txBody>
    </xdr:sp>
    <xdr:clientData/>
  </xdr:twoCellAnchor>
  <xdr:twoCellAnchor>
    <xdr:from>
      <xdr:col>2</xdr:col>
      <xdr:colOff>1114425</xdr:colOff>
      <xdr:row>6</xdr:row>
      <xdr:rowOff>161925</xdr:rowOff>
    </xdr:from>
    <xdr:to>
      <xdr:col>4</xdr:col>
      <xdr:colOff>123825</xdr:colOff>
      <xdr:row>8</xdr:row>
      <xdr:rowOff>180975</xdr:rowOff>
    </xdr:to>
    <xdr:sp macro="" textlink="">
      <xdr:nvSpPr>
        <xdr:cNvPr id="32" name="Round Same Side Corner Rectangle 9">
          <a:hlinkClick xmlns:r="http://schemas.openxmlformats.org/officeDocument/2006/relationships" r:id="rId11" tooltip="Shopping / Transport"/>
          <a:extLst>
            <a:ext uri="{FF2B5EF4-FFF2-40B4-BE49-F238E27FC236}">
              <a16:creationId xmlns:a16="http://schemas.microsoft.com/office/drawing/2014/main" id="{00000000-0008-0000-0400-000020000000}"/>
            </a:ext>
          </a:extLst>
        </xdr:cNvPr>
        <xdr:cNvSpPr>
          <a:spLocks noChangeArrowheads="1"/>
        </xdr:cNvSpPr>
      </xdr:nvSpPr>
      <xdr:spPr bwMode="auto">
        <a:xfrm>
          <a:off x="5114925" y="590550"/>
          <a:ext cx="1419225" cy="400050"/>
        </a:xfrm>
        <a:custGeom>
          <a:avLst/>
          <a:gdLst>
            <a:gd name="T0" fmla="*/ 1590675 w 1590675"/>
            <a:gd name="T1" fmla="*/ 200025 h 400050"/>
            <a:gd name="T2" fmla="*/ 795338 w 1590675"/>
            <a:gd name="T3" fmla="*/ 400050 h 400050"/>
            <a:gd name="T4" fmla="*/ 0 w 1590675"/>
            <a:gd name="T5" fmla="*/ 200025 h 400050"/>
            <a:gd name="T6" fmla="*/ 795338 w 1590675"/>
            <a:gd name="T7" fmla="*/ 0 h 400050"/>
            <a:gd name="T8" fmla="*/ 0 60000 65536"/>
            <a:gd name="T9" fmla="*/ 5898240 60000 65536"/>
            <a:gd name="T10" fmla="*/ 11796480 60000 65536"/>
            <a:gd name="T11" fmla="*/ 17694720 60000 65536"/>
            <a:gd name="T12" fmla="*/ 19529 w 1590675"/>
            <a:gd name="T13" fmla="*/ 19529 h 400050"/>
            <a:gd name="T14" fmla="*/ 1571146 w 1590675"/>
            <a:gd name="T15" fmla="*/ 400050 h 400050"/>
          </a:gdLst>
          <a:ahLst/>
          <a:cxnLst>
            <a:cxn ang="T8">
              <a:pos x="T0" y="T1"/>
            </a:cxn>
            <a:cxn ang="T9">
              <a:pos x="T2" y="T3"/>
            </a:cxn>
            <a:cxn ang="T10">
              <a:pos x="T4" y="T5"/>
            </a:cxn>
            <a:cxn ang="T11">
              <a:pos x="T6" y="T7"/>
            </a:cxn>
          </a:cxnLst>
          <a:rect l="T12" t="T13" r="T14" b="T15"/>
          <a:pathLst>
            <a:path w="1590675" h="400050">
              <a:moveTo>
                <a:pt x="66676" y="0"/>
              </a:moveTo>
              <a:lnTo>
                <a:pt x="1523999" y="0"/>
              </a:lnTo>
              <a:lnTo>
                <a:pt x="1523998" y="0"/>
              </a:lnTo>
              <a:cubicBezTo>
                <a:pt x="1560823" y="0"/>
                <a:pt x="1590675" y="29851"/>
                <a:pt x="1590675" y="66676"/>
              </a:cubicBezTo>
              <a:lnTo>
                <a:pt x="1590675" y="400050"/>
              </a:lnTo>
              <a:lnTo>
                <a:pt x="0" y="400050"/>
              </a:lnTo>
              <a:lnTo>
                <a:pt x="0" y="66676"/>
              </a:lnTo>
              <a:cubicBezTo>
                <a:pt x="0" y="29851"/>
                <a:pt x="29851" y="0"/>
                <a:pt x="66675" y="0"/>
              </a:cubicBezTo>
              <a:close/>
            </a:path>
          </a:pathLst>
        </a:custGeom>
        <a:solidFill>
          <a:schemeClr val="bg1"/>
        </a:solidFill>
        <a:ln w="25400" algn="ctr">
          <a:noFill/>
          <a:miter lim="800000"/>
          <a:headEnd/>
          <a:tailEnd/>
        </a:ln>
        <a:effectLst>
          <a:innerShdw blurRad="63500" dist="50800" dir="16200000">
            <a:prstClr val="black">
              <a:alpha val="50000"/>
            </a:prstClr>
          </a:innerShdw>
        </a:effectLst>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Shopping / transport</a:t>
          </a:r>
        </a:p>
      </xdr:txBody>
    </xdr:sp>
    <xdr:clientData/>
  </xdr:twoCellAnchor>
  <xdr:twoCellAnchor>
    <xdr:from>
      <xdr:col>4</xdr:col>
      <xdr:colOff>133351</xdr:colOff>
      <xdr:row>6</xdr:row>
      <xdr:rowOff>161925</xdr:rowOff>
    </xdr:from>
    <xdr:to>
      <xdr:col>5</xdr:col>
      <xdr:colOff>114300</xdr:colOff>
      <xdr:row>8</xdr:row>
      <xdr:rowOff>180975</xdr:rowOff>
    </xdr:to>
    <xdr:sp macro="" textlink="">
      <xdr:nvSpPr>
        <xdr:cNvPr id="33" name="Round Same Side Corner Rectangle 10">
          <a:hlinkClick xmlns:r="http://schemas.openxmlformats.org/officeDocument/2006/relationships" r:id="rId2" tooltip="Entertainment / Eating out"/>
          <a:extLst>
            <a:ext uri="{FF2B5EF4-FFF2-40B4-BE49-F238E27FC236}">
              <a16:creationId xmlns:a16="http://schemas.microsoft.com/office/drawing/2014/main" id="{00000000-0008-0000-0400-000021000000}"/>
            </a:ext>
          </a:extLst>
        </xdr:cNvPr>
        <xdr:cNvSpPr>
          <a:spLocks noChangeArrowheads="1"/>
        </xdr:cNvSpPr>
      </xdr:nvSpPr>
      <xdr:spPr bwMode="auto">
        <a:xfrm>
          <a:off x="6543676" y="590550"/>
          <a:ext cx="1495424"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A5DBD6"/>
        </a:solidFill>
        <a:ln w="25400" algn="ctr">
          <a:solidFill>
            <a:srgbClr val="395652"/>
          </a:solidFill>
          <a:miter lim="800000"/>
          <a:headEnd/>
          <a:tailEnd/>
        </a:ln>
      </xdr:spPr>
      <xdr:txBody>
        <a:bodyPr vertOverflow="clip" wrap="square" lIns="27432" tIns="27432" rIns="27432" bIns="27432" anchor="ctr" upright="1"/>
        <a:lstStyle/>
        <a:p>
          <a:pPr algn="ctr" rtl="0">
            <a:defRPr sz="1000"/>
          </a:pPr>
          <a:r>
            <a:rPr lang="en-AU" sz="1000" b="1" i="0" u="none" strike="noStrike" baseline="0">
              <a:solidFill>
                <a:srgbClr val="000000"/>
              </a:solidFill>
              <a:latin typeface="Salzburg Serial" panose="02000000000000000000" pitchFamily="50" charset="0"/>
              <a:cs typeface="Arial"/>
            </a:rPr>
            <a:t>Entertainment / eating out</a:t>
          </a:r>
        </a:p>
      </xdr:txBody>
    </xdr:sp>
    <xdr:clientData/>
  </xdr:twoCellAnchor>
  <xdr:twoCellAnchor>
    <xdr:from>
      <xdr:col>0</xdr:col>
      <xdr:colOff>19050</xdr:colOff>
      <xdr:row>6</xdr:row>
      <xdr:rowOff>161925</xdr:rowOff>
    </xdr:from>
    <xdr:to>
      <xdr:col>1</xdr:col>
      <xdr:colOff>523875</xdr:colOff>
      <xdr:row>8</xdr:row>
      <xdr:rowOff>180975</xdr:rowOff>
    </xdr:to>
    <xdr:sp macro="" textlink="">
      <xdr:nvSpPr>
        <xdr:cNvPr id="34" name="Round Same Side Corner Rectangle 11">
          <a:hlinkClick xmlns:r="http://schemas.openxmlformats.org/officeDocument/2006/relationships" r:id="rId12" tooltip="Income"/>
          <a:extLst>
            <a:ext uri="{FF2B5EF4-FFF2-40B4-BE49-F238E27FC236}">
              <a16:creationId xmlns:a16="http://schemas.microsoft.com/office/drawing/2014/main" id="{00000000-0008-0000-0400-000022000000}"/>
            </a:ext>
          </a:extLst>
        </xdr:cNvPr>
        <xdr:cNvSpPr>
          <a:spLocks noChangeArrowheads="1"/>
        </xdr:cNvSpPr>
      </xdr:nvSpPr>
      <xdr:spPr bwMode="auto">
        <a:xfrm>
          <a:off x="19050" y="590550"/>
          <a:ext cx="923925" cy="400050"/>
        </a:xfrm>
        <a:custGeom>
          <a:avLst/>
          <a:gdLst>
            <a:gd name="T0" fmla="*/ 923925 w 923925"/>
            <a:gd name="T1" fmla="*/ 200025 h 400050"/>
            <a:gd name="T2" fmla="*/ 461963 w 923925"/>
            <a:gd name="T3" fmla="*/ 400050 h 400050"/>
            <a:gd name="T4" fmla="*/ 0 w 923925"/>
            <a:gd name="T5" fmla="*/ 200025 h 400050"/>
            <a:gd name="T6" fmla="*/ 461963 w 923925"/>
            <a:gd name="T7" fmla="*/ 0 h 400050"/>
            <a:gd name="T8" fmla="*/ 0 60000 65536"/>
            <a:gd name="T9" fmla="*/ 5898240 60000 65536"/>
            <a:gd name="T10" fmla="*/ 11796480 60000 65536"/>
            <a:gd name="T11" fmla="*/ 17694720 60000 65536"/>
            <a:gd name="T12" fmla="*/ 19529 w 923925"/>
            <a:gd name="T13" fmla="*/ 19529 h 400050"/>
            <a:gd name="T14" fmla="*/ 904396 w 923925"/>
            <a:gd name="T15" fmla="*/ 400050 h 400050"/>
          </a:gdLst>
          <a:ahLst/>
          <a:cxnLst>
            <a:cxn ang="T8">
              <a:pos x="T0" y="T1"/>
            </a:cxn>
            <a:cxn ang="T9">
              <a:pos x="T2" y="T3"/>
            </a:cxn>
            <a:cxn ang="T10">
              <a:pos x="T4" y="T5"/>
            </a:cxn>
            <a:cxn ang="T11">
              <a:pos x="T6" y="T7"/>
            </a:cxn>
          </a:cxnLst>
          <a:rect l="T12" t="T13" r="T14" b="T15"/>
          <a:pathLst>
            <a:path w="923925" h="400050">
              <a:moveTo>
                <a:pt x="66676" y="0"/>
              </a:moveTo>
              <a:lnTo>
                <a:pt x="857249" y="0"/>
              </a:lnTo>
              <a:lnTo>
                <a:pt x="857248" y="0"/>
              </a:lnTo>
              <a:cubicBezTo>
                <a:pt x="894073" y="0"/>
                <a:pt x="923925" y="29851"/>
                <a:pt x="923925" y="66676"/>
              </a:cubicBezTo>
              <a:lnTo>
                <a:pt x="923925" y="400050"/>
              </a:lnTo>
              <a:lnTo>
                <a:pt x="0" y="400050"/>
              </a:lnTo>
              <a:lnTo>
                <a:pt x="0" y="66676"/>
              </a:lnTo>
              <a:cubicBezTo>
                <a:pt x="0" y="29851"/>
                <a:pt x="29851" y="0"/>
                <a:pt x="66675" y="0"/>
              </a:cubicBezTo>
              <a:close/>
            </a:path>
          </a:pathLst>
        </a:custGeom>
        <a:solidFill>
          <a:srgbClr val="94AEDE"/>
        </a:solidFill>
        <a:ln w="25400" algn="ctr">
          <a:solidFill>
            <a:srgbClr val="213C94"/>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Income</a:t>
          </a:r>
        </a:p>
      </xdr:txBody>
    </xdr:sp>
    <xdr:clientData/>
  </xdr:twoCellAnchor>
  <xdr:twoCellAnchor>
    <xdr:from>
      <xdr:col>5</xdr:col>
      <xdr:colOff>266700</xdr:colOff>
      <xdr:row>6</xdr:row>
      <xdr:rowOff>161925</xdr:rowOff>
    </xdr:from>
    <xdr:to>
      <xdr:col>7</xdr:col>
      <xdr:colOff>276225</xdr:colOff>
      <xdr:row>8</xdr:row>
      <xdr:rowOff>180975</xdr:rowOff>
    </xdr:to>
    <xdr:sp macro="" textlink="">
      <xdr:nvSpPr>
        <xdr:cNvPr id="35" name="Round Same Side Corner Rectangle 10">
          <a:hlinkClick xmlns:r="http://schemas.openxmlformats.org/officeDocument/2006/relationships" r:id="rId13" tooltip="Entertainment / Eating out"/>
          <a:extLst>
            <a:ext uri="{FF2B5EF4-FFF2-40B4-BE49-F238E27FC236}">
              <a16:creationId xmlns:a16="http://schemas.microsoft.com/office/drawing/2014/main" id="{00000000-0008-0000-0400-000023000000}"/>
            </a:ext>
          </a:extLst>
        </xdr:cNvPr>
        <xdr:cNvSpPr>
          <a:spLocks noChangeArrowheads="1"/>
        </xdr:cNvSpPr>
      </xdr:nvSpPr>
      <xdr:spPr bwMode="auto">
        <a:xfrm>
          <a:off x="8191500" y="590550"/>
          <a:ext cx="809625"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C6C7C6"/>
        </a:solidFill>
        <a:ln w="25400" algn="ctr">
          <a:solidFill>
            <a:srgbClr val="313031"/>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Results</a:t>
          </a:r>
        </a:p>
      </xdr:txBody>
    </xdr:sp>
    <xdr:clientData/>
  </xdr:twoCellAnchor>
  <xdr:twoCellAnchor>
    <xdr:from>
      <xdr:col>9</xdr:col>
      <xdr:colOff>9525</xdr:colOff>
      <xdr:row>13</xdr:row>
      <xdr:rowOff>38100</xdr:rowOff>
    </xdr:from>
    <xdr:to>
      <xdr:col>9</xdr:col>
      <xdr:colOff>152400</xdr:colOff>
      <xdr:row>13</xdr:row>
      <xdr:rowOff>180975</xdr:rowOff>
    </xdr:to>
    <xdr:sp macro="" textlink="">
      <xdr:nvSpPr>
        <xdr:cNvPr id="487904" name="Rectangle 12">
          <a:extLst>
            <a:ext uri="{FF2B5EF4-FFF2-40B4-BE49-F238E27FC236}">
              <a16:creationId xmlns:a16="http://schemas.microsoft.com/office/drawing/2014/main" id="{00000000-0008-0000-0400-0000E0710700}"/>
            </a:ext>
          </a:extLst>
        </xdr:cNvPr>
        <xdr:cNvSpPr>
          <a:spLocks noChangeArrowheads="1"/>
        </xdr:cNvSpPr>
      </xdr:nvSpPr>
      <xdr:spPr bwMode="auto">
        <a:xfrm>
          <a:off x="8810625" y="2524125"/>
          <a:ext cx="142875" cy="142875"/>
        </a:xfrm>
        <a:prstGeom prst="rect">
          <a:avLst/>
        </a:prstGeom>
        <a:solidFill>
          <a:srgbClr val="94AEDE"/>
        </a:solidFill>
        <a:ln w="25400" algn="ctr">
          <a:solidFill>
            <a:srgbClr val="213C94"/>
          </a:solidFill>
          <a:miter lim="800000"/>
          <a:headEnd/>
          <a:tailEnd/>
        </a:ln>
      </xdr:spPr>
    </xdr:sp>
    <xdr:clientData/>
  </xdr:twoCellAnchor>
  <xdr:twoCellAnchor>
    <xdr:from>
      <xdr:col>8</xdr:col>
      <xdr:colOff>61230</xdr:colOff>
      <xdr:row>18</xdr:row>
      <xdr:rowOff>40727</xdr:rowOff>
    </xdr:from>
    <xdr:to>
      <xdr:col>9</xdr:col>
      <xdr:colOff>133843</xdr:colOff>
      <xdr:row>18</xdr:row>
      <xdr:rowOff>185902</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9071880" y="2926802"/>
          <a:ext cx="139288" cy="145175"/>
        </a:xfrm>
        <a:prstGeom prst="rect">
          <a:avLst/>
        </a:prstGeom>
        <a:solidFill>
          <a:srgbClr val="FFA2EF"/>
        </a:solidFill>
        <a:ln>
          <a:solidFill>
            <a:srgbClr val="8404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latin typeface="OnStage Serial Light" panose="02000000000000000000" pitchFamily="50" charset="0"/>
          </a:endParaRPr>
        </a:p>
      </xdr:txBody>
    </xdr:sp>
    <xdr:clientData/>
  </xdr:twoCellAnchor>
  <xdr:twoCellAnchor>
    <xdr:from>
      <xdr:col>8</xdr:col>
      <xdr:colOff>57150</xdr:colOff>
      <xdr:row>19</xdr:row>
      <xdr:rowOff>38100</xdr:rowOff>
    </xdr:from>
    <xdr:to>
      <xdr:col>9</xdr:col>
      <xdr:colOff>133350</xdr:colOff>
      <xdr:row>19</xdr:row>
      <xdr:rowOff>190500</xdr:rowOff>
    </xdr:to>
    <xdr:sp macro="" textlink="">
      <xdr:nvSpPr>
        <xdr:cNvPr id="487906" name="Rectangle 14">
          <a:extLst>
            <a:ext uri="{FF2B5EF4-FFF2-40B4-BE49-F238E27FC236}">
              <a16:creationId xmlns:a16="http://schemas.microsoft.com/office/drawing/2014/main" id="{00000000-0008-0000-0400-0000E2710700}"/>
            </a:ext>
          </a:extLst>
        </xdr:cNvPr>
        <xdr:cNvSpPr>
          <a:spLocks noChangeArrowheads="1"/>
        </xdr:cNvSpPr>
      </xdr:nvSpPr>
      <xdr:spPr bwMode="auto">
        <a:xfrm>
          <a:off x="8791575" y="3781425"/>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20</xdr:row>
      <xdr:rowOff>38100</xdr:rowOff>
    </xdr:from>
    <xdr:to>
      <xdr:col>9</xdr:col>
      <xdr:colOff>133350</xdr:colOff>
      <xdr:row>20</xdr:row>
      <xdr:rowOff>190500</xdr:rowOff>
    </xdr:to>
    <xdr:sp macro="" textlink="">
      <xdr:nvSpPr>
        <xdr:cNvPr id="487907" name="Rectangle 15">
          <a:extLst>
            <a:ext uri="{FF2B5EF4-FFF2-40B4-BE49-F238E27FC236}">
              <a16:creationId xmlns:a16="http://schemas.microsoft.com/office/drawing/2014/main" id="{00000000-0008-0000-0400-0000E3710700}"/>
            </a:ext>
          </a:extLst>
        </xdr:cNvPr>
        <xdr:cNvSpPr>
          <a:spLocks noChangeArrowheads="1"/>
        </xdr:cNvSpPr>
      </xdr:nvSpPr>
      <xdr:spPr bwMode="auto">
        <a:xfrm>
          <a:off x="8791575" y="3990975"/>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21</xdr:row>
      <xdr:rowOff>38100</xdr:rowOff>
    </xdr:from>
    <xdr:to>
      <xdr:col>9</xdr:col>
      <xdr:colOff>133350</xdr:colOff>
      <xdr:row>21</xdr:row>
      <xdr:rowOff>190500</xdr:rowOff>
    </xdr:to>
    <xdr:sp macro="" textlink="">
      <xdr:nvSpPr>
        <xdr:cNvPr id="487908" name="Rectangle 16">
          <a:extLst>
            <a:ext uri="{FF2B5EF4-FFF2-40B4-BE49-F238E27FC236}">
              <a16:creationId xmlns:a16="http://schemas.microsoft.com/office/drawing/2014/main" id="{00000000-0008-0000-0400-0000E4710700}"/>
            </a:ext>
          </a:extLst>
        </xdr:cNvPr>
        <xdr:cNvSpPr>
          <a:spLocks noChangeArrowheads="1"/>
        </xdr:cNvSpPr>
      </xdr:nvSpPr>
      <xdr:spPr bwMode="auto">
        <a:xfrm>
          <a:off x="8791575" y="4200525"/>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22</xdr:row>
      <xdr:rowOff>38100</xdr:rowOff>
    </xdr:from>
    <xdr:to>
      <xdr:col>9</xdr:col>
      <xdr:colOff>133350</xdr:colOff>
      <xdr:row>22</xdr:row>
      <xdr:rowOff>190500</xdr:rowOff>
    </xdr:to>
    <xdr:sp macro="" textlink="">
      <xdr:nvSpPr>
        <xdr:cNvPr id="487909" name="Rectangle 17">
          <a:extLst>
            <a:ext uri="{FF2B5EF4-FFF2-40B4-BE49-F238E27FC236}">
              <a16:creationId xmlns:a16="http://schemas.microsoft.com/office/drawing/2014/main" id="{00000000-0008-0000-0400-0000E5710700}"/>
            </a:ext>
          </a:extLst>
        </xdr:cNvPr>
        <xdr:cNvSpPr>
          <a:spLocks noChangeArrowheads="1"/>
        </xdr:cNvSpPr>
      </xdr:nvSpPr>
      <xdr:spPr bwMode="auto">
        <a:xfrm>
          <a:off x="8791575" y="4410075"/>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23</xdr:row>
      <xdr:rowOff>47625</xdr:rowOff>
    </xdr:from>
    <xdr:to>
      <xdr:col>9</xdr:col>
      <xdr:colOff>133350</xdr:colOff>
      <xdr:row>23</xdr:row>
      <xdr:rowOff>190500</xdr:rowOff>
    </xdr:to>
    <xdr:sp macro="" textlink="">
      <xdr:nvSpPr>
        <xdr:cNvPr id="487910" name="Rectangle 18">
          <a:extLst>
            <a:ext uri="{FF2B5EF4-FFF2-40B4-BE49-F238E27FC236}">
              <a16:creationId xmlns:a16="http://schemas.microsoft.com/office/drawing/2014/main" id="{00000000-0008-0000-0400-0000E6710700}"/>
            </a:ext>
          </a:extLst>
        </xdr:cNvPr>
        <xdr:cNvSpPr>
          <a:spLocks noChangeArrowheads="1"/>
        </xdr:cNvSpPr>
      </xdr:nvSpPr>
      <xdr:spPr bwMode="auto">
        <a:xfrm>
          <a:off x="8791575" y="4629150"/>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24</xdr:row>
      <xdr:rowOff>47625</xdr:rowOff>
    </xdr:from>
    <xdr:to>
      <xdr:col>9</xdr:col>
      <xdr:colOff>133350</xdr:colOff>
      <xdr:row>24</xdr:row>
      <xdr:rowOff>190500</xdr:rowOff>
    </xdr:to>
    <xdr:sp macro="" textlink="">
      <xdr:nvSpPr>
        <xdr:cNvPr id="487911" name="Rectangle 19">
          <a:extLst>
            <a:ext uri="{FF2B5EF4-FFF2-40B4-BE49-F238E27FC236}">
              <a16:creationId xmlns:a16="http://schemas.microsoft.com/office/drawing/2014/main" id="{00000000-0008-0000-0400-0000E7710700}"/>
            </a:ext>
          </a:extLst>
        </xdr:cNvPr>
        <xdr:cNvSpPr>
          <a:spLocks noChangeArrowheads="1"/>
        </xdr:cNvSpPr>
      </xdr:nvSpPr>
      <xdr:spPr bwMode="auto">
        <a:xfrm>
          <a:off x="8791575" y="4838700"/>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25</xdr:row>
      <xdr:rowOff>47625</xdr:rowOff>
    </xdr:from>
    <xdr:to>
      <xdr:col>9</xdr:col>
      <xdr:colOff>133350</xdr:colOff>
      <xdr:row>25</xdr:row>
      <xdr:rowOff>190500</xdr:rowOff>
    </xdr:to>
    <xdr:sp macro="" textlink="">
      <xdr:nvSpPr>
        <xdr:cNvPr id="487912" name="Rectangle 20">
          <a:extLst>
            <a:ext uri="{FF2B5EF4-FFF2-40B4-BE49-F238E27FC236}">
              <a16:creationId xmlns:a16="http://schemas.microsoft.com/office/drawing/2014/main" id="{00000000-0008-0000-0400-0000E8710700}"/>
            </a:ext>
          </a:extLst>
        </xdr:cNvPr>
        <xdr:cNvSpPr>
          <a:spLocks noChangeArrowheads="1"/>
        </xdr:cNvSpPr>
      </xdr:nvSpPr>
      <xdr:spPr bwMode="auto">
        <a:xfrm>
          <a:off x="8791575" y="5048250"/>
          <a:ext cx="142875" cy="142875"/>
        </a:xfrm>
        <a:prstGeom prst="rect">
          <a:avLst/>
        </a:prstGeom>
        <a:solidFill>
          <a:srgbClr val="A5DBD6"/>
        </a:solidFill>
        <a:ln w="25400" algn="ctr">
          <a:solidFill>
            <a:srgbClr val="395652"/>
          </a:solidFill>
          <a:miter lim="800000"/>
          <a:headEnd/>
          <a:tailEnd/>
        </a:ln>
      </xdr:spPr>
    </xdr:sp>
    <xdr:clientData/>
  </xdr:twoCellAnchor>
  <xdr:twoCellAnchor>
    <xdr:from>
      <xdr:col>8</xdr:col>
      <xdr:colOff>57150</xdr:colOff>
      <xdr:row>26</xdr:row>
      <xdr:rowOff>47625</xdr:rowOff>
    </xdr:from>
    <xdr:to>
      <xdr:col>9</xdr:col>
      <xdr:colOff>133350</xdr:colOff>
      <xdr:row>26</xdr:row>
      <xdr:rowOff>190500</xdr:rowOff>
    </xdr:to>
    <xdr:sp macro="" textlink="">
      <xdr:nvSpPr>
        <xdr:cNvPr id="487913" name="Rectangle 21">
          <a:extLst>
            <a:ext uri="{FF2B5EF4-FFF2-40B4-BE49-F238E27FC236}">
              <a16:creationId xmlns:a16="http://schemas.microsoft.com/office/drawing/2014/main" id="{00000000-0008-0000-0400-0000E9710700}"/>
            </a:ext>
          </a:extLst>
        </xdr:cNvPr>
        <xdr:cNvSpPr>
          <a:spLocks noChangeArrowheads="1"/>
        </xdr:cNvSpPr>
      </xdr:nvSpPr>
      <xdr:spPr bwMode="auto">
        <a:xfrm>
          <a:off x="8791575" y="5257800"/>
          <a:ext cx="142875" cy="142875"/>
        </a:xfrm>
        <a:prstGeom prst="rect">
          <a:avLst/>
        </a:prstGeom>
        <a:solidFill>
          <a:srgbClr val="A5DBD6"/>
        </a:solidFill>
        <a:ln w="25400" algn="ctr">
          <a:solidFill>
            <a:srgbClr val="395652"/>
          </a:solidFill>
          <a:miter lim="800000"/>
          <a:headEnd/>
          <a:tailEnd/>
        </a:ln>
      </xdr:spPr>
    </xdr:sp>
    <xdr:clientData/>
  </xdr:twoCellAnchor>
  <mc:AlternateContent xmlns:mc="http://schemas.openxmlformats.org/markup-compatibility/2006">
    <mc:Choice xmlns:a14="http://schemas.microsoft.com/office/drawing/2010/main" Requires="a14">
      <xdr:twoCellAnchor>
        <xdr:from>
          <xdr:col>2</xdr:col>
          <xdr:colOff>28575</xdr:colOff>
          <xdr:row>12</xdr:row>
          <xdr:rowOff>9525</xdr:rowOff>
        </xdr:from>
        <xdr:to>
          <xdr:col>2</xdr:col>
          <xdr:colOff>1152525</xdr:colOff>
          <xdr:row>13</xdr:row>
          <xdr:rowOff>0</xdr:rowOff>
        </xdr:to>
        <xdr:sp macro="" textlink="">
          <xdr:nvSpPr>
            <xdr:cNvPr id="22549" name="Drop Down 21" hidden="1">
              <a:extLst>
                <a:ext uri="{63B3BB69-23CF-44E3-9099-C40C66FF867C}">
                  <a14:compatExt spid="_x0000_s22549"/>
                </a:ext>
                <a:ext uri="{FF2B5EF4-FFF2-40B4-BE49-F238E27FC236}">
                  <a16:creationId xmlns:a16="http://schemas.microsoft.com/office/drawing/2014/main" id="{00000000-0008-0000-0400-000015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13</xdr:row>
          <xdr:rowOff>0</xdr:rowOff>
        </xdr:from>
        <xdr:to>
          <xdr:col>2</xdr:col>
          <xdr:colOff>1152525</xdr:colOff>
          <xdr:row>13</xdr:row>
          <xdr:rowOff>200025</xdr:rowOff>
        </xdr:to>
        <xdr:sp macro="" textlink="">
          <xdr:nvSpPr>
            <xdr:cNvPr id="22550" name="Drop Down 22" hidden="1">
              <a:extLst>
                <a:ext uri="{63B3BB69-23CF-44E3-9099-C40C66FF867C}">
                  <a14:compatExt spid="_x0000_s22550"/>
                </a:ext>
                <a:ext uri="{FF2B5EF4-FFF2-40B4-BE49-F238E27FC236}">
                  <a16:creationId xmlns:a16="http://schemas.microsoft.com/office/drawing/2014/main" id="{00000000-0008-0000-0400-000016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14</xdr:row>
          <xdr:rowOff>0</xdr:rowOff>
        </xdr:from>
        <xdr:to>
          <xdr:col>2</xdr:col>
          <xdr:colOff>1152525</xdr:colOff>
          <xdr:row>14</xdr:row>
          <xdr:rowOff>200025</xdr:rowOff>
        </xdr:to>
        <xdr:sp macro="" textlink="">
          <xdr:nvSpPr>
            <xdr:cNvPr id="22551" name="Drop Down 23" hidden="1">
              <a:extLst>
                <a:ext uri="{63B3BB69-23CF-44E3-9099-C40C66FF867C}">
                  <a14:compatExt spid="_x0000_s22551"/>
                </a:ext>
                <a:ext uri="{FF2B5EF4-FFF2-40B4-BE49-F238E27FC236}">
                  <a16:creationId xmlns:a16="http://schemas.microsoft.com/office/drawing/2014/main" id="{00000000-0008-0000-0400-000017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15</xdr:row>
          <xdr:rowOff>0</xdr:rowOff>
        </xdr:from>
        <xdr:to>
          <xdr:col>2</xdr:col>
          <xdr:colOff>1152525</xdr:colOff>
          <xdr:row>15</xdr:row>
          <xdr:rowOff>200025</xdr:rowOff>
        </xdr:to>
        <xdr:sp macro="" textlink="">
          <xdr:nvSpPr>
            <xdr:cNvPr id="22552" name="Drop Down 24" hidden="1">
              <a:extLst>
                <a:ext uri="{63B3BB69-23CF-44E3-9099-C40C66FF867C}">
                  <a14:compatExt spid="_x0000_s22552"/>
                </a:ext>
                <a:ext uri="{FF2B5EF4-FFF2-40B4-BE49-F238E27FC236}">
                  <a16:creationId xmlns:a16="http://schemas.microsoft.com/office/drawing/2014/main" id="{00000000-0008-0000-0400-000018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16</xdr:row>
          <xdr:rowOff>0</xdr:rowOff>
        </xdr:from>
        <xdr:to>
          <xdr:col>2</xdr:col>
          <xdr:colOff>1152525</xdr:colOff>
          <xdr:row>16</xdr:row>
          <xdr:rowOff>200025</xdr:rowOff>
        </xdr:to>
        <xdr:sp macro="" textlink="">
          <xdr:nvSpPr>
            <xdr:cNvPr id="22553" name="Drop Down 25" hidden="1">
              <a:extLst>
                <a:ext uri="{63B3BB69-23CF-44E3-9099-C40C66FF867C}">
                  <a14:compatExt spid="_x0000_s22553"/>
                </a:ext>
                <a:ext uri="{FF2B5EF4-FFF2-40B4-BE49-F238E27FC236}">
                  <a16:creationId xmlns:a16="http://schemas.microsoft.com/office/drawing/2014/main" id="{00000000-0008-0000-0400-000019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17</xdr:row>
          <xdr:rowOff>0</xdr:rowOff>
        </xdr:from>
        <xdr:to>
          <xdr:col>2</xdr:col>
          <xdr:colOff>1152525</xdr:colOff>
          <xdr:row>17</xdr:row>
          <xdr:rowOff>200025</xdr:rowOff>
        </xdr:to>
        <xdr:sp macro="" textlink="">
          <xdr:nvSpPr>
            <xdr:cNvPr id="22554" name="Drop Down 26" hidden="1">
              <a:extLst>
                <a:ext uri="{63B3BB69-23CF-44E3-9099-C40C66FF867C}">
                  <a14:compatExt spid="_x0000_s22554"/>
                </a:ext>
                <a:ext uri="{FF2B5EF4-FFF2-40B4-BE49-F238E27FC236}">
                  <a16:creationId xmlns:a16="http://schemas.microsoft.com/office/drawing/2014/main" id="{00000000-0008-0000-0400-00001A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18</xdr:row>
          <xdr:rowOff>0</xdr:rowOff>
        </xdr:from>
        <xdr:to>
          <xdr:col>2</xdr:col>
          <xdr:colOff>1152525</xdr:colOff>
          <xdr:row>18</xdr:row>
          <xdr:rowOff>200025</xdr:rowOff>
        </xdr:to>
        <xdr:sp macro="" textlink="">
          <xdr:nvSpPr>
            <xdr:cNvPr id="22555" name="Drop Down 27" hidden="1">
              <a:extLst>
                <a:ext uri="{63B3BB69-23CF-44E3-9099-C40C66FF867C}">
                  <a14:compatExt spid="_x0000_s22555"/>
                </a:ext>
                <a:ext uri="{FF2B5EF4-FFF2-40B4-BE49-F238E27FC236}">
                  <a16:creationId xmlns:a16="http://schemas.microsoft.com/office/drawing/2014/main" id="{00000000-0008-0000-0400-00001B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28575</xdr:colOff>
          <xdr:row>19</xdr:row>
          <xdr:rowOff>0</xdr:rowOff>
        </xdr:from>
        <xdr:to>
          <xdr:col>2</xdr:col>
          <xdr:colOff>1152525</xdr:colOff>
          <xdr:row>19</xdr:row>
          <xdr:rowOff>200025</xdr:rowOff>
        </xdr:to>
        <xdr:sp macro="" textlink="">
          <xdr:nvSpPr>
            <xdr:cNvPr id="22556" name="Drop Down 28" hidden="1">
              <a:extLst>
                <a:ext uri="{63B3BB69-23CF-44E3-9099-C40C66FF867C}">
                  <a14:compatExt spid="_x0000_s22556"/>
                </a:ext>
                <a:ext uri="{FF2B5EF4-FFF2-40B4-BE49-F238E27FC236}">
                  <a16:creationId xmlns:a16="http://schemas.microsoft.com/office/drawing/2014/main" id="{00000000-0008-0000-0400-00001C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23</xdr:row>
          <xdr:rowOff>0</xdr:rowOff>
        </xdr:from>
        <xdr:to>
          <xdr:col>2</xdr:col>
          <xdr:colOff>1143000</xdr:colOff>
          <xdr:row>23</xdr:row>
          <xdr:rowOff>200025</xdr:rowOff>
        </xdr:to>
        <xdr:sp macro="" textlink="">
          <xdr:nvSpPr>
            <xdr:cNvPr id="22558" name="Drop Down 30" hidden="1">
              <a:extLst>
                <a:ext uri="{63B3BB69-23CF-44E3-9099-C40C66FF867C}">
                  <a14:compatExt spid="_x0000_s22558"/>
                </a:ext>
                <a:ext uri="{FF2B5EF4-FFF2-40B4-BE49-F238E27FC236}">
                  <a16:creationId xmlns:a16="http://schemas.microsoft.com/office/drawing/2014/main" id="{00000000-0008-0000-0400-00001E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24</xdr:row>
          <xdr:rowOff>0</xdr:rowOff>
        </xdr:from>
        <xdr:to>
          <xdr:col>2</xdr:col>
          <xdr:colOff>1143000</xdr:colOff>
          <xdr:row>24</xdr:row>
          <xdr:rowOff>200025</xdr:rowOff>
        </xdr:to>
        <xdr:sp macro="" textlink="">
          <xdr:nvSpPr>
            <xdr:cNvPr id="22559" name="Drop Down 31" hidden="1">
              <a:extLst>
                <a:ext uri="{63B3BB69-23CF-44E3-9099-C40C66FF867C}">
                  <a14:compatExt spid="_x0000_s22559"/>
                </a:ext>
                <a:ext uri="{FF2B5EF4-FFF2-40B4-BE49-F238E27FC236}">
                  <a16:creationId xmlns:a16="http://schemas.microsoft.com/office/drawing/2014/main" id="{00000000-0008-0000-0400-00001F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25</xdr:row>
          <xdr:rowOff>0</xdr:rowOff>
        </xdr:from>
        <xdr:to>
          <xdr:col>2</xdr:col>
          <xdr:colOff>1143000</xdr:colOff>
          <xdr:row>25</xdr:row>
          <xdr:rowOff>200025</xdr:rowOff>
        </xdr:to>
        <xdr:sp macro="" textlink="">
          <xdr:nvSpPr>
            <xdr:cNvPr id="22560" name="Drop Down 32" hidden="1">
              <a:extLst>
                <a:ext uri="{63B3BB69-23CF-44E3-9099-C40C66FF867C}">
                  <a14:compatExt spid="_x0000_s22560"/>
                </a:ext>
                <a:ext uri="{FF2B5EF4-FFF2-40B4-BE49-F238E27FC236}">
                  <a16:creationId xmlns:a16="http://schemas.microsoft.com/office/drawing/2014/main" id="{00000000-0008-0000-0400-000020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26</xdr:row>
          <xdr:rowOff>0</xdr:rowOff>
        </xdr:from>
        <xdr:to>
          <xdr:col>2</xdr:col>
          <xdr:colOff>1143000</xdr:colOff>
          <xdr:row>26</xdr:row>
          <xdr:rowOff>200025</xdr:rowOff>
        </xdr:to>
        <xdr:sp macro="" textlink="">
          <xdr:nvSpPr>
            <xdr:cNvPr id="22561" name="Drop Down 33" hidden="1">
              <a:extLst>
                <a:ext uri="{63B3BB69-23CF-44E3-9099-C40C66FF867C}">
                  <a14:compatExt spid="_x0000_s22561"/>
                </a:ext>
                <a:ext uri="{FF2B5EF4-FFF2-40B4-BE49-F238E27FC236}">
                  <a16:creationId xmlns:a16="http://schemas.microsoft.com/office/drawing/2014/main" id="{00000000-0008-0000-0400-000021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27</xdr:row>
          <xdr:rowOff>0</xdr:rowOff>
        </xdr:from>
        <xdr:to>
          <xdr:col>2</xdr:col>
          <xdr:colOff>1143000</xdr:colOff>
          <xdr:row>27</xdr:row>
          <xdr:rowOff>200025</xdr:rowOff>
        </xdr:to>
        <xdr:sp macro="" textlink="">
          <xdr:nvSpPr>
            <xdr:cNvPr id="22562" name="Drop Down 34" hidden="1">
              <a:extLst>
                <a:ext uri="{63B3BB69-23CF-44E3-9099-C40C66FF867C}">
                  <a14:compatExt spid="_x0000_s22562"/>
                </a:ext>
                <a:ext uri="{FF2B5EF4-FFF2-40B4-BE49-F238E27FC236}">
                  <a16:creationId xmlns:a16="http://schemas.microsoft.com/office/drawing/2014/main" id="{00000000-0008-0000-0400-000022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28</xdr:row>
          <xdr:rowOff>0</xdr:rowOff>
        </xdr:from>
        <xdr:to>
          <xdr:col>2</xdr:col>
          <xdr:colOff>1143000</xdr:colOff>
          <xdr:row>28</xdr:row>
          <xdr:rowOff>200025</xdr:rowOff>
        </xdr:to>
        <xdr:sp macro="" textlink="">
          <xdr:nvSpPr>
            <xdr:cNvPr id="22563" name="Drop Down 35" hidden="1">
              <a:extLst>
                <a:ext uri="{63B3BB69-23CF-44E3-9099-C40C66FF867C}">
                  <a14:compatExt spid="_x0000_s22563"/>
                </a:ext>
                <a:ext uri="{FF2B5EF4-FFF2-40B4-BE49-F238E27FC236}">
                  <a16:creationId xmlns:a16="http://schemas.microsoft.com/office/drawing/2014/main" id="{00000000-0008-0000-0400-000023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29</xdr:row>
          <xdr:rowOff>0</xdr:rowOff>
        </xdr:from>
        <xdr:to>
          <xdr:col>2</xdr:col>
          <xdr:colOff>1143000</xdr:colOff>
          <xdr:row>29</xdr:row>
          <xdr:rowOff>200025</xdr:rowOff>
        </xdr:to>
        <xdr:sp macro="" textlink="">
          <xdr:nvSpPr>
            <xdr:cNvPr id="22564" name="Drop Down 36" hidden="1">
              <a:extLst>
                <a:ext uri="{63B3BB69-23CF-44E3-9099-C40C66FF867C}">
                  <a14:compatExt spid="_x0000_s22564"/>
                </a:ext>
                <a:ext uri="{FF2B5EF4-FFF2-40B4-BE49-F238E27FC236}">
                  <a16:creationId xmlns:a16="http://schemas.microsoft.com/office/drawing/2014/main" id="{00000000-0008-0000-0400-0000245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1076325</xdr:colOff>
          <xdr:row>10</xdr:row>
          <xdr:rowOff>9525</xdr:rowOff>
        </xdr:from>
        <xdr:to>
          <xdr:col>11</xdr:col>
          <xdr:colOff>771525</xdr:colOff>
          <xdr:row>11</xdr:row>
          <xdr:rowOff>19050</xdr:rowOff>
        </xdr:to>
        <xdr:sp macro="" textlink="">
          <xdr:nvSpPr>
            <xdr:cNvPr id="67140" name="Drop Down 1604" hidden="1">
              <a:extLst>
                <a:ext uri="{63B3BB69-23CF-44E3-9099-C40C66FF867C}">
                  <a14:compatExt spid="_x0000_s67140"/>
                </a:ext>
                <a:ext uri="{FF2B5EF4-FFF2-40B4-BE49-F238E27FC236}">
                  <a16:creationId xmlns:a16="http://schemas.microsoft.com/office/drawing/2014/main" id="{00000000-0008-0000-0400-00004406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11</xdr:col>
      <xdr:colOff>485775</xdr:colOff>
      <xdr:row>6</xdr:row>
      <xdr:rowOff>209550</xdr:rowOff>
    </xdr:from>
    <xdr:to>
      <xdr:col>11</xdr:col>
      <xdr:colOff>790575</xdr:colOff>
      <xdr:row>8</xdr:row>
      <xdr:rowOff>85725</xdr:rowOff>
    </xdr:to>
    <xdr:pic macro="[0]!ThisWorkbook.PrintBudgetPlanner">
      <xdr:nvPicPr>
        <xdr:cNvPr id="487914" name="Picture 1239" descr="icon-printpage">
          <a:hlinkClick xmlns:r="http://schemas.openxmlformats.org/officeDocument/2006/relationships" r:id="rId14"/>
          <a:extLst>
            <a:ext uri="{FF2B5EF4-FFF2-40B4-BE49-F238E27FC236}">
              <a16:creationId xmlns:a16="http://schemas.microsoft.com/office/drawing/2014/main" id="{00000000-0008-0000-0400-0000EA7107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620375" y="1266825"/>
          <a:ext cx="304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0</xdr:col>
      <xdr:colOff>53190</xdr:colOff>
      <xdr:row>0</xdr:row>
      <xdr:rowOff>19050</xdr:rowOff>
    </xdr:from>
    <xdr:to>
      <xdr:col>1</xdr:col>
      <xdr:colOff>994559</xdr:colOff>
      <xdr:row>6</xdr:row>
      <xdr:rowOff>9525</xdr:rowOff>
    </xdr:to>
    <xdr:pic>
      <xdr:nvPicPr>
        <xdr:cNvPr id="487915" name="Picture 43">
          <a:extLst>
            <a:ext uri="{FF2B5EF4-FFF2-40B4-BE49-F238E27FC236}">
              <a16:creationId xmlns:a16="http://schemas.microsoft.com/office/drawing/2014/main" id="{00000000-0008-0000-0400-0000EB710700}"/>
            </a:ext>
          </a:extLst>
        </xdr:cNvPr>
        <xdr:cNvPicPr>
          <a:picLocks noChangeAspect="1" noChangeArrowheads="1"/>
        </xdr:cNvPicPr>
      </xdr:nvPicPr>
      <xdr:blipFill>
        <a:blip xmlns:r="http://schemas.openxmlformats.org/officeDocument/2006/relationships" r:embed="rId16"/>
        <a:srcRect/>
        <a:stretch/>
      </xdr:blipFill>
      <xdr:spPr bwMode="auto">
        <a:xfrm>
          <a:off x="53190" y="19050"/>
          <a:ext cx="1360469"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342900</xdr:colOff>
      <xdr:row>29</xdr:row>
      <xdr:rowOff>200025</xdr:rowOff>
    </xdr:from>
    <xdr:to>
      <xdr:col>7</xdr:col>
      <xdr:colOff>304800</xdr:colOff>
      <xdr:row>33</xdr:row>
      <xdr:rowOff>200025</xdr:rowOff>
    </xdr:to>
    <xdr:pic>
      <xdr:nvPicPr>
        <xdr:cNvPr id="506129" name="Picture 1" descr="bluetintpaperCurl.png">
          <a:extLst>
            <a:ext uri="{FF2B5EF4-FFF2-40B4-BE49-F238E27FC236}">
              <a16:creationId xmlns:a16="http://schemas.microsoft.com/office/drawing/2014/main" id="{00000000-0008-0000-0500-000011B907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6524625"/>
          <a:ext cx="7620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266700</xdr:colOff>
      <xdr:row>32</xdr:row>
      <xdr:rowOff>57149</xdr:rowOff>
    </xdr:from>
    <xdr:to>
      <xdr:col>7</xdr:col>
      <xdr:colOff>264750</xdr:colOff>
      <xdr:row>33</xdr:row>
      <xdr:rowOff>135599</xdr:rowOff>
    </xdr:to>
    <xdr:sp macro="" textlink="">
      <xdr:nvSpPr>
        <xdr:cNvPr id="22" name="Right Arrow 21" descr="Next">
          <a:hlinkClick xmlns:r="http://schemas.openxmlformats.org/officeDocument/2006/relationships" r:id="rId2" tooltip="Next"/>
          <a:extLst>
            <a:ext uri="{FF2B5EF4-FFF2-40B4-BE49-F238E27FC236}">
              <a16:creationId xmlns:a16="http://schemas.microsoft.com/office/drawing/2014/main" id="{00000000-0008-0000-0500-000016000000}"/>
            </a:ext>
          </a:extLst>
        </xdr:cNvPr>
        <xdr:cNvSpPr>
          <a:spLocks/>
        </xdr:cNvSpPr>
      </xdr:nvSpPr>
      <xdr:spPr>
        <a:xfrm>
          <a:off x="8629650" y="6296024"/>
          <a:ext cx="360000" cy="288000"/>
        </a:xfrm>
        <a:prstGeom prst="rightArrow">
          <a:avLst/>
        </a:prstGeom>
        <a:solidFill>
          <a:schemeClr val="accent1"/>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latin typeface="OnStage Serial Light" panose="02000000000000000000" pitchFamily="50" charset="0"/>
          </a:endParaRPr>
        </a:p>
      </xdr:txBody>
    </xdr:sp>
    <xdr:clientData/>
  </xdr:twoCellAnchor>
  <xdr:twoCellAnchor editAs="oneCell">
    <xdr:from>
      <xdr:col>4</xdr:col>
      <xdr:colOff>1390650</xdr:colOff>
      <xdr:row>32</xdr:row>
      <xdr:rowOff>38100</xdr:rowOff>
    </xdr:from>
    <xdr:to>
      <xdr:col>5</xdr:col>
      <xdr:colOff>238125</xdr:colOff>
      <xdr:row>33</xdr:row>
      <xdr:rowOff>114300</xdr:rowOff>
    </xdr:to>
    <xdr:sp macro="" textlink="">
      <xdr:nvSpPr>
        <xdr:cNvPr id="506131" name="Left Arrow 22" descr="Previous">
          <a:hlinkClick xmlns:r="http://schemas.openxmlformats.org/officeDocument/2006/relationships" r:id="rId3" tooltip="Previous"/>
          <a:extLst>
            <a:ext uri="{FF2B5EF4-FFF2-40B4-BE49-F238E27FC236}">
              <a16:creationId xmlns:a16="http://schemas.microsoft.com/office/drawing/2014/main" id="{00000000-0008-0000-0500-000013B90700}"/>
            </a:ext>
          </a:extLst>
        </xdr:cNvPr>
        <xdr:cNvSpPr>
          <a:spLocks noChangeArrowheads="1"/>
        </xdr:cNvSpPr>
      </xdr:nvSpPr>
      <xdr:spPr bwMode="auto">
        <a:xfrm>
          <a:off x="7467600" y="6991350"/>
          <a:ext cx="361950" cy="285750"/>
        </a:xfrm>
        <a:prstGeom prst="leftArrow">
          <a:avLst>
            <a:gd name="adj1" fmla="val 50000"/>
            <a:gd name="adj2" fmla="val 52408"/>
          </a:avLst>
        </a:prstGeom>
        <a:solidFill>
          <a:srgbClr val="4F81BD"/>
        </a:solidFill>
        <a:ln w="25400" algn="ctr">
          <a:solidFill>
            <a:srgbClr val="254061"/>
          </a:solidFill>
          <a:round/>
          <a:headEnd/>
          <a:tailEnd/>
        </a:ln>
      </xdr:spPr>
    </xdr:sp>
    <xdr:clientData/>
  </xdr:twoCellAnchor>
  <xdr:twoCellAnchor editAs="oneCell">
    <xdr:from>
      <xdr:col>1</xdr:col>
      <xdr:colOff>2619375</xdr:colOff>
      <xdr:row>18</xdr:row>
      <xdr:rowOff>9525</xdr:rowOff>
    </xdr:from>
    <xdr:to>
      <xdr:col>1</xdr:col>
      <xdr:colOff>2809875</xdr:colOff>
      <xdr:row>18</xdr:row>
      <xdr:rowOff>200025</xdr:rowOff>
    </xdr:to>
    <xdr:pic>
      <xdr:nvPicPr>
        <xdr:cNvPr id="506132" name="Picture 15" descr="InfoIconExcel.png">
          <a:hlinkClick xmlns:r="http://schemas.openxmlformats.org/officeDocument/2006/relationships" r:id="rId4" tooltip="Birthday, weddings"/>
          <a:extLst>
            <a:ext uri="{FF2B5EF4-FFF2-40B4-BE49-F238E27FC236}">
              <a16:creationId xmlns:a16="http://schemas.microsoft.com/office/drawing/2014/main" id="{00000000-0008-0000-0500-000014B9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38475" y="402907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2619375</xdr:colOff>
      <xdr:row>13</xdr:row>
      <xdr:rowOff>9525</xdr:rowOff>
    </xdr:from>
    <xdr:to>
      <xdr:col>1</xdr:col>
      <xdr:colOff>2809875</xdr:colOff>
      <xdr:row>13</xdr:row>
      <xdr:rowOff>200025</xdr:rowOff>
    </xdr:to>
    <xdr:pic>
      <xdr:nvPicPr>
        <xdr:cNvPr id="506133" name="Picture 16" descr="InfoIconExcel.png">
          <a:hlinkClick xmlns:r="http://schemas.openxmlformats.org/officeDocument/2006/relationships" r:id="rId6" tooltip="Include both adults &amp; kids sporting activities, uniforms"/>
          <a:extLst>
            <a:ext uri="{FF2B5EF4-FFF2-40B4-BE49-F238E27FC236}">
              <a16:creationId xmlns:a16="http://schemas.microsoft.com/office/drawing/2014/main" id="{00000000-0008-0000-0500-000015B907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38475" y="298132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533400</xdr:colOff>
      <xdr:row>5</xdr:row>
      <xdr:rowOff>0</xdr:rowOff>
    </xdr:from>
    <xdr:to>
      <xdr:col>1</xdr:col>
      <xdr:colOff>1914525</xdr:colOff>
      <xdr:row>7</xdr:row>
      <xdr:rowOff>0</xdr:rowOff>
    </xdr:to>
    <xdr:sp macro="" textlink="">
      <xdr:nvSpPr>
        <xdr:cNvPr id="28" name="Round Same Side Corner Rectangle 27">
          <a:hlinkClick xmlns:r="http://schemas.openxmlformats.org/officeDocument/2006/relationships" r:id="rId7" tooltip="Financial commitments"/>
          <a:extLst>
            <a:ext uri="{FF2B5EF4-FFF2-40B4-BE49-F238E27FC236}">
              <a16:creationId xmlns:a16="http://schemas.microsoft.com/office/drawing/2014/main" id="{00000000-0008-0000-0500-00001C000000}"/>
            </a:ext>
          </a:extLst>
        </xdr:cNvPr>
        <xdr:cNvSpPr/>
      </xdr:nvSpPr>
      <xdr:spPr bwMode="auto">
        <a:xfrm>
          <a:off x="952500" y="600075"/>
          <a:ext cx="1381125" cy="400050"/>
        </a:xfrm>
        <a:prstGeom prst="round2SameRect">
          <a:avLst/>
        </a:prstGeom>
        <a:solidFill>
          <a:srgbClr val="FFA2EF"/>
        </a:solidFill>
        <a:ln>
          <a:solidFill>
            <a:srgbClr val="84047B"/>
          </a:solidFill>
          <a:headEnd/>
          <a:tailEnd/>
        </a:ln>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AU" sz="1100" b="1" spc="0" baseline="0">
              <a:solidFill>
                <a:sysClr val="windowText" lastClr="000000"/>
              </a:solidFill>
              <a:latin typeface="Salzburg Serial" panose="02000000000000000000" pitchFamily="50" charset="0"/>
              <a:cs typeface="Arial" pitchFamily="34" charset="0"/>
            </a:rPr>
            <a:t>Financial commitments</a:t>
          </a:r>
        </a:p>
      </xdr:txBody>
    </xdr:sp>
    <xdr:clientData/>
  </xdr:twoCellAnchor>
  <xdr:twoCellAnchor>
    <xdr:from>
      <xdr:col>1</xdr:col>
      <xdr:colOff>1924050</xdr:colOff>
      <xdr:row>5</xdr:row>
      <xdr:rowOff>0</xdr:rowOff>
    </xdr:from>
    <xdr:to>
      <xdr:col>1</xdr:col>
      <xdr:colOff>3181350</xdr:colOff>
      <xdr:row>7</xdr:row>
      <xdr:rowOff>0</xdr:rowOff>
    </xdr:to>
    <xdr:sp macro="" textlink="">
      <xdr:nvSpPr>
        <xdr:cNvPr id="29" name="Round Same Side Corner Rectangle 7">
          <a:hlinkClick xmlns:r="http://schemas.openxmlformats.org/officeDocument/2006/relationships" r:id="rId8" tooltip="Home / Utilities"/>
          <a:extLst>
            <a:ext uri="{FF2B5EF4-FFF2-40B4-BE49-F238E27FC236}">
              <a16:creationId xmlns:a16="http://schemas.microsoft.com/office/drawing/2014/main" id="{00000000-0008-0000-0500-00001D000000}"/>
            </a:ext>
          </a:extLst>
        </xdr:cNvPr>
        <xdr:cNvSpPr>
          <a:spLocks noChangeArrowheads="1"/>
        </xdr:cNvSpPr>
      </xdr:nvSpPr>
      <xdr:spPr bwMode="auto">
        <a:xfrm>
          <a:off x="2343150" y="600075"/>
          <a:ext cx="1257300" cy="400050"/>
        </a:xfrm>
        <a:custGeom>
          <a:avLst/>
          <a:gdLst>
            <a:gd name="T0" fmla="*/ 1257300 w 1257300"/>
            <a:gd name="T1" fmla="*/ 200025 h 400050"/>
            <a:gd name="T2" fmla="*/ 628650 w 1257300"/>
            <a:gd name="T3" fmla="*/ 400050 h 400050"/>
            <a:gd name="T4" fmla="*/ 0 w 1257300"/>
            <a:gd name="T5" fmla="*/ 200025 h 400050"/>
            <a:gd name="T6" fmla="*/ 628650 w 1257300"/>
            <a:gd name="T7" fmla="*/ 0 h 400050"/>
            <a:gd name="T8" fmla="*/ 0 60000 65536"/>
            <a:gd name="T9" fmla="*/ 5898240 60000 65536"/>
            <a:gd name="T10" fmla="*/ 11796480 60000 65536"/>
            <a:gd name="T11" fmla="*/ 17694720 60000 65536"/>
            <a:gd name="T12" fmla="*/ 19529 w 1257300"/>
            <a:gd name="T13" fmla="*/ 19529 h 400050"/>
            <a:gd name="T14" fmla="*/ 1237771 w 1257300"/>
            <a:gd name="T15" fmla="*/ 400050 h 400050"/>
          </a:gdLst>
          <a:ahLst/>
          <a:cxnLst>
            <a:cxn ang="T8">
              <a:pos x="T0" y="T1"/>
            </a:cxn>
            <a:cxn ang="T9">
              <a:pos x="T2" y="T3"/>
            </a:cxn>
            <a:cxn ang="T10">
              <a:pos x="T4" y="T5"/>
            </a:cxn>
            <a:cxn ang="T11">
              <a:pos x="T6" y="T7"/>
            </a:cxn>
          </a:cxnLst>
          <a:rect l="T12" t="T13" r="T14" b="T15"/>
          <a:pathLst>
            <a:path w="1257300" h="400050">
              <a:moveTo>
                <a:pt x="66676" y="0"/>
              </a:moveTo>
              <a:lnTo>
                <a:pt x="1190624" y="0"/>
              </a:lnTo>
              <a:lnTo>
                <a:pt x="1190623" y="0"/>
              </a:lnTo>
              <a:cubicBezTo>
                <a:pt x="1227448" y="0"/>
                <a:pt x="1257300" y="29851"/>
                <a:pt x="1257300" y="66676"/>
              </a:cubicBezTo>
              <a:lnTo>
                <a:pt x="1257300" y="400050"/>
              </a:lnTo>
              <a:lnTo>
                <a:pt x="0" y="400050"/>
              </a:lnTo>
              <a:lnTo>
                <a:pt x="0" y="66676"/>
              </a:lnTo>
              <a:cubicBezTo>
                <a:pt x="0" y="29851"/>
                <a:pt x="29851" y="0"/>
                <a:pt x="66675" y="0"/>
              </a:cubicBezTo>
              <a:close/>
            </a:path>
          </a:pathLst>
        </a:custGeom>
        <a:solidFill>
          <a:srgbClr val="F79A6B"/>
        </a:solidFill>
        <a:ln w="25400" algn="ctr">
          <a:solidFill>
            <a:srgbClr val="943018"/>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Home / utilities</a:t>
          </a:r>
        </a:p>
      </xdr:txBody>
    </xdr:sp>
    <xdr:clientData/>
  </xdr:twoCellAnchor>
  <xdr:twoCellAnchor>
    <xdr:from>
      <xdr:col>1</xdr:col>
      <xdr:colOff>3200400</xdr:colOff>
      <xdr:row>5</xdr:row>
      <xdr:rowOff>0</xdr:rowOff>
    </xdr:from>
    <xdr:to>
      <xdr:col>2</xdr:col>
      <xdr:colOff>1104900</xdr:colOff>
      <xdr:row>7</xdr:row>
      <xdr:rowOff>0</xdr:rowOff>
    </xdr:to>
    <xdr:sp macro="" textlink="">
      <xdr:nvSpPr>
        <xdr:cNvPr id="31" name="Round Same Side Corner Rectangle 8">
          <a:hlinkClick xmlns:r="http://schemas.openxmlformats.org/officeDocument/2006/relationships" r:id="rId9" tooltip="Education / Health"/>
          <a:extLst>
            <a:ext uri="{FF2B5EF4-FFF2-40B4-BE49-F238E27FC236}">
              <a16:creationId xmlns:a16="http://schemas.microsoft.com/office/drawing/2014/main" id="{00000000-0008-0000-0500-00001F000000}"/>
            </a:ext>
          </a:extLst>
        </xdr:cNvPr>
        <xdr:cNvSpPr>
          <a:spLocks noChangeArrowheads="1"/>
        </xdr:cNvSpPr>
      </xdr:nvSpPr>
      <xdr:spPr bwMode="auto">
        <a:xfrm>
          <a:off x="3619500" y="600075"/>
          <a:ext cx="1485900" cy="400050"/>
        </a:xfrm>
        <a:custGeom>
          <a:avLst/>
          <a:gdLst>
            <a:gd name="T0" fmla="*/ 1485900 w 1485900"/>
            <a:gd name="T1" fmla="*/ 200025 h 400050"/>
            <a:gd name="T2" fmla="*/ 742950 w 1485900"/>
            <a:gd name="T3" fmla="*/ 400050 h 400050"/>
            <a:gd name="T4" fmla="*/ 0 w 1485900"/>
            <a:gd name="T5" fmla="*/ 200025 h 400050"/>
            <a:gd name="T6" fmla="*/ 742950 w 1485900"/>
            <a:gd name="T7" fmla="*/ 0 h 400050"/>
            <a:gd name="T8" fmla="*/ 0 60000 65536"/>
            <a:gd name="T9" fmla="*/ 5898240 60000 65536"/>
            <a:gd name="T10" fmla="*/ 11796480 60000 65536"/>
            <a:gd name="T11" fmla="*/ 17694720 60000 65536"/>
            <a:gd name="T12" fmla="*/ 19529 w 1485900"/>
            <a:gd name="T13" fmla="*/ 19529 h 400050"/>
            <a:gd name="T14" fmla="*/ 1466371 w 1485900"/>
            <a:gd name="T15" fmla="*/ 400050 h 400050"/>
          </a:gdLst>
          <a:ahLst/>
          <a:cxnLst>
            <a:cxn ang="T8">
              <a:pos x="T0" y="T1"/>
            </a:cxn>
            <a:cxn ang="T9">
              <a:pos x="T2" y="T3"/>
            </a:cxn>
            <a:cxn ang="T10">
              <a:pos x="T4" y="T5"/>
            </a:cxn>
            <a:cxn ang="T11">
              <a:pos x="T6" y="T7"/>
            </a:cxn>
          </a:cxnLst>
          <a:rect l="T12" t="T13" r="T14" b="T15"/>
          <a:pathLst>
            <a:path w="1485900" h="400050">
              <a:moveTo>
                <a:pt x="66676" y="0"/>
              </a:moveTo>
              <a:lnTo>
                <a:pt x="1419224" y="0"/>
              </a:lnTo>
              <a:lnTo>
                <a:pt x="1419223" y="0"/>
              </a:lnTo>
              <a:cubicBezTo>
                <a:pt x="1456048" y="0"/>
                <a:pt x="1485900" y="29851"/>
                <a:pt x="1485900" y="66676"/>
              </a:cubicBezTo>
              <a:lnTo>
                <a:pt x="1485900" y="400050"/>
              </a:lnTo>
              <a:lnTo>
                <a:pt x="0" y="400050"/>
              </a:lnTo>
              <a:lnTo>
                <a:pt x="0" y="66676"/>
              </a:lnTo>
              <a:cubicBezTo>
                <a:pt x="0" y="29851"/>
                <a:pt x="29851" y="0"/>
                <a:pt x="66675" y="0"/>
              </a:cubicBezTo>
              <a:close/>
            </a:path>
          </a:pathLst>
        </a:custGeom>
        <a:solidFill>
          <a:srgbClr val="AD86C6"/>
        </a:solidFill>
        <a:ln w="25400" algn="ctr">
          <a:solidFill>
            <a:srgbClr val="4A3C7B"/>
          </a:solidFill>
          <a:miter lim="800000"/>
          <a:headEnd/>
          <a:tailEnd/>
        </a:ln>
      </xdr:spPr>
      <xdr:txBody>
        <a:bodyPr vertOverflow="clip" wrap="square" lIns="27432" tIns="27432" rIns="27432" bIns="27432" anchor="ctr" upright="1"/>
        <a:lstStyle/>
        <a:p>
          <a:pPr algn="ctr" rtl="0">
            <a:defRPr sz="1000"/>
          </a:pPr>
          <a:r>
            <a:rPr lang="en-AU" sz="1000" b="1" i="0" u="none" strike="noStrike" baseline="0">
              <a:ln>
                <a:noFill/>
              </a:ln>
              <a:solidFill>
                <a:schemeClr val="tx1"/>
              </a:solidFill>
              <a:latin typeface="Salzburg Serial" panose="02000000000000000000" pitchFamily="50" charset="0"/>
              <a:cs typeface="Arial"/>
            </a:rPr>
            <a:t>Education </a:t>
          </a:r>
          <a:r>
            <a:rPr lang="en-AU" sz="1000" b="1" i="0" u="none" strike="noStrike" baseline="0">
              <a:solidFill>
                <a:srgbClr val="000000"/>
              </a:solidFill>
              <a:latin typeface="Salzburg Serial" panose="02000000000000000000" pitchFamily="50" charset="0"/>
              <a:cs typeface="Arial"/>
            </a:rPr>
            <a:t>/ health</a:t>
          </a:r>
        </a:p>
      </xdr:txBody>
    </xdr:sp>
    <xdr:clientData/>
  </xdr:twoCellAnchor>
  <xdr:twoCellAnchor>
    <xdr:from>
      <xdr:col>2</xdr:col>
      <xdr:colOff>1114425</xdr:colOff>
      <xdr:row>5</xdr:row>
      <xdr:rowOff>0</xdr:rowOff>
    </xdr:from>
    <xdr:to>
      <xdr:col>4</xdr:col>
      <xdr:colOff>123825</xdr:colOff>
      <xdr:row>7</xdr:row>
      <xdr:rowOff>0</xdr:rowOff>
    </xdr:to>
    <xdr:sp macro="" textlink="">
      <xdr:nvSpPr>
        <xdr:cNvPr id="32" name="Round Same Side Corner Rectangle 9">
          <a:hlinkClick xmlns:r="http://schemas.openxmlformats.org/officeDocument/2006/relationships" r:id="rId3" tooltip="Shopping / Transport"/>
          <a:extLst>
            <a:ext uri="{FF2B5EF4-FFF2-40B4-BE49-F238E27FC236}">
              <a16:creationId xmlns:a16="http://schemas.microsoft.com/office/drawing/2014/main" id="{00000000-0008-0000-0500-000020000000}"/>
            </a:ext>
          </a:extLst>
        </xdr:cNvPr>
        <xdr:cNvSpPr>
          <a:spLocks noChangeArrowheads="1"/>
        </xdr:cNvSpPr>
      </xdr:nvSpPr>
      <xdr:spPr bwMode="auto">
        <a:xfrm>
          <a:off x="4781550" y="600075"/>
          <a:ext cx="1419225" cy="400050"/>
        </a:xfrm>
        <a:custGeom>
          <a:avLst/>
          <a:gdLst>
            <a:gd name="T0" fmla="*/ 1590675 w 1590675"/>
            <a:gd name="T1" fmla="*/ 200025 h 400050"/>
            <a:gd name="T2" fmla="*/ 795338 w 1590675"/>
            <a:gd name="T3" fmla="*/ 400050 h 400050"/>
            <a:gd name="T4" fmla="*/ 0 w 1590675"/>
            <a:gd name="T5" fmla="*/ 200025 h 400050"/>
            <a:gd name="T6" fmla="*/ 795338 w 1590675"/>
            <a:gd name="T7" fmla="*/ 0 h 400050"/>
            <a:gd name="T8" fmla="*/ 0 60000 65536"/>
            <a:gd name="T9" fmla="*/ 5898240 60000 65536"/>
            <a:gd name="T10" fmla="*/ 11796480 60000 65536"/>
            <a:gd name="T11" fmla="*/ 17694720 60000 65536"/>
            <a:gd name="T12" fmla="*/ 19529 w 1590675"/>
            <a:gd name="T13" fmla="*/ 19529 h 400050"/>
            <a:gd name="T14" fmla="*/ 1571146 w 1590675"/>
            <a:gd name="T15" fmla="*/ 400050 h 400050"/>
          </a:gdLst>
          <a:ahLst/>
          <a:cxnLst>
            <a:cxn ang="T8">
              <a:pos x="T0" y="T1"/>
            </a:cxn>
            <a:cxn ang="T9">
              <a:pos x="T2" y="T3"/>
            </a:cxn>
            <a:cxn ang="T10">
              <a:pos x="T4" y="T5"/>
            </a:cxn>
            <a:cxn ang="T11">
              <a:pos x="T6" y="T7"/>
            </a:cxn>
          </a:cxnLst>
          <a:rect l="T12" t="T13" r="T14" b="T15"/>
          <a:pathLst>
            <a:path w="1590675" h="400050">
              <a:moveTo>
                <a:pt x="66676" y="0"/>
              </a:moveTo>
              <a:lnTo>
                <a:pt x="1523999" y="0"/>
              </a:lnTo>
              <a:lnTo>
                <a:pt x="1523998" y="0"/>
              </a:lnTo>
              <a:cubicBezTo>
                <a:pt x="1560823" y="0"/>
                <a:pt x="1590675" y="29851"/>
                <a:pt x="1590675" y="66676"/>
              </a:cubicBezTo>
              <a:lnTo>
                <a:pt x="1590675" y="400050"/>
              </a:lnTo>
              <a:lnTo>
                <a:pt x="0" y="400050"/>
              </a:lnTo>
              <a:lnTo>
                <a:pt x="0" y="66676"/>
              </a:lnTo>
              <a:cubicBezTo>
                <a:pt x="0" y="29851"/>
                <a:pt x="29851" y="0"/>
                <a:pt x="66675" y="0"/>
              </a:cubicBezTo>
              <a:close/>
            </a:path>
          </a:pathLst>
        </a:custGeom>
        <a:solidFill>
          <a:srgbClr val="F7DF5A"/>
        </a:solidFill>
        <a:ln w="25400" algn="ctr">
          <a:solidFill>
            <a:srgbClr val="9C6500"/>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Shopping / transport</a:t>
          </a:r>
        </a:p>
      </xdr:txBody>
    </xdr:sp>
    <xdr:clientData/>
  </xdr:twoCellAnchor>
  <xdr:twoCellAnchor>
    <xdr:from>
      <xdr:col>4</xdr:col>
      <xdr:colOff>133351</xdr:colOff>
      <xdr:row>5</xdr:row>
      <xdr:rowOff>0</xdr:rowOff>
    </xdr:from>
    <xdr:to>
      <xdr:col>5</xdr:col>
      <xdr:colOff>114300</xdr:colOff>
      <xdr:row>7</xdr:row>
      <xdr:rowOff>0</xdr:rowOff>
    </xdr:to>
    <xdr:sp macro="" textlink="">
      <xdr:nvSpPr>
        <xdr:cNvPr id="33" name="Round Same Side Corner Rectangle 10">
          <a:hlinkClick xmlns:r="http://schemas.openxmlformats.org/officeDocument/2006/relationships" r:id="rId10" tooltip="Entertainment / Eating out"/>
          <a:extLst>
            <a:ext uri="{FF2B5EF4-FFF2-40B4-BE49-F238E27FC236}">
              <a16:creationId xmlns:a16="http://schemas.microsoft.com/office/drawing/2014/main" id="{00000000-0008-0000-0500-000021000000}"/>
            </a:ext>
          </a:extLst>
        </xdr:cNvPr>
        <xdr:cNvSpPr>
          <a:spLocks noChangeArrowheads="1"/>
        </xdr:cNvSpPr>
      </xdr:nvSpPr>
      <xdr:spPr bwMode="auto">
        <a:xfrm>
          <a:off x="6543676" y="600075"/>
          <a:ext cx="1495424"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chemeClr val="bg1"/>
        </a:solidFill>
        <a:ln w="25400" algn="ctr">
          <a:noFill/>
          <a:miter lim="800000"/>
          <a:headEnd/>
          <a:tailEnd/>
        </a:ln>
        <a:effectLst>
          <a:innerShdw blurRad="63500" dist="50800" dir="16200000">
            <a:prstClr val="black">
              <a:alpha val="50000"/>
            </a:prstClr>
          </a:innerShdw>
        </a:effectLst>
      </xdr:spPr>
      <xdr:txBody>
        <a:bodyPr vertOverflow="clip" wrap="square" lIns="27432" tIns="27432" rIns="27432" bIns="27432" anchor="ctr" upright="1"/>
        <a:lstStyle/>
        <a:p>
          <a:pPr algn="ctr" rtl="0">
            <a:defRPr sz="1000"/>
          </a:pPr>
          <a:r>
            <a:rPr lang="en-AU" sz="1000" b="1" i="0" u="none" strike="noStrike" baseline="0">
              <a:solidFill>
                <a:srgbClr val="000000"/>
              </a:solidFill>
              <a:latin typeface="Salzburg Serial" panose="02000000000000000000" pitchFamily="50" charset="0"/>
              <a:cs typeface="Arial"/>
            </a:rPr>
            <a:t>Entertainment / eating out</a:t>
          </a:r>
        </a:p>
      </xdr:txBody>
    </xdr:sp>
    <xdr:clientData/>
  </xdr:twoCellAnchor>
  <xdr:twoCellAnchor>
    <xdr:from>
      <xdr:col>0</xdr:col>
      <xdr:colOff>19050</xdr:colOff>
      <xdr:row>5</xdr:row>
      <xdr:rowOff>0</xdr:rowOff>
    </xdr:from>
    <xdr:to>
      <xdr:col>1</xdr:col>
      <xdr:colOff>523875</xdr:colOff>
      <xdr:row>7</xdr:row>
      <xdr:rowOff>0</xdr:rowOff>
    </xdr:to>
    <xdr:sp macro="" textlink="">
      <xdr:nvSpPr>
        <xdr:cNvPr id="34" name="Round Same Side Corner Rectangle 11">
          <a:hlinkClick xmlns:r="http://schemas.openxmlformats.org/officeDocument/2006/relationships" r:id="rId11" tooltip="Income"/>
          <a:extLst>
            <a:ext uri="{FF2B5EF4-FFF2-40B4-BE49-F238E27FC236}">
              <a16:creationId xmlns:a16="http://schemas.microsoft.com/office/drawing/2014/main" id="{00000000-0008-0000-0500-000022000000}"/>
            </a:ext>
          </a:extLst>
        </xdr:cNvPr>
        <xdr:cNvSpPr>
          <a:spLocks noChangeArrowheads="1"/>
        </xdr:cNvSpPr>
      </xdr:nvSpPr>
      <xdr:spPr bwMode="auto">
        <a:xfrm>
          <a:off x="19050" y="600075"/>
          <a:ext cx="923925" cy="400050"/>
        </a:xfrm>
        <a:custGeom>
          <a:avLst/>
          <a:gdLst>
            <a:gd name="T0" fmla="*/ 923925 w 923925"/>
            <a:gd name="T1" fmla="*/ 200025 h 400050"/>
            <a:gd name="T2" fmla="*/ 461963 w 923925"/>
            <a:gd name="T3" fmla="*/ 400050 h 400050"/>
            <a:gd name="T4" fmla="*/ 0 w 923925"/>
            <a:gd name="T5" fmla="*/ 200025 h 400050"/>
            <a:gd name="T6" fmla="*/ 461963 w 923925"/>
            <a:gd name="T7" fmla="*/ 0 h 400050"/>
            <a:gd name="T8" fmla="*/ 0 60000 65536"/>
            <a:gd name="T9" fmla="*/ 5898240 60000 65536"/>
            <a:gd name="T10" fmla="*/ 11796480 60000 65536"/>
            <a:gd name="T11" fmla="*/ 17694720 60000 65536"/>
            <a:gd name="T12" fmla="*/ 19529 w 923925"/>
            <a:gd name="T13" fmla="*/ 19529 h 400050"/>
            <a:gd name="T14" fmla="*/ 904396 w 923925"/>
            <a:gd name="T15" fmla="*/ 400050 h 400050"/>
          </a:gdLst>
          <a:ahLst/>
          <a:cxnLst>
            <a:cxn ang="T8">
              <a:pos x="T0" y="T1"/>
            </a:cxn>
            <a:cxn ang="T9">
              <a:pos x="T2" y="T3"/>
            </a:cxn>
            <a:cxn ang="T10">
              <a:pos x="T4" y="T5"/>
            </a:cxn>
            <a:cxn ang="T11">
              <a:pos x="T6" y="T7"/>
            </a:cxn>
          </a:cxnLst>
          <a:rect l="T12" t="T13" r="T14" b="T15"/>
          <a:pathLst>
            <a:path w="923925" h="400050">
              <a:moveTo>
                <a:pt x="66676" y="0"/>
              </a:moveTo>
              <a:lnTo>
                <a:pt x="857249" y="0"/>
              </a:lnTo>
              <a:lnTo>
                <a:pt x="857248" y="0"/>
              </a:lnTo>
              <a:cubicBezTo>
                <a:pt x="894073" y="0"/>
                <a:pt x="923925" y="29851"/>
                <a:pt x="923925" y="66676"/>
              </a:cubicBezTo>
              <a:lnTo>
                <a:pt x="923925" y="400050"/>
              </a:lnTo>
              <a:lnTo>
                <a:pt x="0" y="400050"/>
              </a:lnTo>
              <a:lnTo>
                <a:pt x="0" y="66676"/>
              </a:lnTo>
              <a:cubicBezTo>
                <a:pt x="0" y="29851"/>
                <a:pt x="29851" y="0"/>
                <a:pt x="66675" y="0"/>
              </a:cubicBezTo>
              <a:close/>
            </a:path>
          </a:pathLst>
        </a:custGeom>
        <a:solidFill>
          <a:srgbClr val="94AEDE"/>
        </a:solidFill>
        <a:ln w="25400" algn="ctr">
          <a:solidFill>
            <a:srgbClr val="213C94"/>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Income</a:t>
          </a:r>
        </a:p>
      </xdr:txBody>
    </xdr:sp>
    <xdr:clientData/>
  </xdr:twoCellAnchor>
  <xdr:twoCellAnchor>
    <xdr:from>
      <xdr:col>5</xdr:col>
      <xdr:colOff>266700</xdr:colOff>
      <xdr:row>5</xdr:row>
      <xdr:rowOff>0</xdr:rowOff>
    </xdr:from>
    <xdr:to>
      <xdr:col>7</xdr:col>
      <xdr:colOff>276225</xdr:colOff>
      <xdr:row>7</xdr:row>
      <xdr:rowOff>0</xdr:rowOff>
    </xdr:to>
    <xdr:sp macro="" textlink="">
      <xdr:nvSpPr>
        <xdr:cNvPr id="35" name="Round Same Side Corner Rectangle 10">
          <a:hlinkClick xmlns:r="http://schemas.openxmlformats.org/officeDocument/2006/relationships" r:id="rId2" tooltip="Entertainment / Eating out"/>
          <a:extLst>
            <a:ext uri="{FF2B5EF4-FFF2-40B4-BE49-F238E27FC236}">
              <a16:creationId xmlns:a16="http://schemas.microsoft.com/office/drawing/2014/main" id="{00000000-0008-0000-0500-000023000000}"/>
            </a:ext>
          </a:extLst>
        </xdr:cNvPr>
        <xdr:cNvSpPr>
          <a:spLocks noChangeArrowheads="1"/>
        </xdr:cNvSpPr>
      </xdr:nvSpPr>
      <xdr:spPr bwMode="auto">
        <a:xfrm>
          <a:off x="8191500" y="600075"/>
          <a:ext cx="809625"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C6C7C6"/>
        </a:solidFill>
        <a:ln w="25400" algn="ctr">
          <a:solidFill>
            <a:srgbClr val="313031"/>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Results</a:t>
          </a:r>
        </a:p>
      </xdr:txBody>
    </xdr:sp>
    <xdr:clientData/>
  </xdr:twoCellAnchor>
  <xdr:twoCellAnchor>
    <xdr:from>
      <xdr:col>9</xdr:col>
      <xdr:colOff>9525</xdr:colOff>
      <xdr:row>11</xdr:row>
      <xdr:rowOff>38100</xdr:rowOff>
    </xdr:from>
    <xdr:to>
      <xdr:col>9</xdr:col>
      <xdr:colOff>152400</xdr:colOff>
      <xdr:row>11</xdr:row>
      <xdr:rowOff>180975</xdr:rowOff>
    </xdr:to>
    <xdr:sp macro="" textlink="">
      <xdr:nvSpPr>
        <xdr:cNvPr id="506141" name="Rectangle 12">
          <a:extLst>
            <a:ext uri="{FF2B5EF4-FFF2-40B4-BE49-F238E27FC236}">
              <a16:creationId xmlns:a16="http://schemas.microsoft.com/office/drawing/2014/main" id="{00000000-0008-0000-0500-00001DB90700}"/>
            </a:ext>
          </a:extLst>
        </xdr:cNvPr>
        <xdr:cNvSpPr>
          <a:spLocks noChangeArrowheads="1"/>
        </xdr:cNvSpPr>
      </xdr:nvSpPr>
      <xdr:spPr bwMode="auto">
        <a:xfrm>
          <a:off x="8782050" y="2590800"/>
          <a:ext cx="142875" cy="142875"/>
        </a:xfrm>
        <a:prstGeom prst="rect">
          <a:avLst/>
        </a:prstGeom>
        <a:solidFill>
          <a:srgbClr val="94AEDE"/>
        </a:solidFill>
        <a:ln w="25400" algn="ctr">
          <a:solidFill>
            <a:srgbClr val="213C94"/>
          </a:solidFill>
          <a:miter lim="800000"/>
          <a:headEnd/>
          <a:tailEnd/>
        </a:ln>
      </xdr:spPr>
    </xdr:sp>
    <xdr:clientData/>
  </xdr:twoCellAnchor>
  <xdr:twoCellAnchor>
    <xdr:from>
      <xdr:col>8</xdr:col>
      <xdr:colOff>61230</xdr:colOff>
      <xdr:row>16</xdr:row>
      <xdr:rowOff>40727</xdr:rowOff>
    </xdr:from>
    <xdr:to>
      <xdr:col>9</xdr:col>
      <xdr:colOff>133843</xdr:colOff>
      <xdr:row>16</xdr:row>
      <xdr:rowOff>185902</xdr:rowOff>
    </xdr:to>
    <xdr:sp macro="" textlink="">
      <xdr:nvSpPr>
        <xdr:cNvPr id="37" name="Rectangle 36">
          <a:extLst>
            <a:ext uri="{FF2B5EF4-FFF2-40B4-BE49-F238E27FC236}">
              <a16:creationId xmlns:a16="http://schemas.microsoft.com/office/drawing/2014/main" id="{00000000-0008-0000-0500-000025000000}"/>
            </a:ext>
          </a:extLst>
        </xdr:cNvPr>
        <xdr:cNvSpPr/>
      </xdr:nvSpPr>
      <xdr:spPr>
        <a:xfrm>
          <a:off x="9071880" y="2926802"/>
          <a:ext cx="139288" cy="145175"/>
        </a:xfrm>
        <a:prstGeom prst="rect">
          <a:avLst/>
        </a:prstGeom>
        <a:solidFill>
          <a:srgbClr val="FFA2EF"/>
        </a:solidFill>
        <a:ln>
          <a:solidFill>
            <a:srgbClr val="8404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latin typeface="OnStage Serial Light" panose="02000000000000000000" pitchFamily="50" charset="0"/>
          </a:endParaRPr>
        </a:p>
      </xdr:txBody>
    </xdr:sp>
    <xdr:clientData/>
  </xdr:twoCellAnchor>
  <xdr:twoCellAnchor>
    <xdr:from>
      <xdr:col>8</xdr:col>
      <xdr:colOff>57150</xdr:colOff>
      <xdr:row>17</xdr:row>
      <xdr:rowOff>38100</xdr:rowOff>
    </xdr:from>
    <xdr:to>
      <xdr:col>9</xdr:col>
      <xdr:colOff>133350</xdr:colOff>
      <xdr:row>17</xdr:row>
      <xdr:rowOff>190500</xdr:rowOff>
    </xdr:to>
    <xdr:sp macro="" textlink="">
      <xdr:nvSpPr>
        <xdr:cNvPr id="506143" name="Rectangle 14">
          <a:extLst>
            <a:ext uri="{FF2B5EF4-FFF2-40B4-BE49-F238E27FC236}">
              <a16:creationId xmlns:a16="http://schemas.microsoft.com/office/drawing/2014/main" id="{00000000-0008-0000-0500-00001FB90700}"/>
            </a:ext>
          </a:extLst>
        </xdr:cNvPr>
        <xdr:cNvSpPr>
          <a:spLocks noChangeArrowheads="1"/>
        </xdr:cNvSpPr>
      </xdr:nvSpPr>
      <xdr:spPr bwMode="auto">
        <a:xfrm>
          <a:off x="8763000" y="3848100"/>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18</xdr:row>
      <xdr:rowOff>38100</xdr:rowOff>
    </xdr:from>
    <xdr:to>
      <xdr:col>9</xdr:col>
      <xdr:colOff>133350</xdr:colOff>
      <xdr:row>18</xdr:row>
      <xdr:rowOff>190500</xdr:rowOff>
    </xdr:to>
    <xdr:sp macro="" textlink="">
      <xdr:nvSpPr>
        <xdr:cNvPr id="506144" name="Rectangle 15">
          <a:extLst>
            <a:ext uri="{FF2B5EF4-FFF2-40B4-BE49-F238E27FC236}">
              <a16:creationId xmlns:a16="http://schemas.microsoft.com/office/drawing/2014/main" id="{00000000-0008-0000-0500-000020B90700}"/>
            </a:ext>
          </a:extLst>
        </xdr:cNvPr>
        <xdr:cNvSpPr>
          <a:spLocks noChangeArrowheads="1"/>
        </xdr:cNvSpPr>
      </xdr:nvSpPr>
      <xdr:spPr bwMode="auto">
        <a:xfrm>
          <a:off x="8763000" y="4057650"/>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19</xdr:row>
      <xdr:rowOff>38100</xdr:rowOff>
    </xdr:from>
    <xdr:to>
      <xdr:col>9</xdr:col>
      <xdr:colOff>133350</xdr:colOff>
      <xdr:row>19</xdr:row>
      <xdr:rowOff>190500</xdr:rowOff>
    </xdr:to>
    <xdr:sp macro="" textlink="">
      <xdr:nvSpPr>
        <xdr:cNvPr id="506145" name="Rectangle 16">
          <a:extLst>
            <a:ext uri="{FF2B5EF4-FFF2-40B4-BE49-F238E27FC236}">
              <a16:creationId xmlns:a16="http://schemas.microsoft.com/office/drawing/2014/main" id="{00000000-0008-0000-0500-000021B90700}"/>
            </a:ext>
          </a:extLst>
        </xdr:cNvPr>
        <xdr:cNvSpPr>
          <a:spLocks noChangeArrowheads="1"/>
        </xdr:cNvSpPr>
      </xdr:nvSpPr>
      <xdr:spPr bwMode="auto">
        <a:xfrm>
          <a:off x="8763000" y="4267200"/>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20</xdr:row>
      <xdr:rowOff>38100</xdr:rowOff>
    </xdr:from>
    <xdr:to>
      <xdr:col>9</xdr:col>
      <xdr:colOff>133350</xdr:colOff>
      <xdr:row>20</xdr:row>
      <xdr:rowOff>190500</xdr:rowOff>
    </xdr:to>
    <xdr:sp macro="" textlink="">
      <xdr:nvSpPr>
        <xdr:cNvPr id="506146" name="Rectangle 17">
          <a:extLst>
            <a:ext uri="{FF2B5EF4-FFF2-40B4-BE49-F238E27FC236}">
              <a16:creationId xmlns:a16="http://schemas.microsoft.com/office/drawing/2014/main" id="{00000000-0008-0000-0500-000022B90700}"/>
            </a:ext>
          </a:extLst>
        </xdr:cNvPr>
        <xdr:cNvSpPr>
          <a:spLocks noChangeArrowheads="1"/>
        </xdr:cNvSpPr>
      </xdr:nvSpPr>
      <xdr:spPr bwMode="auto">
        <a:xfrm>
          <a:off x="8763000" y="4476750"/>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21</xdr:row>
      <xdr:rowOff>47625</xdr:rowOff>
    </xdr:from>
    <xdr:to>
      <xdr:col>9</xdr:col>
      <xdr:colOff>133350</xdr:colOff>
      <xdr:row>21</xdr:row>
      <xdr:rowOff>190500</xdr:rowOff>
    </xdr:to>
    <xdr:sp macro="" textlink="">
      <xdr:nvSpPr>
        <xdr:cNvPr id="506147" name="Rectangle 18">
          <a:extLst>
            <a:ext uri="{FF2B5EF4-FFF2-40B4-BE49-F238E27FC236}">
              <a16:creationId xmlns:a16="http://schemas.microsoft.com/office/drawing/2014/main" id="{00000000-0008-0000-0500-000023B90700}"/>
            </a:ext>
          </a:extLst>
        </xdr:cNvPr>
        <xdr:cNvSpPr>
          <a:spLocks noChangeArrowheads="1"/>
        </xdr:cNvSpPr>
      </xdr:nvSpPr>
      <xdr:spPr bwMode="auto">
        <a:xfrm>
          <a:off x="8763000" y="4695825"/>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22</xdr:row>
      <xdr:rowOff>47625</xdr:rowOff>
    </xdr:from>
    <xdr:to>
      <xdr:col>9</xdr:col>
      <xdr:colOff>133350</xdr:colOff>
      <xdr:row>22</xdr:row>
      <xdr:rowOff>190500</xdr:rowOff>
    </xdr:to>
    <xdr:sp macro="" textlink="">
      <xdr:nvSpPr>
        <xdr:cNvPr id="506148" name="Rectangle 19">
          <a:extLst>
            <a:ext uri="{FF2B5EF4-FFF2-40B4-BE49-F238E27FC236}">
              <a16:creationId xmlns:a16="http://schemas.microsoft.com/office/drawing/2014/main" id="{00000000-0008-0000-0500-000024B90700}"/>
            </a:ext>
          </a:extLst>
        </xdr:cNvPr>
        <xdr:cNvSpPr>
          <a:spLocks noChangeArrowheads="1"/>
        </xdr:cNvSpPr>
      </xdr:nvSpPr>
      <xdr:spPr bwMode="auto">
        <a:xfrm>
          <a:off x="8763000" y="4905375"/>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23</xdr:row>
      <xdr:rowOff>47625</xdr:rowOff>
    </xdr:from>
    <xdr:to>
      <xdr:col>9</xdr:col>
      <xdr:colOff>133350</xdr:colOff>
      <xdr:row>23</xdr:row>
      <xdr:rowOff>190500</xdr:rowOff>
    </xdr:to>
    <xdr:sp macro="" textlink="">
      <xdr:nvSpPr>
        <xdr:cNvPr id="506149" name="Rectangle 20">
          <a:extLst>
            <a:ext uri="{FF2B5EF4-FFF2-40B4-BE49-F238E27FC236}">
              <a16:creationId xmlns:a16="http://schemas.microsoft.com/office/drawing/2014/main" id="{00000000-0008-0000-0500-000025B90700}"/>
            </a:ext>
          </a:extLst>
        </xdr:cNvPr>
        <xdr:cNvSpPr>
          <a:spLocks noChangeArrowheads="1"/>
        </xdr:cNvSpPr>
      </xdr:nvSpPr>
      <xdr:spPr bwMode="auto">
        <a:xfrm>
          <a:off x="8763000" y="5114925"/>
          <a:ext cx="142875" cy="142875"/>
        </a:xfrm>
        <a:prstGeom prst="rect">
          <a:avLst/>
        </a:prstGeom>
        <a:solidFill>
          <a:srgbClr val="A5DBD6"/>
        </a:solidFill>
        <a:ln w="25400" algn="ctr">
          <a:solidFill>
            <a:srgbClr val="395652"/>
          </a:solidFill>
          <a:miter lim="800000"/>
          <a:headEnd/>
          <a:tailEnd/>
        </a:ln>
      </xdr:spPr>
    </xdr:sp>
    <xdr:clientData/>
  </xdr:twoCellAnchor>
  <xdr:twoCellAnchor>
    <xdr:from>
      <xdr:col>8</xdr:col>
      <xdr:colOff>57150</xdr:colOff>
      <xdr:row>24</xdr:row>
      <xdr:rowOff>47625</xdr:rowOff>
    </xdr:from>
    <xdr:to>
      <xdr:col>9</xdr:col>
      <xdr:colOff>133350</xdr:colOff>
      <xdr:row>24</xdr:row>
      <xdr:rowOff>190500</xdr:rowOff>
    </xdr:to>
    <xdr:sp macro="" textlink="">
      <xdr:nvSpPr>
        <xdr:cNvPr id="506150" name="Rectangle 21">
          <a:extLst>
            <a:ext uri="{FF2B5EF4-FFF2-40B4-BE49-F238E27FC236}">
              <a16:creationId xmlns:a16="http://schemas.microsoft.com/office/drawing/2014/main" id="{00000000-0008-0000-0500-000026B90700}"/>
            </a:ext>
          </a:extLst>
        </xdr:cNvPr>
        <xdr:cNvSpPr>
          <a:spLocks noChangeArrowheads="1"/>
        </xdr:cNvSpPr>
      </xdr:nvSpPr>
      <xdr:spPr bwMode="auto">
        <a:xfrm>
          <a:off x="8763000" y="5324475"/>
          <a:ext cx="142875" cy="142875"/>
        </a:xfrm>
        <a:prstGeom prst="rect">
          <a:avLst/>
        </a:prstGeom>
        <a:solidFill>
          <a:srgbClr val="A5DBD6"/>
        </a:solidFill>
        <a:ln w="25400" algn="ctr">
          <a:solidFill>
            <a:srgbClr val="395652"/>
          </a:solidFill>
          <a:miter lim="800000"/>
          <a:headEnd/>
          <a:tailEnd/>
        </a:ln>
      </xdr:spPr>
    </xdr:sp>
    <xdr:clientData/>
  </xdr:twoCellAnchor>
  <xdr:twoCellAnchor editAs="oneCell">
    <xdr:from>
      <xdr:col>11</xdr:col>
      <xdr:colOff>438150</xdr:colOff>
      <xdr:row>5</xdr:row>
      <xdr:rowOff>28575</xdr:rowOff>
    </xdr:from>
    <xdr:to>
      <xdr:col>11</xdr:col>
      <xdr:colOff>742950</xdr:colOff>
      <xdr:row>6</xdr:row>
      <xdr:rowOff>114300</xdr:rowOff>
    </xdr:to>
    <xdr:pic macro="[0]!ThisWorkbook.PrintBudgetPlanner">
      <xdr:nvPicPr>
        <xdr:cNvPr id="506151" name="Picture 1239" descr="icon-printpage">
          <a:hlinkClick xmlns:r="http://schemas.openxmlformats.org/officeDocument/2006/relationships" r:id="rId12"/>
          <a:extLst>
            <a:ext uri="{FF2B5EF4-FFF2-40B4-BE49-F238E27FC236}">
              <a16:creationId xmlns:a16="http://schemas.microsoft.com/office/drawing/2014/main" id="{00000000-0008-0000-0500-000027B907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544175" y="1362075"/>
          <a:ext cx="304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mc:AlternateContent xmlns:mc="http://schemas.openxmlformats.org/markup-compatibility/2006">
    <mc:Choice xmlns:a14="http://schemas.microsoft.com/office/drawing/2010/main" Requires="a14">
      <xdr:twoCellAnchor>
        <xdr:from>
          <xdr:col>2</xdr:col>
          <xdr:colOff>19050</xdr:colOff>
          <xdr:row>10</xdr:row>
          <xdr:rowOff>0</xdr:rowOff>
        </xdr:from>
        <xdr:to>
          <xdr:col>2</xdr:col>
          <xdr:colOff>1162050</xdr:colOff>
          <xdr:row>10</xdr:row>
          <xdr:rowOff>200025</xdr:rowOff>
        </xdr:to>
        <xdr:sp macro="" textlink="">
          <xdr:nvSpPr>
            <xdr:cNvPr id="23573" name="Drop Down 21" hidden="1">
              <a:extLst>
                <a:ext uri="{63B3BB69-23CF-44E3-9099-C40C66FF867C}">
                  <a14:compatExt spid="_x0000_s23573"/>
                </a:ext>
                <a:ext uri="{FF2B5EF4-FFF2-40B4-BE49-F238E27FC236}">
                  <a16:creationId xmlns:a16="http://schemas.microsoft.com/office/drawing/2014/main" id="{00000000-0008-0000-0500-000015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11</xdr:row>
          <xdr:rowOff>0</xdr:rowOff>
        </xdr:from>
        <xdr:to>
          <xdr:col>2</xdr:col>
          <xdr:colOff>1162050</xdr:colOff>
          <xdr:row>11</xdr:row>
          <xdr:rowOff>200025</xdr:rowOff>
        </xdr:to>
        <xdr:sp macro="" textlink="">
          <xdr:nvSpPr>
            <xdr:cNvPr id="23574" name="Drop Down 22" hidden="1">
              <a:extLst>
                <a:ext uri="{63B3BB69-23CF-44E3-9099-C40C66FF867C}">
                  <a14:compatExt spid="_x0000_s23574"/>
                </a:ext>
                <a:ext uri="{FF2B5EF4-FFF2-40B4-BE49-F238E27FC236}">
                  <a16:creationId xmlns:a16="http://schemas.microsoft.com/office/drawing/2014/main" id="{00000000-0008-0000-0500-00001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12</xdr:row>
          <xdr:rowOff>0</xdr:rowOff>
        </xdr:from>
        <xdr:to>
          <xdr:col>2</xdr:col>
          <xdr:colOff>1162050</xdr:colOff>
          <xdr:row>12</xdr:row>
          <xdr:rowOff>200025</xdr:rowOff>
        </xdr:to>
        <xdr:sp macro="" textlink="">
          <xdr:nvSpPr>
            <xdr:cNvPr id="23575" name="Drop Down 23" hidden="1">
              <a:extLst>
                <a:ext uri="{63B3BB69-23CF-44E3-9099-C40C66FF867C}">
                  <a14:compatExt spid="_x0000_s23575"/>
                </a:ext>
                <a:ext uri="{FF2B5EF4-FFF2-40B4-BE49-F238E27FC236}">
                  <a16:creationId xmlns:a16="http://schemas.microsoft.com/office/drawing/2014/main" id="{00000000-0008-0000-0500-00001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13</xdr:row>
          <xdr:rowOff>0</xdr:rowOff>
        </xdr:from>
        <xdr:to>
          <xdr:col>2</xdr:col>
          <xdr:colOff>1162050</xdr:colOff>
          <xdr:row>13</xdr:row>
          <xdr:rowOff>200025</xdr:rowOff>
        </xdr:to>
        <xdr:sp macro="" textlink="">
          <xdr:nvSpPr>
            <xdr:cNvPr id="23576" name="Drop Down 24" hidden="1">
              <a:extLst>
                <a:ext uri="{63B3BB69-23CF-44E3-9099-C40C66FF867C}">
                  <a14:compatExt spid="_x0000_s23576"/>
                </a:ext>
                <a:ext uri="{FF2B5EF4-FFF2-40B4-BE49-F238E27FC236}">
                  <a16:creationId xmlns:a16="http://schemas.microsoft.com/office/drawing/2014/main" id="{00000000-0008-0000-0500-00001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14</xdr:row>
          <xdr:rowOff>0</xdr:rowOff>
        </xdr:from>
        <xdr:to>
          <xdr:col>2</xdr:col>
          <xdr:colOff>1162050</xdr:colOff>
          <xdr:row>14</xdr:row>
          <xdr:rowOff>200025</xdr:rowOff>
        </xdr:to>
        <xdr:sp macro="" textlink="">
          <xdr:nvSpPr>
            <xdr:cNvPr id="23577" name="Drop Down 25" hidden="1">
              <a:extLst>
                <a:ext uri="{63B3BB69-23CF-44E3-9099-C40C66FF867C}">
                  <a14:compatExt spid="_x0000_s23577"/>
                </a:ext>
                <a:ext uri="{FF2B5EF4-FFF2-40B4-BE49-F238E27FC236}">
                  <a16:creationId xmlns:a16="http://schemas.microsoft.com/office/drawing/2014/main" id="{00000000-0008-0000-0500-00001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15</xdr:row>
          <xdr:rowOff>0</xdr:rowOff>
        </xdr:from>
        <xdr:to>
          <xdr:col>2</xdr:col>
          <xdr:colOff>1162050</xdr:colOff>
          <xdr:row>15</xdr:row>
          <xdr:rowOff>200025</xdr:rowOff>
        </xdr:to>
        <xdr:sp macro="" textlink="">
          <xdr:nvSpPr>
            <xdr:cNvPr id="23578" name="Drop Down 26" hidden="1">
              <a:extLst>
                <a:ext uri="{63B3BB69-23CF-44E3-9099-C40C66FF867C}">
                  <a14:compatExt spid="_x0000_s23578"/>
                </a:ext>
                <a:ext uri="{FF2B5EF4-FFF2-40B4-BE49-F238E27FC236}">
                  <a16:creationId xmlns:a16="http://schemas.microsoft.com/office/drawing/2014/main" id="{00000000-0008-0000-0500-00001A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16</xdr:row>
          <xdr:rowOff>0</xdr:rowOff>
        </xdr:from>
        <xdr:to>
          <xdr:col>2</xdr:col>
          <xdr:colOff>1162050</xdr:colOff>
          <xdr:row>16</xdr:row>
          <xdr:rowOff>200025</xdr:rowOff>
        </xdr:to>
        <xdr:sp macro="" textlink="">
          <xdr:nvSpPr>
            <xdr:cNvPr id="23579" name="Drop Down 27" hidden="1">
              <a:extLst>
                <a:ext uri="{63B3BB69-23CF-44E3-9099-C40C66FF867C}">
                  <a14:compatExt spid="_x0000_s23579"/>
                </a:ext>
                <a:ext uri="{FF2B5EF4-FFF2-40B4-BE49-F238E27FC236}">
                  <a16:creationId xmlns:a16="http://schemas.microsoft.com/office/drawing/2014/main" id="{00000000-0008-0000-0500-00001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17</xdr:row>
          <xdr:rowOff>0</xdr:rowOff>
        </xdr:from>
        <xdr:to>
          <xdr:col>2</xdr:col>
          <xdr:colOff>1162050</xdr:colOff>
          <xdr:row>17</xdr:row>
          <xdr:rowOff>200025</xdr:rowOff>
        </xdr:to>
        <xdr:sp macro="" textlink="">
          <xdr:nvSpPr>
            <xdr:cNvPr id="23580" name="Drop Down 28" hidden="1">
              <a:extLst>
                <a:ext uri="{63B3BB69-23CF-44E3-9099-C40C66FF867C}">
                  <a14:compatExt spid="_x0000_s23580"/>
                </a:ext>
                <a:ext uri="{FF2B5EF4-FFF2-40B4-BE49-F238E27FC236}">
                  <a16:creationId xmlns:a16="http://schemas.microsoft.com/office/drawing/2014/main" id="{00000000-0008-0000-0500-00001C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19</xdr:row>
          <xdr:rowOff>0</xdr:rowOff>
        </xdr:from>
        <xdr:to>
          <xdr:col>2</xdr:col>
          <xdr:colOff>1162050</xdr:colOff>
          <xdr:row>19</xdr:row>
          <xdr:rowOff>200025</xdr:rowOff>
        </xdr:to>
        <xdr:sp macro="" textlink="">
          <xdr:nvSpPr>
            <xdr:cNvPr id="23581" name="Drop Down 29" hidden="1">
              <a:extLst>
                <a:ext uri="{63B3BB69-23CF-44E3-9099-C40C66FF867C}">
                  <a14:compatExt spid="_x0000_s23581"/>
                </a:ext>
                <a:ext uri="{FF2B5EF4-FFF2-40B4-BE49-F238E27FC236}">
                  <a16:creationId xmlns:a16="http://schemas.microsoft.com/office/drawing/2014/main" id="{00000000-0008-0000-0500-00001D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18</xdr:row>
          <xdr:rowOff>0</xdr:rowOff>
        </xdr:from>
        <xdr:to>
          <xdr:col>2</xdr:col>
          <xdr:colOff>1162050</xdr:colOff>
          <xdr:row>18</xdr:row>
          <xdr:rowOff>200025</xdr:rowOff>
        </xdr:to>
        <xdr:sp macro="" textlink="">
          <xdr:nvSpPr>
            <xdr:cNvPr id="23582" name="Drop Down 30" hidden="1">
              <a:extLst>
                <a:ext uri="{63B3BB69-23CF-44E3-9099-C40C66FF867C}">
                  <a14:compatExt spid="_x0000_s23582"/>
                </a:ext>
                <a:ext uri="{FF2B5EF4-FFF2-40B4-BE49-F238E27FC236}">
                  <a16:creationId xmlns:a16="http://schemas.microsoft.com/office/drawing/2014/main" id="{00000000-0008-0000-0500-00001E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47625</xdr:colOff>
          <xdr:row>23</xdr:row>
          <xdr:rowOff>9525</xdr:rowOff>
        </xdr:from>
        <xdr:to>
          <xdr:col>2</xdr:col>
          <xdr:colOff>1190625</xdr:colOff>
          <xdr:row>24</xdr:row>
          <xdr:rowOff>0</xdr:rowOff>
        </xdr:to>
        <xdr:sp macro="" textlink="">
          <xdr:nvSpPr>
            <xdr:cNvPr id="23585" name="Drop Down 33" hidden="1">
              <a:extLst>
                <a:ext uri="{63B3BB69-23CF-44E3-9099-C40C66FF867C}">
                  <a14:compatExt spid="_x0000_s23585"/>
                </a:ext>
                <a:ext uri="{FF2B5EF4-FFF2-40B4-BE49-F238E27FC236}">
                  <a16:creationId xmlns:a16="http://schemas.microsoft.com/office/drawing/2014/main" id="{00000000-0008-0000-0500-00002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47625</xdr:colOff>
          <xdr:row>24</xdr:row>
          <xdr:rowOff>9525</xdr:rowOff>
        </xdr:from>
        <xdr:to>
          <xdr:col>2</xdr:col>
          <xdr:colOff>1190625</xdr:colOff>
          <xdr:row>25</xdr:row>
          <xdr:rowOff>0</xdr:rowOff>
        </xdr:to>
        <xdr:sp macro="" textlink="">
          <xdr:nvSpPr>
            <xdr:cNvPr id="23586" name="Drop Down 34" hidden="1">
              <a:extLst>
                <a:ext uri="{63B3BB69-23CF-44E3-9099-C40C66FF867C}">
                  <a14:compatExt spid="_x0000_s23586"/>
                </a:ext>
                <a:ext uri="{FF2B5EF4-FFF2-40B4-BE49-F238E27FC236}">
                  <a16:creationId xmlns:a16="http://schemas.microsoft.com/office/drawing/2014/main" id="{00000000-0008-0000-0500-00002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47625</xdr:colOff>
          <xdr:row>25</xdr:row>
          <xdr:rowOff>9525</xdr:rowOff>
        </xdr:from>
        <xdr:to>
          <xdr:col>2</xdr:col>
          <xdr:colOff>1190625</xdr:colOff>
          <xdr:row>26</xdr:row>
          <xdr:rowOff>0</xdr:rowOff>
        </xdr:to>
        <xdr:sp macro="" textlink="">
          <xdr:nvSpPr>
            <xdr:cNvPr id="23587" name="Drop Down 35" hidden="1">
              <a:extLst>
                <a:ext uri="{63B3BB69-23CF-44E3-9099-C40C66FF867C}">
                  <a14:compatExt spid="_x0000_s23587"/>
                </a:ext>
                <a:ext uri="{FF2B5EF4-FFF2-40B4-BE49-F238E27FC236}">
                  <a16:creationId xmlns:a16="http://schemas.microsoft.com/office/drawing/2014/main" id="{00000000-0008-0000-0500-00002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47625</xdr:colOff>
          <xdr:row>26</xdr:row>
          <xdr:rowOff>9525</xdr:rowOff>
        </xdr:from>
        <xdr:to>
          <xdr:col>2</xdr:col>
          <xdr:colOff>1190625</xdr:colOff>
          <xdr:row>27</xdr:row>
          <xdr:rowOff>0</xdr:rowOff>
        </xdr:to>
        <xdr:sp macro="" textlink="">
          <xdr:nvSpPr>
            <xdr:cNvPr id="23588" name="Drop Down 36" hidden="1">
              <a:extLst>
                <a:ext uri="{63B3BB69-23CF-44E3-9099-C40C66FF867C}">
                  <a14:compatExt spid="_x0000_s23588"/>
                </a:ext>
                <a:ext uri="{FF2B5EF4-FFF2-40B4-BE49-F238E27FC236}">
                  <a16:creationId xmlns:a16="http://schemas.microsoft.com/office/drawing/2014/main" id="{00000000-0008-0000-0500-00002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47625</xdr:colOff>
          <xdr:row>27</xdr:row>
          <xdr:rowOff>9525</xdr:rowOff>
        </xdr:from>
        <xdr:to>
          <xdr:col>2</xdr:col>
          <xdr:colOff>1190625</xdr:colOff>
          <xdr:row>28</xdr:row>
          <xdr:rowOff>0</xdr:rowOff>
        </xdr:to>
        <xdr:sp macro="" textlink="">
          <xdr:nvSpPr>
            <xdr:cNvPr id="23589" name="Drop Down 37" hidden="1">
              <a:extLst>
                <a:ext uri="{63B3BB69-23CF-44E3-9099-C40C66FF867C}">
                  <a14:compatExt spid="_x0000_s23589"/>
                </a:ext>
                <a:ext uri="{FF2B5EF4-FFF2-40B4-BE49-F238E27FC236}">
                  <a16:creationId xmlns:a16="http://schemas.microsoft.com/office/drawing/2014/main" id="{00000000-0008-0000-0500-000025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1095375</xdr:colOff>
          <xdr:row>8</xdr:row>
          <xdr:rowOff>0</xdr:rowOff>
        </xdr:from>
        <xdr:to>
          <xdr:col>11</xdr:col>
          <xdr:colOff>771525</xdr:colOff>
          <xdr:row>8</xdr:row>
          <xdr:rowOff>200025</xdr:rowOff>
        </xdr:to>
        <xdr:sp macro="" textlink="">
          <xdr:nvSpPr>
            <xdr:cNvPr id="69131" name="Drop Down 1547" hidden="1">
              <a:extLst>
                <a:ext uri="{63B3BB69-23CF-44E3-9099-C40C66FF867C}">
                  <a14:compatExt spid="_x0000_s69131"/>
                </a:ext>
                <a:ext uri="{FF2B5EF4-FFF2-40B4-BE49-F238E27FC236}">
                  <a16:creationId xmlns:a16="http://schemas.microsoft.com/office/drawing/2014/main" id="{00000000-0008-0000-0500-00000B0E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0</xdr:col>
      <xdr:colOff>9017</xdr:colOff>
      <xdr:row>0</xdr:row>
      <xdr:rowOff>38100</xdr:rowOff>
    </xdr:from>
    <xdr:to>
      <xdr:col>1</xdr:col>
      <xdr:colOff>962533</xdr:colOff>
      <xdr:row>4</xdr:row>
      <xdr:rowOff>209550</xdr:rowOff>
    </xdr:to>
    <xdr:pic>
      <xdr:nvPicPr>
        <xdr:cNvPr id="506152" name="Picture 58">
          <a:extLst>
            <a:ext uri="{FF2B5EF4-FFF2-40B4-BE49-F238E27FC236}">
              <a16:creationId xmlns:a16="http://schemas.microsoft.com/office/drawing/2014/main" id="{00000000-0008-0000-0500-000028B90700}"/>
            </a:ext>
          </a:extLst>
        </xdr:cNvPr>
        <xdr:cNvPicPr>
          <a:picLocks noChangeAspect="1" noChangeArrowheads="1"/>
        </xdr:cNvPicPr>
      </xdr:nvPicPr>
      <xdr:blipFill>
        <a:blip xmlns:r="http://schemas.openxmlformats.org/officeDocument/2006/relationships" r:embed="rId14"/>
        <a:srcRect/>
        <a:stretch/>
      </xdr:blipFill>
      <xdr:spPr bwMode="auto">
        <a:xfrm>
          <a:off x="9017" y="38100"/>
          <a:ext cx="1372616"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133350</xdr:colOff>
      <xdr:row>33</xdr:row>
      <xdr:rowOff>47625</xdr:rowOff>
    </xdr:from>
    <xdr:to>
      <xdr:col>6</xdr:col>
      <xdr:colOff>57150</xdr:colOff>
      <xdr:row>34</xdr:row>
      <xdr:rowOff>123825</xdr:rowOff>
    </xdr:to>
    <xdr:sp macro="" textlink="">
      <xdr:nvSpPr>
        <xdr:cNvPr id="476820" name="Left Arrow 22" descr="Previous">
          <a:hlinkClick xmlns:r="http://schemas.openxmlformats.org/officeDocument/2006/relationships" r:id="rId1" tooltip="Previous"/>
          <a:extLst>
            <a:ext uri="{FF2B5EF4-FFF2-40B4-BE49-F238E27FC236}">
              <a16:creationId xmlns:a16="http://schemas.microsoft.com/office/drawing/2014/main" id="{00000000-0008-0000-0600-000094460700}"/>
            </a:ext>
          </a:extLst>
        </xdr:cNvPr>
        <xdr:cNvSpPr>
          <a:spLocks noChangeArrowheads="1"/>
        </xdr:cNvSpPr>
      </xdr:nvSpPr>
      <xdr:spPr bwMode="auto">
        <a:xfrm>
          <a:off x="7439025" y="7000875"/>
          <a:ext cx="361950" cy="285750"/>
        </a:xfrm>
        <a:prstGeom prst="leftArrow">
          <a:avLst>
            <a:gd name="adj1" fmla="val 50000"/>
            <a:gd name="adj2" fmla="val 53552"/>
          </a:avLst>
        </a:prstGeom>
        <a:solidFill>
          <a:srgbClr val="558ED5"/>
        </a:solidFill>
        <a:ln w="25400" algn="ctr">
          <a:solidFill>
            <a:srgbClr val="254061"/>
          </a:solidFill>
          <a:round/>
          <a:headEnd/>
          <a:tailEnd/>
        </a:ln>
      </xdr:spPr>
    </xdr:sp>
    <xdr:clientData/>
  </xdr:twoCellAnchor>
  <xdr:twoCellAnchor>
    <xdr:from>
      <xdr:col>2</xdr:col>
      <xdr:colOff>352425</xdr:colOff>
      <xdr:row>11</xdr:row>
      <xdr:rowOff>190500</xdr:rowOff>
    </xdr:from>
    <xdr:to>
      <xdr:col>8</xdr:col>
      <xdr:colOff>28575</xdr:colOff>
      <xdr:row>26</xdr:row>
      <xdr:rowOff>190500</xdr:rowOff>
    </xdr:to>
    <xdr:graphicFrame macro="">
      <xdr:nvGraphicFramePr>
        <xdr:cNvPr id="476821" name="Chart 1453">
          <a:extLst>
            <a:ext uri="{FF2B5EF4-FFF2-40B4-BE49-F238E27FC236}">
              <a16:creationId xmlns:a16="http://schemas.microsoft.com/office/drawing/2014/main" id="{00000000-0008-0000-0600-00009546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61230</xdr:colOff>
      <xdr:row>18</xdr:row>
      <xdr:rowOff>40727</xdr:rowOff>
    </xdr:from>
    <xdr:to>
      <xdr:col>1</xdr:col>
      <xdr:colOff>200518</xdr:colOff>
      <xdr:row>18</xdr:row>
      <xdr:rowOff>185902</xdr:rowOff>
    </xdr:to>
    <xdr:sp macro="" textlink="">
      <xdr:nvSpPr>
        <xdr:cNvPr id="2" name="Rectangle 25">
          <a:extLst>
            <a:ext uri="{FF2B5EF4-FFF2-40B4-BE49-F238E27FC236}">
              <a16:creationId xmlns:a16="http://schemas.microsoft.com/office/drawing/2014/main" id="{00000000-0008-0000-0600-000002000000}"/>
            </a:ext>
          </a:extLst>
        </xdr:cNvPr>
        <xdr:cNvSpPr/>
      </xdr:nvSpPr>
      <xdr:spPr>
        <a:xfrm>
          <a:off x="9180382" y="2078249"/>
          <a:ext cx="138874" cy="145175"/>
        </a:xfrm>
        <a:prstGeom prst="rect">
          <a:avLst/>
        </a:prstGeom>
        <a:solidFill>
          <a:srgbClr val="FF99FF"/>
        </a:solidFill>
        <a:ln>
          <a:solidFill>
            <a:srgbClr val="D6009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p>
      </xdr:txBody>
    </xdr:sp>
    <xdr:clientData/>
  </xdr:twoCellAnchor>
  <xdr:twoCellAnchor>
    <xdr:from>
      <xdr:col>1</xdr:col>
      <xdr:colOff>57150</xdr:colOff>
      <xdr:row>19</xdr:row>
      <xdr:rowOff>38100</xdr:rowOff>
    </xdr:from>
    <xdr:to>
      <xdr:col>1</xdr:col>
      <xdr:colOff>200025</xdr:colOff>
      <xdr:row>19</xdr:row>
      <xdr:rowOff>190500</xdr:rowOff>
    </xdr:to>
    <xdr:sp macro="" textlink="">
      <xdr:nvSpPr>
        <xdr:cNvPr id="476823" name="Rectangle 26">
          <a:extLst>
            <a:ext uri="{FF2B5EF4-FFF2-40B4-BE49-F238E27FC236}">
              <a16:creationId xmlns:a16="http://schemas.microsoft.com/office/drawing/2014/main" id="{00000000-0008-0000-0600-000097460700}"/>
            </a:ext>
          </a:extLst>
        </xdr:cNvPr>
        <xdr:cNvSpPr>
          <a:spLocks noChangeArrowheads="1"/>
        </xdr:cNvSpPr>
      </xdr:nvSpPr>
      <xdr:spPr bwMode="auto">
        <a:xfrm>
          <a:off x="476250" y="4057650"/>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1</xdr:col>
      <xdr:colOff>57150</xdr:colOff>
      <xdr:row>20</xdr:row>
      <xdr:rowOff>38100</xdr:rowOff>
    </xdr:from>
    <xdr:to>
      <xdr:col>1</xdr:col>
      <xdr:colOff>200025</xdr:colOff>
      <xdr:row>20</xdr:row>
      <xdr:rowOff>190500</xdr:rowOff>
    </xdr:to>
    <xdr:sp macro="" textlink="">
      <xdr:nvSpPr>
        <xdr:cNvPr id="476824" name="Rectangle 29">
          <a:extLst>
            <a:ext uri="{FF2B5EF4-FFF2-40B4-BE49-F238E27FC236}">
              <a16:creationId xmlns:a16="http://schemas.microsoft.com/office/drawing/2014/main" id="{00000000-0008-0000-0600-000098460700}"/>
            </a:ext>
          </a:extLst>
        </xdr:cNvPr>
        <xdr:cNvSpPr>
          <a:spLocks noChangeArrowheads="1"/>
        </xdr:cNvSpPr>
      </xdr:nvSpPr>
      <xdr:spPr bwMode="auto">
        <a:xfrm>
          <a:off x="476250" y="4267200"/>
          <a:ext cx="142875" cy="152400"/>
        </a:xfrm>
        <a:prstGeom prst="rect">
          <a:avLst/>
        </a:prstGeom>
        <a:solidFill>
          <a:srgbClr val="9999FF"/>
        </a:solidFill>
        <a:ln w="25400" algn="ctr">
          <a:solidFill>
            <a:srgbClr val="4A3C7B"/>
          </a:solidFill>
          <a:miter lim="800000"/>
          <a:headEnd/>
          <a:tailEnd/>
        </a:ln>
      </xdr:spPr>
    </xdr:sp>
    <xdr:clientData/>
  </xdr:twoCellAnchor>
  <xdr:twoCellAnchor>
    <xdr:from>
      <xdr:col>1</xdr:col>
      <xdr:colOff>57150</xdr:colOff>
      <xdr:row>21</xdr:row>
      <xdr:rowOff>47625</xdr:rowOff>
    </xdr:from>
    <xdr:to>
      <xdr:col>1</xdr:col>
      <xdr:colOff>200025</xdr:colOff>
      <xdr:row>21</xdr:row>
      <xdr:rowOff>190500</xdr:rowOff>
    </xdr:to>
    <xdr:sp macro="" textlink="">
      <xdr:nvSpPr>
        <xdr:cNvPr id="476825" name="Rectangle 31">
          <a:extLst>
            <a:ext uri="{FF2B5EF4-FFF2-40B4-BE49-F238E27FC236}">
              <a16:creationId xmlns:a16="http://schemas.microsoft.com/office/drawing/2014/main" id="{00000000-0008-0000-0600-000099460700}"/>
            </a:ext>
          </a:extLst>
        </xdr:cNvPr>
        <xdr:cNvSpPr>
          <a:spLocks noChangeArrowheads="1"/>
        </xdr:cNvSpPr>
      </xdr:nvSpPr>
      <xdr:spPr bwMode="auto">
        <a:xfrm>
          <a:off x="476250" y="4486275"/>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1</xdr:col>
      <xdr:colOff>57150</xdr:colOff>
      <xdr:row>22</xdr:row>
      <xdr:rowOff>47625</xdr:rowOff>
    </xdr:from>
    <xdr:to>
      <xdr:col>1</xdr:col>
      <xdr:colOff>200025</xdr:colOff>
      <xdr:row>22</xdr:row>
      <xdr:rowOff>190500</xdr:rowOff>
    </xdr:to>
    <xdr:sp macro="" textlink="">
      <xdr:nvSpPr>
        <xdr:cNvPr id="476826" name="Rectangle 33">
          <a:extLst>
            <a:ext uri="{FF2B5EF4-FFF2-40B4-BE49-F238E27FC236}">
              <a16:creationId xmlns:a16="http://schemas.microsoft.com/office/drawing/2014/main" id="{00000000-0008-0000-0600-00009A460700}"/>
            </a:ext>
          </a:extLst>
        </xdr:cNvPr>
        <xdr:cNvSpPr>
          <a:spLocks noChangeArrowheads="1"/>
        </xdr:cNvSpPr>
      </xdr:nvSpPr>
      <xdr:spPr bwMode="auto">
        <a:xfrm>
          <a:off x="476250" y="4695825"/>
          <a:ext cx="142875" cy="142875"/>
        </a:xfrm>
        <a:prstGeom prst="rect">
          <a:avLst/>
        </a:prstGeom>
        <a:solidFill>
          <a:srgbClr val="A5DBD6"/>
        </a:solidFill>
        <a:ln w="25400" algn="ctr">
          <a:solidFill>
            <a:srgbClr val="395652"/>
          </a:solidFill>
          <a:miter lim="800000"/>
          <a:headEnd/>
          <a:tailEnd/>
        </a:ln>
      </xdr:spPr>
    </xdr:sp>
    <xdr:clientData/>
  </xdr:twoCellAnchor>
  <xdr:twoCellAnchor>
    <xdr:from>
      <xdr:col>1</xdr:col>
      <xdr:colOff>533400</xdr:colOff>
      <xdr:row>5</xdr:row>
      <xdr:rowOff>171450</xdr:rowOff>
    </xdr:from>
    <xdr:to>
      <xdr:col>1</xdr:col>
      <xdr:colOff>1914525</xdr:colOff>
      <xdr:row>8</xdr:row>
      <xdr:rowOff>0</xdr:rowOff>
    </xdr:to>
    <xdr:sp macro="" textlink="">
      <xdr:nvSpPr>
        <xdr:cNvPr id="37" name="Round Same Side Corner Rectangle 36">
          <a:hlinkClick xmlns:r="http://schemas.openxmlformats.org/officeDocument/2006/relationships" r:id="rId3" tooltip="Financial commitments"/>
          <a:extLst>
            <a:ext uri="{FF2B5EF4-FFF2-40B4-BE49-F238E27FC236}">
              <a16:creationId xmlns:a16="http://schemas.microsoft.com/office/drawing/2014/main" id="{00000000-0008-0000-0600-000025000000}"/>
            </a:ext>
          </a:extLst>
        </xdr:cNvPr>
        <xdr:cNvSpPr/>
      </xdr:nvSpPr>
      <xdr:spPr bwMode="auto">
        <a:xfrm>
          <a:off x="952500" y="600075"/>
          <a:ext cx="1381125" cy="400050"/>
        </a:xfrm>
        <a:prstGeom prst="round2SameRect">
          <a:avLst/>
        </a:prstGeom>
        <a:solidFill>
          <a:srgbClr val="FFA2EF"/>
        </a:solidFill>
        <a:ln>
          <a:solidFill>
            <a:srgbClr val="84047B"/>
          </a:solidFill>
          <a:headEnd/>
          <a:tailEnd/>
        </a:ln>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AU" sz="1100" b="1" spc="0" baseline="0">
              <a:solidFill>
                <a:sysClr val="windowText" lastClr="000000"/>
              </a:solidFill>
              <a:latin typeface="Salzburg Serial" panose="02000000000000000000" pitchFamily="50" charset="0"/>
              <a:cs typeface="Arial" pitchFamily="34" charset="0"/>
            </a:rPr>
            <a:t>Financial commitments</a:t>
          </a:r>
        </a:p>
      </xdr:txBody>
    </xdr:sp>
    <xdr:clientData/>
  </xdr:twoCellAnchor>
  <xdr:twoCellAnchor>
    <xdr:from>
      <xdr:col>1</xdr:col>
      <xdr:colOff>1924050</xdr:colOff>
      <xdr:row>5</xdr:row>
      <xdr:rowOff>171450</xdr:rowOff>
    </xdr:from>
    <xdr:to>
      <xdr:col>1</xdr:col>
      <xdr:colOff>3181350</xdr:colOff>
      <xdr:row>8</xdr:row>
      <xdr:rowOff>0</xdr:rowOff>
    </xdr:to>
    <xdr:sp macro="" textlink="">
      <xdr:nvSpPr>
        <xdr:cNvPr id="38" name="Round Same Side Corner Rectangle 7">
          <a:hlinkClick xmlns:r="http://schemas.openxmlformats.org/officeDocument/2006/relationships" r:id="rId4" tooltip="Home / Utilities"/>
          <a:extLst>
            <a:ext uri="{FF2B5EF4-FFF2-40B4-BE49-F238E27FC236}">
              <a16:creationId xmlns:a16="http://schemas.microsoft.com/office/drawing/2014/main" id="{00000000-0008-0000-0600-000026000000}"/>
            </a:ext>
          </a:extLst>
        </xdr:cNvPr>
        <xdr:cNvSpPr>
          <a:spLocks noChangeArrowheads="1"/>
        </xdr:cNvSpPr>
      </xdr:nvSpPr>
      <xdr:spPr bwMode="auto">
        <a:xfrm>
          <a:off x="2343150" y="600075"/>
          <a:ext cx="1257300" cy="400050"/>
        </a:xfrm>
        <a:custGeom>
          <a:avLst/>
          <a:gdLst>
            <a:gd name="T0" fmla="*/ 1257300 w 1257300"/>
            <a:gd name="T1" fmla="*/ 200025 h 400050"/>
            <a:gd name="T2" fmla="*/ 628650 w 1257300"/>
            <a:gd name="T3" fmla="*/ 400050 h 400050"/>
            <a:gd name="T4" fmla="*/ 0 w 1257300"/>
            <a:gd name="T5" fmla="*/ 200025 h 400050"/>
            <a:gd name="T6" fmla="*/ 628650 w 1257300"/>
            <a:gd name="T7" fmla="*/ 0 h 400050"/>
            <a:gd name="T8" fmla="*/ 0 60000 65536"/>
            <a:gd name="T9" fmla="*/ 5898240 60000 65536"/>
            <a:gd name="T10" fmla="*/ 11796480 60000 65536"/>
            <a:gd name="T11" fmla="*/ 17694720 60000 65536"/>
            <a:gd name="T12" fmla="*/ 19529 w 1257300"/>
            <a:gd name="T13" fmla="*/ 19529 h 400050"/>
            <a:gd name="T14" fmla="*/ 1237771 w 1257300"/>
            <a:gd name="T15" fmla="*/ 400050 h 400050"/>
          </a:gdLst>
          <a:ahLst/>
          <a:cxnLst>
            <a:cxn ang="T8">
              <a:pos x="T0" y="T1"/>
            </a:cxn>
            <a:cxn ang="T9">
              <a:pos x="T2" y="T3"/>
            </a:cxn>
            <a:cxn ang="T10">
              <a:pos x="T4" y="T5"/>
            </a:cxn>
            <a:cxn ang="T11">
              <a:pos x="T6" y="T7"/>
            </a:cxn>
          </a:cxnLst>
          <a:rect l="T12" t="T13" r="T14" b="T15"/>
          <a:pathLst>
            <a:path w="1257300" h="400050">
              <a:moveTo>
                <a:pt x="66676" y="0"/>
              </a:moveTo>
              <a:lnTo>
                <a:pt x="1190624" y="0"/>
              </a:lnTo>
              <a:lnTo>
                <a:pt x="1190623" y="0"/>
              </a:lnTo>
              <a:cubicBezTo>
                <a:pt x="1227448" y="0"/>
                <a:pt x="1257300" y="29851"/>
                <a:pt x="1257300" y="66676"/>
              </a:cubicBezTo>
              <a:lnTo>
                <a:pt x="1257300" y="400050"/>
              </a:lnTo>
              <a:lnTo>
                <a:pt x="0" y="400050"/>
              </a:lnTo>
              <a:lnTo>
                <a:pt x="0" y="66676"/>
              </a:lnTo>
              <a:cubicBezTo>
                <a:pt x="0" y="29851"/>
                <a:pt x="29851" y="0"/>
                <a:pt x="66675" y="0"/>
              </a:cubicBezTo>
              <a:close/>
            </a:path>
          </a:pathLst>
        </a:custGeom>
        <a:solidFill>
          <a:srgbClr val="F79A6B"/>
        </a:solidFill>
        <a:ln w="25400" algn="ctr">
          <a:solidFill>
            <a:srgbClr val="943018"/>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Home / utilities</a:t>
          </a:r>
        </a:p>
      </xdr:txBody>
    </xdr:sp>
    <xdr:clientData/>
  </xdr:twoCellAnchor>
  <xdr:twoCellAnchor>
    <xdr:from>
      <xdr:col>1</xdr:col>
      <xdr:colOff>3200400</xdr:colOff>
      <xdr:row>5</xdr:row>
      <xdr:rowOff>171450</xdr:rowOff>
    </xdr:from>
    <xdr:to>
      <xdr:col>3</xdr:col>
      <xdr:colOff>114300</xdr:colOff>
      <xdr:row>8</xdr:row>
      <xdr:rowOff>0</xdr:rowOff>
    </xdr:to>
    <xdr:sp macro="" textlink="">
      <xdr:nvSpPr>
        <xdr:cNvPr id="39" name="Round Same Side Corner Rectangle 8">
          <a:hlinkClick xmlns:r="http://schemas.openxmlformats.org/officeDocument/2006/relationships" r:id="rId5" tooltip="Education / Health"/>
          <a:extLst>
            <a:ext uri="{FF2B5EF4-FFF2-40B4-BE49-F238E27FC236}">
              <a16:creationId xmlns:a16="http://schemas.microsoft.com/office/drawing/2014/main" id="{00000000-0008-0000-0600-000027000000}"/>
            </a:ext>
          </a:extLst>
        </xdr:cNvPr>
        <xdr:cNvSpPr>
          <a:spLocks noChangeArrowheads="1"/>
        </xdr:cNvSpPr>
      </xdr:nvSpPr>
      <xdr:spPr bwMode="auto">
        <a:xfrm>
          <a:off x="3619500" y="600075"/>
          <a:ext cx="1485900" cy="400050"/>
        </a:xfrm>
        <a:custGeom>
          <a:avLst/>
          <a:gdLst>
            <a:gd name="T0" fmla="*/ 1485900 w 1485900"/>
            <a:gd name="T1" fmla="*/ 200025 h 400050"/>
            <a:gd name="T2" fmla="*/ 742950 w 1485900"/>
            <a:gd name="T3" fmla="*/ 400050 h 400050"/>
            <a:gd name="T4" fmla="*/ 0 w 1485900"/>
            <a:gd name="T5" fmla="*/ 200025 h 400050"/>
            <a:gd name="T6" fmla="*/ 742950 w 1485900"/>
            <a:gd name="T7" fmla="*/ 0 h 400050"/>
            <a:gd name="T8" fmla="*/ 0 60000 65536"/>
            <a:gd name="T9" fmla="*/ 5898240 60000 65536"/>
            <a:gd name="T10" fmla="*/ 11796480 60000 65536"/>
            <a:gd name="T11" fmla="*/ 17694720 60000 65536"/>
            <a:gd name="T12" fmla="*/ 19529 w 1485900"/>
            <a:gd name="T13" fmla="*/ 19529 h 400050"/>
            <a:gd name="T14" fmla="*/ 1466371 w 1485900"/>
            <a:gd name="T15" fmla="*/ 400050 h 400050"/>
          </a:gdLst>
          <a:ahLst/>
          <a:cxnLst>
            <a:cxn ang="T8">
              <a:pos x="T0" y="T1"/>
            </a:cxn>
            <a:cxn ang="T9">
              <a:pos x="T2" y="T3"/>
            </a:cxn>
            <a:cxn ang="T10">
              <a:pos x="T4" y="T5"/>
            </a:cxn>
            <a:cxn ang="T11">
              <a:pos x="T6" y="T7"/>
            </a:cxn>
          </a:cxnLst>
          <a:rect l="T12" t="T13" r="T14" b="T15"/>
          <a:pathLst>
            <a:path w="1485900" h="400050">
              <a:moveTo>
                <a:pt x="66676" y="0"/>
              </a:moveTo>
              <a:lnTo>
                <a:pt x="1419224" y="0"/>
              </a:lnTo>
              <a:lnTo>
                <a:pt x="1419223" y="0"/>
              </a:lnTo>
              <a:cubicBezTo>
                <a:pt x="1456048" y="0"/>
                <a:pt x="1485900" y="29851"/>
                <a:pt x="1485900" y="66676"/>
              </a:cubicBezTo>
              <a:lnTo>
                <a:pt x="1485900" y="400050"/>
              </a:lnTo>
              <a:lnTo>
                <a:pt x="0" y="400050"/>
              </a:lnTo>
              <a:lnTo>
                <a:pt x="0" y="66676"/>
              </a:lnTo>
              <a:cubicBezTo>
                <a:pt x="0" y="29851"/>
                <a:pt x="29851" y="0"/>
                <a:pt x="66675" y="0"/>
              </a:cubicBezTo>
              <a:close/>
            </a:path>
          </a:pathLst>
        </a:custGeom>
        <a:solidFill>
          <a:srgbClr val="AD86C6"/>
        </a:solidFill>
        <a:ln w="25400" algn="ctr">
          <a:solidFill>
            <a:srgbClr val="4A3C7B"/>
          </a:solidFill>
          <a:miter lim="800000"/>
          <a:headEnd/>
          <a:tailEnd/>
        </a:ln>
      </xdr:spPr>
      <xdr:txBody>
        <a:bodyPr vertOverflow="clip" wrap="square" lIns="27432" tIns="27432" rIns="27432" bIns="27432" anchor="ctr" upright="1"/>
        <a:lstStyle/>
        <a:p>
          <a:pPr algn="ctr" rtl="0">
            <a:defRPr sz="1000"/>
          </a:pPr>
          <a:r>
            <a:rPr lang="en-AU" sz="1000" b="1" i="0" u="none" strike="noStrike" baseline="0">
              <a:ln>
                <a:noFill/>
              </a:ln>
              <a:solidFill>
                <a:schemeClr val="tx1"/>
              </a:solidFill>
              <a:latin typeface="Salzburg Serial" panose="02000000000000000000" pitchFamily="50" charset="0"/>
              <a:cs typeface="Arial"/>
            </a:rPr>
            <a:t>Education</a:t>
          </a:r>
          <a:r>
            <a:rPr lang="en-AU" sz="1100" b="1" i="0" u="none" strike="noStrike" baseline="0">
              <a:ln>
                <a:noFill/>
              </a:ln>
              <a:solidFill>
                <a:srgbClr val="000000"/>
              </a:solidFill>
              <a:latin typeface="Salzburg Serial" panose="02000000000000000000" pitchFamily="50" charset="0"/>
              <a:cs typeface="Arial"/>
            </a:rPr>
            <a:t> </a:t>
          </a:r>
          <a:r>
            <a:rPr lang="en-AU" sz="1100" b="1" i="0" u="none" strike="noStrike" baseline="0">
              <a:solidFill>
                <a:srgbClr val="000000"/>
              </a:solidFill>
              <a:latin typeface="Salzburg Serial" panose="02000000000000000000" pitchFamily="50" charset="0"/>
              <a:cs typeface="Arial"/>
            </a:rPr>
            <a:t>/ health</a:t>
          </a:r>
        </a:p>
      </xdr:txBody>
    </xdr:sp>
    <xdr:clientData/>
  </xdr:twoCellAnchor>
  <xdr:twoCellAnchor>
    <xdr:from>
      <xdr:col>3</xdr:col>
      <xdr:colOff>123825</xdr:colOff>
      <xdr:row>5</xdr:row>
      <xdr:rowOff>171450</xdr:rowOff>
    </xdr:from>
    <xdr:to>
      <xdr:col>4</xdr:col>
      <xdr:colOff>381000</xdr:colOff>
      <xdr:row>8</xdr:row>
      <xdr:rowOff>0</xdr:rowOff>
    </xdr:to>
    <xdr:sp macro="" textlink="">
      <xdr:nvSpPr>
        <xdr:cNvPr id="40" name="Round Same Side Corner Rectangle 9">
          <a:hlinkClick xmlns:r="http://schemas.openxmlformats.org/officeDocument/2006/relationships" r:id="rId6" tooltip="Shopping / Transport"/>
          <a:extLst>
            <a:ext uri="{FF2B5EF4-FFF2-40B4-BE49-F238E27FC236}">
              <a16:creationId xmlns:a16="http://schemas.microsoft.com/office/drawing/2014/main" id="{00000000-0008-0000-0600-000028000000}"/>
            </a:ext>
          </a:extLst>
        </xdr:cNvPr>
        <xdr:cNvSpPr>
          <a:spLocks noChangeArrowheads="1"/>
        </xdr:cNvSpPr>
      </xdr:nvSpPr>
      <xdr:spPr bwMode="auto">
        <a:xfrm>
          <a:off x="5114925" y="600075"/>
          <a:ext cx="1419225" cy="400050"/>
        </a:xfrm>
        <a:custGeom>
          <a:avLst/>
          <a:gdLst>
            <a:gd name="T0" fmla="*/ 1590675 w 1590675"/>
            <a:gd name="T1" fmla="*/ 200025 h 400050"/>
            <a:gd name="T2" fmla="*/ 795338 w 1590675"/>
            <a:gd name="T3" fmla="*/ 400050 h 400050"/>
            <a:gd name="T4" fmla="*/ 0 w 1590675"/>
            <a:gd name="T5" fmla="*/ 200025 h 400050"/>
            <a:gd name="T6" fmla="*/ 795338 w 1590675"/>
            <a:gd name="T7" fmla="*/ 0 h 400050"/>
            <a:gd name="T8" fmla="*/ 0 60000 65536"/>
            <a:gd name="T9" fmla="*/ 5898240 60000 65536"/>
            <a:gd name="T10" fmla="*/ 11796480 60000 65536"/>
            <a:gd name="T11" fmla="*/ 17694720 60000 65536"/>
            <a:gd name="T12" fmla="*/ 19529 w 1590675"/>
            <a:gd name="T13" fmla="*/ 19529 h 400050"/>
            <a:gd name="T14" fmla="*/ 1571146 w 1590675"/>
            <a:gd name="T15" fmla="*/ 400050 h 400050"/>
          </a:gdLst>
          <a:ahLst/>
          <a:cxnLst>
            <a:cxn ang="T8">
              <a:pos x="T0" y="T1"/>
            </a:cxn>
            <a:cxn ang="T9">
              <a:pos x="T2" y="T3"/>
            </a:cxn>
            <a:cxn ang="T10">
              <a:pos x="T4" y="T5"/>
            </a:cxn>
            <a:cxn ang="T11">
              <a:pos x="T6" y="T7"/>
            </a:cxn>
          </a:cxnLst>
          <a:rect l="T12" t="T13" r="T14" b="T15"/>
          <a:pathLst>
            <a:path w="1590675" h="400050">
              <a:moveTo>
                <a:pt x="66676" y="0"/>
              </a:moveTo>
              <a:lnTo>
                <a:pt x="1523999" y="0"/>
              </a:lnTo>
              <a:lnTo>
                <a:pt x="1523998" y="0"/>
              </a:lnTo>
              <a:cubicBezTo>
                <a:pt x="1560823" y="0"/>
                <a:pt x="1590675" y="29851"/>
                <a:pt x="1590675" y="66676"/>
              </a:cubicBezTo>
              <a:lnTo>
                <a:pt x="1590675" y="400050"/>
              </a:lnTo>
              <a:lnTo>
                <a:pt x="0" y="400050"/>
              </a:lnTo>
              <a:lnTo>
                <a:pt x="0" y="66676"/>
              </a:lnTo>
              <a:cubicBezTo>
                <a:pt x="0" y="29851"/>
                <a:pt x="29851" y="0"/>
                <a:pt x="66675" y="0"/>
              </a:cubicBezTo>
              <a:close/>
            </a:path>
          </a:pathLst>
        </a:custGeom>
        <a:solidFill>
          <a:srgbClr val="F7DF5A"/>
        </a:solidFill>
        <a:ln w="25400" algn="ctr">
          <a:solidFill>
            <a:srgbClr val="9C6500"/>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Shopping / transport</a:t>
          </a:r>
        </a:p>
      </xdr:txBody>
    </xdr:sp>
    <xdr:clientData/>
  </xdr:twoCellAnchor>
  <xdr:twoCellAnchor>
    <xdr:from>
      <xdr:col>4</xdr:col>
      <xdr:colOff>390526</xdr:colOff>
      <xdr:row>5</xdr:row>
      <xdr:rowOff>171450</xdr:rowOff>
    </xdr:from>
    <xdr:to>
      <xdr:col>5</xdr:col>
      <xdr:colOff>371475</xdr:colOff>
      <xdr:row>8</xdr:row>
      <xdr:rowOff>0</xdr:rowOff>
    </xdr:to>
    <xdr:sp macro="" textlink="">
      <xdr:nvSpPr>
        <xdr:cNvPr id="41" name="Round Same Side Corner Rectangle 10">
          <a:hlinkClick xmlns:r="http://schemas.openxmlformats.org/officeDocument/2006/relationships" r:id="rId1" tooltip="Entertainment / Eating out"/>
          <a:extLst>
            <a:ext uri="{FF2B5EF4-FFF2-40B4-BE49-F238E27FC236}">
              <a16:creationId xmlns:a16="http://schemas.microsoft.com/office/drawing/2014/main" id="{00000000-0008-0000-0600-000029000000}"/>
            </a:ext>
          </a:extLst>
        </xdr:cNvPr>
        <xdr:cNvSpPr>
          <a:spLocks noChangeArrowheads="1"/>
        </xdr:cNvSpPr>
      </xdr:nvSpPr>
      <xdr:spPr bwMode="auto">
        <a:xfrm>
          <a:off x="6543676" y="600075"/>
          <a:ext cx="1495424"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rgbClr val="A5DBD6"/>
        </a:solidFill>
        <a:ln w="25400" algn="ctr">
          <a:solidFill>
            <a:srgbClr val="395652"/>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Entertainment / eating out</a:t>
          </a:r>
        </a:p>
      </xdr:txBody>
    </xdr:sp>
    <xdr:clientData/>
  </xdr:twoCellAnchor>
  <xdr:twoCellAnchor>
    <xdr:from>
      <xdr:col>0</xdr:col>
      <xdr:colOff>19050</xdr:colOff>
      <xdr:row>5</xdr:row>
      <xdr:rowOff>171450</xdr:rowOff>
    </xdr:from>
    <xdr:to>
      <xdr:col>1</xdr:col>
      <xdr:colOff>523875</xdr:colOff>
      <xdr:row>8</xdr:row>
      <xdr:rowOff>0</xdr:rowOff>
    </xdr:to>
    <xdr:sp macro="" textlink="">
      <xdr:nvSpPr>
        <xdr:cNvPr id="42" name="Round Same Side Corner Rectangle 11">
          <a:hlinkClick xmlns:r="http://schemas.openxmlformats.org/officeDocument/2006/relationships" r:id="rId7" tooltip="Income"/>
          <a:extLst>
            <a:ext uri="{FF2B5EF4-FFF2-40B4-BE49-F238E27FC236}">
              <a16:creationId xmlns:a16="http://schemas.microsoft.com/office/drawing/2014/main" id="{00000000-0008-0000-0600-00002A000000}"/>
            </a:ext>
          </a:extLst>
        </xdr:cNvPr>
        <xdr:cNvSpPr>
          <a:spLocks noChangeArrowheads="1"/>
        </xdr:cNvSpPr>
      </xdr:nvSpPr>
      <xdr:spPr bwMode="auto">
        <a:xfrm>
          <a:off x="19050" y="600075"/>
          <a:ext cx="923925" cy="400050"/>
        </a:xfrm>
        <a:custGeom>
          <a:avLst/>
          <a:gdLst>
            <a:gd name="T0" fmla="*/ 923925 w 923925"/>
            <a:gd name="T1" fmla="*/ 200025 h 400050"/>
            <a:gd name="T2" fmla="*/ 461963 w 923925"/>
            <a:gd name="T3" fmla="*/ 400050 h 400050"/>
            <a:gd name="T4" fmla="*/ 0 w 923925"/>
            <a:gd name="T5" fmla="*/ 200025 h 400050"/>
            <a:gd name="T6" fmla="*/ 461963 w 923925"/>
            <a:gd name="T7" fmla="*/ 0 h 400050"/>
            <a:gd name="T8" fmla="*/ 0 60000 65536"/>
            <a:gd name="T9" fmla="*/ 5898240 60000 65536"/>
            <a:gd name="T10" fmla="*/ 11796480 60000 65536"/>
            <a:gd name="T11" fmla="*/ 17694720 60000 65536"/>
            <a:gd name="T12" fmla="*/ 19529 w 923925"/>
            <a:gd name="T13" fmla="*/ 19529 h 400050"/>
            <a:gd name="T14" fmla="*/ 904396 w 923925"/>
            <a:gd name="T15" fmla="*/ 400050 h 400050"/>
          </a:gdLst>
          <a:ahLst/>
          <a:cxnLst>
            <a:cxn ang="T8">
              <a:pos x="T0" y="T1"/>
            </a:cxn>
            <a:cxn ang="T9">
              <a:pos x="T2" y="T3"/>
            </a:cxn>
            <a:cxn ang="T10">
              <a:pos x="T4" y="T5"/>
            </a:cxn>
            <a:cxn ang="T11">
              <a:pos x="T6" y="T7"/>
            </a:cxn>
          </a:cxnLst>
          <a:rect l="T12" t="T13" r="T14" b="T15"/>
          <a:pathLst>
            <a:path w="923925" h="400050">
              <a:moveTo>
                <a:pt x="66676" y="0"/>
              </a:moveTo>
              <a:lnTo>
                <a:pt x="857249" y="0"/>
              </a:lnTo>
              <a:lnTo>
                <a:pt x="857248" y="0"/>
              </a:lnTo>
              <a:cubicBezTo>
                <a:pt x="894073" y="0"/>
                <a:pt x="923925" y="29851"/>
                <a:pt x="923925" y="66676"/>
              </a:cubicBezTo>
              <a:lnTo>
                <a:pt x="923925" y="400050"/>
              </a:lnTo>
              <a:lnTo>
                <a:pt x="0" y="400050"/>
              </a:lnTo>
              <a:lnTo>
                <a:pt x="0" y="66676"/>
              </a:lnTo>
              <a:cubicBezTo>
                <a:pt x="0" y="29851"/>
                <a:pt x="29851" y="0"/>
                <a:pt x="66675" y="0"/>
              </a:cubicBezTo>
              <a:close/>
            </a:path>
          </a:pathLst>
        </a:custGeom>
        <a:solidFill>
          <a:srgbClr val="94AEDE"/>
        </a:solidFill>
        <a:ln w="25400" algn="ctr">
          <a:solidFill>
            <a:srgbClr val="213C94"/>
          </a:solidFill>
          <a:miter lim="800000"/>
          <a:headEnd/>
          <a:tailEnd/>
        </a:ln>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Income</a:t>
          </a:r>
        </a:p>
      </xdr:txBody>
    </xdr:sp>
    <xdr:clientData/>
  </xdr:twoCellAnchor>
  <xdr:twoCellAnchor>
    <xdr:from>
      <xdr:col>6</xdr:col>
      <xdr:colOff>85725</xdr:colOff>
      <xdr:row>5</xdr:row>
      <xdr:rowOff>171450</xdr:rowOff>
    </xdr:from>
    <xdr:to>
      <xdr:col>7</xdr:col>
      <xdr:colOff>200025</xdr:colOff>
      <xdr:row>8</xdr:row>
      <xdr:rowOff>0</xdr:rowOff>
    </xdr:to>
    <xdr:sp macro="" textlink="">
      <xdr:nvSpPr>
        <xdr:cNvPr id="44" name="Round Same Side Corner Rectangle 10">
          <a:hlinkClick xmlns:r="http://schemas.openxmlformats.org/officeDocument/2006/relationships" r:id="rId8" tooltip="Entertainment / Eating out"/>
          <a:extLst>
            <a:ext uri="{FF2B5EF4-FFF2-40B4-BE49-F238E27FC236}">
              <a16:creationId xmlns:a16="http://schemas.microsoft.com/office/drawing/2014/main" id="{00000000-0008-0000-0600-00002C000000}"/>
            </a:ext>
          </a:extLst>
        </xdr:cNvPr>
        <xdr:cNvSpPr>
          <a:spLocks noChangeArrowheads="1"/>
        </xdr:cNvSpPr>
      </xdr:nvSpPr>
      <xdr:spPr bwMode="auto">
        <a:xfrm>
          <a:off x="8191500" y="600075"/>
          <a:ext cx="809625" cy="400050"/>
        </a:xfrm>
        <a:custGeom>
          <a:avLst/>
          <a:gdLst>
            <a:gd name="T0" fmla="*/ 1885950 w 1885950"/>
            <a:gd name="T1" fmla="*/ 200025 h 400050"/>
            <a:gd name="T2" fmla="*/ 942975 w 1885950"/>
            <a:gd name="T3" fmla="*/ 400050 h 400050"/>
            <a:gd name="T4" fmla="*/ 0 w 1885950"/>
            <a:gd name="T5" fmla="*/ 200025 h 400050"/>
            <a:gd name="T6" fmla="*/ 942975 w 1885950"/>
            <a:gd name="T7" fmla="*/ 0 h 400050"/>
            <a:gd name="T8" fmla="*/ 0 60000 65536"/>
            <a:gd name="T9" fmla="*/ 5898240 60000 65536"/>
            <a:gd name="T10" fmla="*/ 11796480 60000 65536"/>
            <a:gd name="T11" fmla="*/ 17694720 60000 65536"/>
            <a:gd name="T12" fmla="*/ 19529 w 1885950"/>
            <a:gd name="T13" fmla="*/ 19529 h 400050"/>
            <a:gd name="T14" fmla="*/ 1866421 w 1885950"/>
            <a:gd name="T15" fmla="*/ 400050 h 400050"/>
          </a:gdLst>
          <a:ahLst/>
          <a:cxnLst>
            <a:cxn ang="T8">
              <a:pos x="T0" y="T1"/>
            </a:cxn>
            <a:cxn ang="T9">
              <a:pos x="T2" y="T3"/>
            </a:cxn>
            <a:cxn ang="T10">
              <a:pos x="T4" y="T5"/>
            </a:cxn>
            <a:cxn ang="T11">
              <a:pos x="T6" y="T7"/>
            </a:cxn>
          </a:cxnLst>
          <a:rect l="T12" t="T13" r="T14" b="T15"/>
          <a:pathLst>
            <a:path w="1885950" h="400050">
              <a:moveTo>
                <a:pt x="66676" y="0"/>
              </a:moveTo>
              <a:lnTo>
                <a:pt x="1819274" y="0"/>
              </a:lnTo>
              <a:lnTo>
                <a:pt x="1819273" y="0"/>
              </a:lnTo>
              <a:cubicBezTo>
                <a:pt x="1856098" y="0"/>
                <a:pt x="1885950" y="29851"/>
                <a:pt x="1885950" y="66676"/>
              </a:cubicBezTo>
              <a:lnTo>
                <a:pt x="1885950" y="400050"/>
              </a:lnTo>
              <a:lnTo>
                <a:pt x="0" y="400050"/>
              </a:lnTo>
              <a:lnTo>
                <a:pt x="0" y="66676"/>
              </a:lnTo>
              <a:cubicBezTo>
                <a:pt x="0" y="29851"/>
                <a:pt x="29851" y="0"/>
                <a:pt x="66675" y="0"/>
              </a:cubicBezTo>
              <a:close/>
            </a:path>
          </a:pathLst>
        </a:custGeom>
        <a:solidFill>
          <a:schemeClr val="bg1"/>
        </a:solidFill>
        <a:ln w="25400" algn="ctr">
          <a:noFill/>
          <a:miter lim="800000"/>
          <a:headEnd/>
          <a:tailEnd/>
        </a:ln>
        <a:effectLst>
          <a:innerShdw blurRad="63500" dist="50800" dir="16200000">
            <a:prstClr val="black">
              <a:alpha val="50000"/>
            </a:prstClr>
          </a:innerShdw>
        </a:effectLst>
      </xdr:spPr>
      <xdr:txBody>
        <a:bodyPr vertOverflow="clip" wrap="square" lIns="27432" tIns="27432" rIns="27432" bIns="27432" anchor="ctr" upright="1"/>
        <a:lstStyle/>
        <a:p>
          <a:pPr algn="ctr" rtl="0">
            <a:defRPr sz="1000"/>
          </a:pPr>
          <a:r>
            <a:rPr lang="en-AU" sz="1100" b="1" i="0" u="none" strike="noStrike" baseline="0">
              <a:solidFill>
                <a:srgbClr val="000000"/>
              </a:solidFill>
              <a:latin typeface="Salzburg Serial" panose="02000000000000000000" pitchFamily="50" charset="0"/>
              <a:cs typeface="Arial"/>
            </a:rPr>
            <a:t>Results</a:t>
          </a:r>
        </a:p>
      </xdr:txBody>
    </xdr:sp>
    <xdr:clientData/>
  </xdr:twoCellAnchor>
  <xdr:twoCellAnchor editAs="oneCell">
    <xdr:from>
      <xdr:col>6</xdr:col>
      <xdr:colOff>95250</xdr:colOff>
      <xdr:row>31</xdr:row>
      <xdr:rowOff>0</xdr:rowOff>
    </xdr:from>
    <xdr:to>
      <xdr:col>7</xdr:col>
      <xdr:colOff>161925</xdr:colOff>
      <xdr:row>35</xdr:row>
      <xdr:rowOff>0</xdr:rowOff>
    </xdr:to>
    <xdr:pic>
      <xdr:nvPicPr>
        <xdr:cNvPr id="476834" name="Picture 1" descr="bluetintpaperCurl.png">
          <a:extLst>
            <a:ext uri="{FF2B5EF4-FFF2-40B4-BE49-F238E27FC236}">
              <a16:creationId xmlns:a16="http://schemas.microsoft.com/office/drawing/2014/main" id="{00000000-0008-0000-0600-0000A24607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839075" y="6534150"/>
          <a:ext cx="7620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9525</xdr:colOff>
      <xdr:row>12</xdr:row>
      <xdr:rowOff>38100</xdr:rowOff>
    </xdr:from>
    <xdr:to>
      <xdr:col>9</xdr:col>
      <xdr:colOff>152400</xdr:colOff>
      <xdr:row>12</xdr:row>
      <xdr:rowOff>180975</xdr:rowOff>
    </xdr:to>
    <xdr:sp macro="" textlink="">
      <xdr:nvSpPr>
        <xdr:cNvPr id="476835" name="Rectangle 12">
          <a:extLst>
            <a:ext uri="{FF2B5EF4-FFF2-40B4-BE49-F238E27FC236}">
              <a16:creationId xmlns:a16="http://schemas.microsoft.com/office/drawing/2014/main" id="{00000000-0008-0000-0600-0000A3460700}"/>
            </a:ext>
          </a:extLst>
        </xdr:cNvPr>
        <xdr:cNvSpPr>
          <a:spLocks noChangeArrowheads="1"/>
        </xdr:cNvSpPr>
      </xdr:nvSpPr>
      <xdr:spPr bwMode="auto">
        <a:xfrm>
          <a:off x="8724900" y="2590800"/>
          <a:ext cx="142875" cy="142875"/>
        </a:xfrm>
        <a:prstGeom prst="rect">
          <a:avLst/>
        </a:prstGeom>
        <a:solidFill>
          <a:srgbClr val="94AEDE"/>
        </a:solidFill>
        <a:ln w="25400" algn="ctr">
          <a:solidFill>
            <a:srgbClr val="213C94"/>
          </a:solidFill>
          <a:miter lim="800000"/>
          <a:headEnd/>
          <a:tailEnd/>
        </a:ln>
      </xdr:spPr>
    </xdr:sp>
    <xdr:clientData/>
  </xdr:twoCellAnchor>
  <xdr:twoCellAnchor>
    <xdr:from>
      <xdr:col>8</xdr:col>
      <xdr:colOff>61230</xdr:colOff>
      <xdr:row>17</xdr:row>
      <xdr:rowOff>40727</xdr:rowOff>
    </xdr:from>
    <xdr:to>
      <xdr:col>9</xdr:col>
      <xdr:colOff>133843</xdr:colOff>
      <xdr:row>17</xdr:row>
      <xdr:rowOff>185902</xdr:rowOff>
    </xdr:to>
    <xdr:sp macro="" textlink="">
      <xdr:nvSpPr>
        <xdr:cNvPr id="49" name="Rectangle 48">
          <a:extLst>
            <a:ext uri="{FF2B5EF4-FFF2-40B4-BE49-F238E27FC236}">
              <a16:creationId xmlns:a16="http://schemas.microsoft.com/office/drawing/2014/main" id="{00000000-0008-0000-0600-000031000000}"/>
            </a:ext>
          </a:extLst>
        </xdr:cNvPr>
        <xdr:cNvSpPr/>
      </xdr:nvSpPr>
      <xdr:spPr>
        <a:xfrm>
          <a:off x="9071880" y="2926802"/>
          <a:ext cx="139288" cy="145175"/>
        </a:xfrm>
        <a:prstGeom prst="rect">
          <a:avLst/>
        </a:prstGeom>
        <a:solidFill>
          <a:srgbClr val="FFA2EF"/>
        </a:solidFill>
        <a:ln>
          <a:solidFill>
            <a:srgbClr val="8404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p>
      </xdr:txBody>
    </xdr:sp>
    <xdr:clientData/>
  </xdr:twoCellAnchor>
  <xdr:twoCellAnchor>
    <xdr:from>
      <xdr:col>8</xdr:col>
      <xdr:colOff>57150</xdr:colOff>
      <xdr:row>18</xdr:row>
      <xdr:rowOff>38100</xdr:rowOff>
    </xdr:from>
    <xdr:to>
      <xdr:col>9</xdr:col>
      <xdr:colOff>133350</xdr:colOff>
      <xdr:row>18</xdr:row>
      <xdr:rowOff>190500</xdr:rowOff>
    </xdr:to>
    <xdr:sp macro="" textlink="">
      <xdr:nvSpPr>
        <xdr:cNvPr id="476837" name="Rectangle 14">
          <a:extLst>
            <a:ext uri="{FF2B5EF4-FFF2-40B4-BE49-F238E27FC236}">
              <a16:creationId xmlns:a16="http://schemas.microsoft.com/office/drawing/2014/main" id="{00000000-0008-0000-0600-0000A5460700}"/>
            </a:ext>
          </a:extLst>
        </xdr:cNvPr>
        <xdr:cNvSpPr>
          <a:spLocks noChangeArrowheads="1"/>
        </xdr:cNvSpPr>
      </xdr:nvSpPr>
      <xdr:spPr bwMode="auto">
        <a:xfrm>
          <a:off x="8705850" y="3848100"/>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19</xdr:row>
      <xdr:rowOff>38100</xdr:rowOff>
    </xdr:from>
    <xdr:to>
      <xdr:col>9</xdr:col>
      <xdr:colOff>133350</xdr:colOff>
      <xdr:row>19</xdr:row>
      <xdr:rowOff>190500</xdr:rowOff>
    </xdr:to>
    <xdr:sp macro="" textlink="">
      <xdr:nvSpPr>
        <xdr:cNvPr id="476838" name="Rectangle 15">
          <a:extLst>
            <a:ext uri="{FF2B5EF4-FFF2-40B4-BE49-F238E27FC236}">
              <a16:creationId xmlns:a16="http://schemas.microsoft.com/office/drawing/2014/main" id="{00000000-0008-0000-0600-0000A6460700}"/>
            </a:ext>
          </a:extLst>
        </xdr:cNvPr>
        <xdr:cNvSpPr>
          <a:spLocks noChangeArrowheads="1"/>
        </xdr:cNvSpPr>
      </xdr:nvSpPr>
      <xdr:spPr bwMode="auto">
        <a:xfrm>
          <a:off x="8705850" y="4057650"/>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8</xdr:col>
      <xdr:colOff>57150</xdr:colOff>
      <xdr:row>20</xdr:row>
      <xdr:rowOff>38100</xdr:rowOff>
    </xdr:from>
    <xdr:to>
      <xdr:col>9</xdr:col>
      <xdr:colOff>133350</xdr:colOff>
      <xdr:row>20</xdr:row>
      <xdr:rowOff>190500</xdr:rowOff>
    </xdr:to>
    <xdr:sp macro="" textlink="">
      <xdr:nvSpPr>
        <xdr:cNvPr id="476839" name="Rectangle 16">
          <a:extLst>
            <a:ext uri="{FF2B5EF4-FFF2-40B4-BE49-F238E27FC236}">
              <a16:creationId xmlns:a16="http://schemas.microsoft.com/office/drawing/2014/main" id="{00000000-0008-0000-0600-0000A7460700}"/>
            </a:ext>
          </a:extLst>
        </xdr:cNvPr>
        <xdr:cNvSpPr>
          <a:spLocks noChangeArrowheads="1"/>
        </xdr:cNvSpPr>
      </xdr:nvSpPr>
      <xdr:spPr bwMode="auto">
        <a:xfrm>
          <a:off x="8705850" y="4267200"/>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21</xdr:row>
      <xdr:rowOff>38100</xdr:rowOff>
    </xdr:from>
    <xdr:to>
      <xdr:col>9</xdr:col>
      <xdr:colOff>133350</xdr:colOff>
      <xdr:row>21</xdr:row>
      <xdr:rowOff>190500</xdr:rowOff>
    </xdr:to>
    <xdr:sp macro="" textlink="">
      <xdr:nvSpPr>
        <xdr:cNvPr id="476840" name="Rectangle 17">
          <a:extLst>
            <a:ext uri="{FF2B5EF4-FFF2-40B4-BE49-F238E27FC236}">
              <a16:creationId xmlns:a16="http://schemas.microsoft.com/office/drawing/2014/main" id="{00000000-0008-0000-0600-0000A8460700}"/>
            </a:ext>
          </a:extLst>
        </xdr:cNvPr>
        <xdr:cNvSpPr>
          <a:spLocks noChangeArrowheads="1"/>
        </xdr:cNvSpPr>
      </xdr:nvSpPr>
      <xdr:spPr bwMode="auto">
        <a:xfrm>
          <a:off x="8705850" y="4476750"/>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8</xdr:col>
      <xdr:colOff>57150</xdr:colOff>
      <xdr:row>22</xdr:row>
      <xdr:rowOff>47625</xdr:rowOff>
    </xdr:from>
    <xdr:to>
      <xdr:col>9</xdr:col>
      <xdr:colOff>133350</xdr:colOff>
      <xdr:row>22</xdr:row>
      <xdr:rowOff>190500</xdr:rowOff>
    </xdr:to>
    <xdr:sp macro="" textlink="">
      <xdr:nvSpPr>
        <xdr:cNvPr id="476841" name="Rectangle 18">
          <a:extLst>
            <a:ext uri="{FF2B5EF4-FFF2-40B4-BE49-F238E27FC236}">
              <a16:creationId xmlns:a16="http://schemas.microsoft.com/office/drawing/2014/main" id="{00000000-0008-0000-0600-0000A9460700}"/>
            </a:ext>
          </a:extLst>
        </xdr:cNvPr>
        <xdr:cNvSpPr>
          <a:spLocks noChangeArrowheads="1"/>
        </xdr:cNvSpPr>
      </xdr:nvSpPr>
      <xdr:spPr bwMode="auto">
        <a:xfrm>
          <a:off x="8705850" y="4695825"/>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23</xdr:row>
      <xdr:rowOff>47625</xdr:rowOff>
    </xdr:from>
    <xdr:to>
      <xdr:col>9</xdr:col>
      <xdr:colOff>133350</xdr:colOff>
      <xdr:row>23</xdr:row>
      <xdr:rowOff>190500</xdr:rowOff>
    </xdr:to>
    <xdr:sp macro="" textlink="">
      <xdr:nvSpPr>
        <xdr:cNvPr id="476842" name="Rectangle 19">
          <a:extLst>
            <a:ext uri="{FF2B5EF4-FFF2-40B4-BE49-F238E27FC236}">
              <a16:creationId xmlns:a16="http://schemas.microsoft.com/office/drawing/2014/main" id="{00000000-0008-0000-0600-0000AA460700}"/>
            </a:ext>
          </a:extLst>
        </xdr:cNvPr>
        <xdr:cNvSpPr>
          <a:spLocks noChangeArrowheads="1"/>
        </xdr:cNvSpPr>
      </xdr:nvSpPr>
      <xdr:spPr bwMode="auto">
        <a:xfrm>
          <a:off x="8705850" y="4905375"/>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8</xdr:col>
      <xdr:colOff>57150</xdr:colOff>
      <xdr:row>24</xdr:row>
      <xdr:rowOff>47625</xdr:rowOff>
    </xdr:from>
    <xdr:to>
      <xdr:col>9</xdr:col>
      <xdr:colOff>133350</xdr:colOff>
      <xdr:row>24</xdr:row>
      <xdr:rowOff>190500</xdr:rowOff>
    </xdr:to>
    <xdr:sp macro="" textlink="">
      <xdr:nvSpPr>
        <xdr:cNvPr id="476843" name="Rectangle 20">
          <a:extLst>
            <a:ext uri="{FF2B5EF4-FFF2-40B4-BE49-F238E27FC236}">
              <a16:creationId xmlns:a16="http://schemas.microsoft.com/office/drawing/2014/main" id="{00000000-0008-0000-0600-0000AB460700}"/>
            </a:ext>
          </a:extLst>
        </xdr:cNvPr>
        <xdr:cNvSpPr>
          <a:spLocks noChangeArrowheads="1"/>
        </xdr:cNvSpPr>
      </xdr:nvSpPr>
      <xdr:spPr bwMode="auto">
        <a:xfrm>
          <a:off x="8705850" y="5114925"/>
          <a:ext cx="142875" cy="142875"/>
        </a:xfrm>
        <a:prstGeom prst="rect">
          <a:avLst/>
        </a:prstGeom>
        <a:solidFill>
          <a:srgbClr val="A5DBD6"/>
        </a:solidFill>
        <a:ln w="25400" algn="ctr">
          <a:solidFill>
            <a:srgbClr val="395652"/>
          </a:solidFill>
          <a:miter lim="800000"/>
          <a:headEnd/>
          <a:tailEnd/>
        </a:ln>
      </xdr:spPr>
    </xdr:sp>
    <xdr:clientData/>
  </xdr:twoCellAnchor>
  <xdr:twoCellAnchor>
    <xdr:from>
      <xdr:col>8</xdr:col>
      <xdr:colOff>57150</xdr:colOff>
      <xdr:row>25</xdr:row>
      <xdr:rowOff>47625</xdr:rowOff>
    </xdr:from>
    <xdr:to>
      <xdr:col>9</xdr:col>
      <xdr:colOff>133350</xdr:colOff>
      <xdr:row>25</xdr:row>
      <xdr:rowOff>190500</xdr:rowOff>
    </xdr:to>
    <xdr:sp macro="" textlink="">
      <xdr:nvSpPr>
        <xdr:cNvPr id="476844" name="Rectangle 21">
          <a:extLst>
            <a:ext uri="{FF2B5EF4-FFF2-40B4-BE49-F238E27FC236}">
              <a16:creationId xmlns:a16="http://schemas.microsoft.com/office/drawing/2014/main" id="{00000000-0008-0000-0600-0000AC460700}"/>
            </a:ext>
          </a:extLst>
        </xdr:cNvPr>
        <xdr:cNvSpPr>
          <a:spLocks noChangeArrowheads="1"/>
        </xdr:cNvSpPr>
      </xdr:nvSpPr>
      <xdr:spPr bwMode="auto">
        <a:xfrm>
          <a:off x="8705850" y="5324475"/>
          <a:ext cx="142875" cy="142875"/>
        </a:xfrm>
        <a:prstGeom prst="rect">
          <a:avLst/>
        </a:prstGeom>
        <a:solidFill>
          <a:srgbClr val="A5DBD6"/>
        </a:solidFill>
        <a:ln w="25400" algn="ctr">
          <a:solidFill>
            <a:srgbClr val="395652"/>
          </a:solidFill>
          <a:miter lim="800000"/>
          <a:headEnd/>
          <a:tailEnd/>
        </a:ln>
      </xdr:spPr>
    </xdr:sp>
    <xdr:clientData/>
  </xdr:twoCellAnchor>
  <xdr:twoCellAnchor editAs="oneCell">
    <xdr:from>
      <xdr:col>11</xdr:col>
      <xdr:colOff>457200</xdr:colOff>
      <xdr:row>5</xdr:row>
      <xdr:rowOff>0</xdr:rowOff>
    </xdr:from>
    <xdr:to>
      <xdr:col>11</xdr:col>
      <xdr:colOff>762000</xdr:colOff>
      <xdr:row>6</xdr:row>
      <xdr:rowOff>85725</xdr:rowOff>
    </xdr:to>
    <xdr:pic macro="[0]!ThisWorkbook.PrintBudgetPlanner">
      <xdr:nvPicPr>
        <xdr:cNvPr id="476845" name="Picture 1239" descr="icon-printpage">
          <a:hlinkClick xmlns:r="http://schemas.openxmlformats.org/officeDocument/2006/relationships" r:id="rId10"/>
          <a:extLst>
            <a:ext uri="{FF2B5EF4-FFF2-40B4-BE49-F238E27FC236}">
              <a16:creationId xmlns:a16="http://schemas.microsoft.com/office/drawing/2014/main" id="{00000000-0008-0000-0600-0000AD4607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506075" y="1143000"/>
          <a:ext cx="304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6</xdr:col>
      <xdr:colOff>495300</xdr:colOff>
      <xdr:row>33</xdr:row>
      <xdr:rowOff>57150</xdr:rowOff>
    </xdr:from>
    <xdr:to>
      <xdr:col>7</xdr:col>
      <xdr:colOff>104775</xdr:colOff>
      <xdr:row>34</xdr:row>
      <xdr:rowOff>123825</xdr:rowOff>
    </xdr:to>
    <xdr:pic macro="[0]!ThisWorkbook.PrintBudgetPlanner">
      <xdr:nvPicPr>
        <xdr:cNvPr id="476846" name="Picture 1239" descr="icon-printpage">
          <a:hlinkClick xmlns:r="http://schemas.openxmlformats.org/officeDocument/2006/relationships" r:id="rId10"/>
          <a:extLst>
            <a:ext uri="{FF2B5EF4-FFF2-40B4-BE49-F238E27FC236}">
              <a16:creationId xmlns:a16="http://schemas.microsoft.com/office/drawing/2014/main" id="{00000000-0008-0000-0600-0000AE4607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239125" y="7010400"/>
          <a:ext cx="304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mc:AlternateContent xmlns:mc="http://schemas.openxmlformats.org/markup-compatibility/2006">
    <mc:Choice xmlns:a14="http://schemas.microsoft.com/office/drawing/2010/main" Requires="a14">
      <xdr:twoCellAnchor>
        <xdr:from>
          <xdr:col>10</xdr:col>
          <xdr:colOff>1076325</xdr:colOff>
          <xdr:row>9</xdr:row>
          <xdr:rowOff>0</xdr:rowOff>
        </xdr:from>
        <xdr:to>
          <xdr:col>11</xdr:col>
          <xdr:colOff>771525</xdr:colOff>
          <xdr:row>10</xdr:row>
          <xdr:rowOff>9525</xdr:rowOff>
        </xdr:to>
        <xdr:sp macro="" textlink="">
          <xdr:nvSpPr>
            <xdr:cNvPr id="75195" name="Drop Down 1467" hidden="1">
              <a:extLst>
                <a:ext uri="{63B3BB69-23CF-44E3-9099-C40C66FF867C}">
                  <a14:compatExt spid="_x0000_s75195"/>
                </a:ext>
                <a:ext uri="{FF2B5EF4-FFF2-40B4-BE49-F238E27FC236}">
                  <a16:creationId xmlns:a16="http://schemas.microsoft.com/office/drawing/2014/main" id="{00000000-0008-0000-0600-0000BB25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0</xdr:col>
      <xdr:colOff>9017</xdr:colOff>
      <xdr:row>0</xdr:row>
      <xdr:rowOff>38100</xdr:rowOff>
    </xdr:from>
    <xdr:to>
      <xdr:col>1</xdr:col>
      <xdr:colOff>962533</xdr:colOff>
      <xdr:row>4</xdr:row>
      <xdr:rowOff>209550</xdr:rowOff>
    </xdr:to>
    <xdr:pic>
      <xdr:nvPicPr>
        <xdr:cNvPr id="476847" name="Picture 29">
          <a:extLst>
            <a:ext uri="{FF2B5EF4-FFF2-40B4-BE49-F238E27FC236}">
              <a16:creationId xmlns:a16="http://schemas.microsoft.com/office/drawing/2014/main" id="{00000000-0008-0000-0600-0000AF460700}"/>
            </a:ext>
          </a:extLst>
        </xdr:cNvPr>
        <xdr:cNvPicPr>
          <a:picLocks noChangeAspect="1" noChangeArrowheads="1"/>
        </xdr:cNvPicPr>
      </xdr:nvPicPr>
      <xdr:blipFill>
        <a:blip xmlns:r="http://schemas.openxmlformats.org/officeDocument/2006/relationships" r:embed="rId12"/>
        <a:srcRect/>
        <a:stretch/>
      </xdr:blipFill>
      <xdr:spPr bwMode="auto">
        <a:xfrm>
          <a:off x="9017" y="38100"/>
          <a:ext cx="1372616"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0</xdr:row>
      <xdr:rowOff>66675</xdr:rowOff>
    </xdr:from>
    <xdr:to>
      <xdr:col>8</xdr:col>
      <xdr:colOff>0</xdr:colOff>
      <xdr:row>0</xdr:row>
      <xdr:rowOff>104775</xdr:rowOff>
    </xdr:to>
    <xdr:pic>
      <xdr:nvPicPr>
        <xdr:cNvPr id="500921" name="Picture 27" descr="MoneySmartLogoSmall.png">
          <a:hlinkClick xmlns:r="http://schemas.openxmlformats.org/officeDocument/2006/relationships" r:id="rId1"/>
          <a:extLst>
            <a:ext uri="{FF2B5EF4-FFF2-40B4-BE49-F238E27FC236}">
              <a16:creationId xmlns:a16="http://schemas.microsoft.com/office/drawing/2014/main" id="{00000000-0008-0000-0700-0000B9A407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86775" y="666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161925</xdr:colOff>
      <xdr:row>23</xdr:row>
      <xdr:rowOff>76200</xdr:rowOff>
    </xdr:from>
    <xdr:to>
      <xdr:col>8</xdr:col>
      <xdr:colOff>123825</xdr:colOff>
      <xdr:row>39</xdr:row>
      <xdr:rowOff>190500</xdr:rowOff>
    </xdr:to>
    <xdr:graphicFrame macro="">
      <xdr:nvGraphicFramePr>
        <xdr:cNvPr id="500922" name="Chart 1453">
          <a:extLst>
            <a:ext uri="{FF2B5EF4-FFF2-40B4-BE49-F238E27FC236}">
              <a16:creationId xmlns:a16="http://schemas.microsoft.com/office/drawing/2014/main" id="{00000000-0008-0000-0700-0000BAA4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61230</xdr:colOff>
      <xdr:row>29</xdr:row>
      <xdr:rowOff>40727</xdr:rowOff>
    </xdr:from>
    <xdr:to>
      <xdr:col>1</xdr:col>
      <xdr:colOff>200518</xdr:colOff>
      <xdr:row>29</xdr:row>
      <xdr:rowOff>185902</xdr:rowOff>
    </xdr:to>
    <xdr:sp macro="" textlink="">
      <xdr:nvSpPr>
        <xdr:cNvPr id="25" name="Rectangle 25">
          <a:extLst>
            <a:ext uri="{FF2B5EF4-FFF2-40B4-BE49-F238E27FC236}">
              <a16:creationId xmlns:a16="http://schemas.microsoft.com/office/drawing/2014/main" id="{00000000-0008-0000-0700-000019000000}"/>
            </a:ext>
          </a:extLst>
        </xdr:cNvPr>
        <xdr:cNvSpPr/>
      </xdr:nvSpPr>
      <xdr:spPr>
        <a:xfrm>
          <a:off x="480330" y="3136352"/>
          <a:ext cx="139288" cy="145175"/>
        </a:xfrm>
        <a:prstGeom prst="rect">
          <a:avLst/>
        </a:prstGeom>
        <a:solidFill>
          <a:srgbClr val="FFA2EF"/>
        </a:solidFill>
        <a:ln>
          <a:solidFill>
            <a:srgbClr val="8404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AU"/>
        </a:p>
      </xdr:txBody>
    </xdr:sp>
    <xdr:clientData/>
  </xdr:twoCellAnchor>
  <xdr:twoCellAnchor>
    <xdr:from>
      <xdr:col>1</xdr:col>
      <xdr:colOff>57150</xdr:colOff>
      <xdr:row>30</xdr:row>
      <xdr:rowOff>38100</xdr:rowOff>
    </xdr:from>
    <xdr:to>
      <xdr:col>1</xdr:col>
      <xdr:colOff>200025</xdr:colOff>
      <xdr:row>30</xdr:row>
      <xdr:rowOff>190500</xdr:rowOff>
    </xdr:to>
    <xdr:sp macro="" textlink="">
      <xdr:nvSpPr>
        <xdr:cNvPr id="500924" name="Rectangle 26">
          <a:extLst>
            <a:ext uri="{FF2B5EF4-FFF2-40B4-BE49-F238E27FC236}">
              <a16:creationId xmlns:a16="http://schemas.microsoft.com/office/drawing/2014/main" id="{00000000-0008-0000-0700-0000BCA40700}"/>
            </a:ext>
          </a:extLst>
        </xdr:cNvPr>
        <xdr:cNvSpPr>
          <a:spLocks noChangeArrowheads="1"/>
        </xdr:cNvSpPr>
      </xdr:nvSpPr>
      <xdr:spPr bwMode="auto">
        <a:xfrm>
          <a:off x="247650" y="6657975"/>
          <a:ext cx="142875" cy="152400"/>
        </a:xfrm>
        <a:prstGeom prst="rect">
          <a:avLst/>
        </a:prstGeom>
        <a:solidFill>
          <a:srgbClr val="F79A6B"/>
        </a:solidFill>
        <a:ln w="25400" algn="ctr">
          <a:solidFill>
            <a:srgbClr val="943018"/>
          </a:solidFill>
          <a:miter lim="800000"/>
          <a:headEnd/>
          <a:tailEnd/>
        </a:ln>
      </xdr:spPr>
    </xdr:sp>
    <xdr:clientData/>
  </xdr:twoCellAnchor>
  <xdr:twoCellAnchor>
    <xdr:from>
      <xdr:col>1</xdr:col>
      <xdr:colOff>57150</xdr:colOff>
      <xdr:row>31</xdr:row>
      <xdr:rowOff>38100</xdr:rowOff>
    </xdr:from>
    <xdr:to>
      <xdr:col>1</xdr:col>
      <xdr:colOff>200025</xdr:colOff>
      <xdr:row>31</xdr:row>
      <xdr:rowOff>190500</xdr:rowOff>
    </xdr:to>
    <xdr:sp macro="" textlink="">
      <xdr:nvSpPr>
        <xdr:cNvPr id="500925" name="Rectangle 29">
          <a:extLst>
            <a:ext uri="{FF2B5EF4-FFF2-40B4-BE49-F238E27FC236}">
              <a16:creationId xmlns:a16="http://schemas.microsoft.com/office/drawing/2014/main" id="{00000000-0008-0000-0700-0000BDA40700}"/>
            </a:ext>
          </a:extLst>
        </xdr:cNvPr>
        <xdr:cNvSpPr>
          <a:spLocks noChangeArrowheads="1"/>
        </xdr:cNvSpPr>
      </xdr:nvSpPr>
      <xdr:spPr bwMode="auto">
        <a:xfrm>
          <a:off x="247650" y="6867525"/>
          <a:ext cx="142875" cy="152400"/>
        </a:xfrm>
        <a:prstGeom prst="rect">
          <a:avLst/>
        </a:prstGeom>
        <a:solidFill>
          <a:srgbClr val="AD86C6"/>
        </a:solidFill>
        <a:ln w="25400" algn="ctr">
          <a:solidFill>
            <a:srgbClr val="4A3C7B"/>
          </a:solidFill>
          <a:miter lim="800000"/>
          <a:headEnd/>
          <a:tailEnd/>
        </a:ln>
      </xdr:spPr>
    </xdr:sp>
    <xdr:clientData/>
  </xdr:twoCellAnchor>
  <xdr:twoCellAnchor>
    <xdr:from>
      <xdr:col>1</xdr:col>
      <xdr:colOff>57150</xdr:colOff>
      <xdr:row>32</xdr:row>
      <xdr:rowOff>47625</xdr:rowOff>
    </xdr:from>
    <xdr:to>
      <xdr:col>1</xdr:col>
      <xdr:colOff>200025</xdr:colOff>
      <xdr:row>32</xdr:row>
      <xdr:rowOff>190500</xdr:rowOff>
    </xdr:to>
    <xdr:sp macro="" textlink="">
      <xdr:nvSpPr>
        <xdr:cNvPr id="500926" name="Rectangle 31">
          <a:extLst>
            <a:ext uri="{FF2B5EF4-FFF2-40B4-BE49-F238E27FC236}">
              <a16:creationId xmlns:a16="http://schemas.microsoft.com/office/drawing/2014/main" id="{00000000-0008-0000-0700-0000BEA40700}"/>
            </a:ext>
          </a:extLst>
        </xdr:cNvPr>
        <xdr:cNvSpPr>
          <a:spLocks noChangeArrowheads="1"/>
        </xdr:cNvSpPr>
      </xdr:nvSpPr>
      <xdr:spPr bwMode="auto">
        <a:xfrm>
          <a:off x="247650" y="7086600"/>
          <a:ext cx="142875" cy="142875"/>
        </a:xfrm>
        <a:prstGeom prst="rect">
          <a:avLst/>
        </a:prstGeom>
        <a:solidFill>
          <a:srgbClr val="F7DF5A"/>
        </a:solidFill>
        <a:ln w="25400" algn="ctr">
          <a:solidFill>
            <a:srgbClr val="9C6500"/>
          </a:solidFill>
          <a:miter lim="800000"/>
          <a:headEnd/>
          <a:tailEnd/>
        </a:ln>
      </xdr:spPr>
    </xdr:sp>
    <xdr:clientData/>
  </xdr:twoCellAnchor>
  <xdr:twoCellAnchor>
    <xdr:from>
      <xdr:col>1</xdr:col>
      <xdr:colOff>57150</xdr:colOff>
      <xdr:row>33</xdr:row>
      <xdr:rowOff>47625</xdr:rowOff>
    </xdr:from>
    <xdr:to>
      <xdr:col>1</xdr:col>
      <xdr:colOff>200025</xdr:colOff>
      <xdr:row>33</xdr:row>
      <xdr:rowOff>190500</xdr:rowOff>
    </xdr:to>
    <xdr:sp macro="" textlink="">
      <xdr:nvSpPr>
        <xdr:cNvPr id="500927" name="Rectangle 33">
          <a:extLst>
            <a:ext uri="{FF2B5EF4-FFF2-40B4-BE49-F238E27FC236}">
              <a16:creationId xmlns:a16="http://schemas.microsoft.com/office/drawing/2014/main" id="{00000000-0008-0000-0700-0000BFA40700}"/>
            </a:ext>
          </a:extLst>
        </xdr:cNvPr>
        <xdr:cNvSpPr>
          <a:spLocks noChangeArrowheads="1"/>
        </xdr:cNvSpPr>
      </xdr:nvSpPr>
      <xdr:spPr bwMode="auto">
        <a:xfrm>
          <a:off x="247650" y="7296150"/>
          <a:ext cx="142875" cy="142875"/>
        </a:xfrm>
        <a:prstGeom prst="rect">
          <a:avLst/>
        </a:prstGeom>
        <a:solidFill>
          <a:srgbClr val="A5DBD6"/>
        </a:solidFill>
        <a:ln w="25400" algn="ctr">
          <a:solidFill>
            <a:srgbClr val="395652"/>
          </a:solidFill>
          <a:miter lim="800000"/>
          <a:headEnd/>
          <a:tailEnd/>
        </a:ln>
      </xdr:spPr>
    </xdr:sp>
    <xdr:clientData/>
  </xdr:twoCellAnchor>
  <xdr:twoCellAnchor editAs="oneCell">
    <xdr:from>
      <xdr:col>8</xdr:col>
      <xdr:colOff>0</xdr:colOff>
      <xdr:row>6</xdr:row>
      <xdr:rowOff>0</xdr:rowOff>
    </xdr:from>
    <xdr:to>
      <xdr:col>8</xdr:col>
      <xdr:colOff>0</xdr:colOff>
      <xdr:row>6</xdr:row>
      <xdr:rowOff>66675</xdr:rowOff>
    </xdr:to>
    <xdr:pic macro="[0]!ThisWorkbook.PrintBudgetPlanner">
      <xdr:nvPicPr>
        <xdr:cNvPr id="500928" name="Picture 1469" descr="icon-printpage">
          <a:extLst>
            <a:ext uri="{FF2B5EF4-FFF2-40B4-BE49-F238E27FC236}">
              <a16:creationId xmlns:a16="http://schemas.microsoft.com/office/drawing/2014/main" id="{00000000-0008-0000-0700-0000C0A407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86775" y="11906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twoCellAnchor editAs="oneCell">
    <xdr:from>
      <xdr:col>6</xdr:col>
      <xdr:colOff>904875</xdr:colOff>
      <xdr:row>172</xdr:row>
      <xdr:rowOff>133350</xdr:rowOff>
    </xdr:from>
    <xdr:to>
      <xdr:col>6</xdr:col>
      <xdr:colOff>1266825</xdr:colOff>
      <xdr:row>174</xdr:row>
      <xdr:rowOff>95250</xdr:rowOff>
    </xdr:to>
    <xdr:sp macro="" textlink="">
      <xdr:nvSpPr>
        <xdr:cNvPr id="500929" name="Left Arrow 22" descr="Previous">
          <a:hlinkClick xmlns:r="http://schemas.openxmlformats.org/officeDocument/2006/relationships" r:id="rId5" tooltip="Previous"/>
          <a:extLst>
            <a:ext uri="{FF2B5EF4-FFF2-40B4-BE49-F238E27FC236}">
              <a16:creationId xmlns:a16="http://schemas.microsoft.com/office/drawing/2014/main" id="{00000000-0008-0000-0700-0000C1A40700}"/>
            </a:ext>
          </a:extLst>
        </xdr:cNvPr>
        <xdr:cNvSpPr>
          <a:spLocks noChangeArrowheads="1"/>
        </xdr:cNvSpPr>
      </xdr:nvSpPr>
      <xdr:spPr bwMode="auto">
        <a:xfrm>
          <a:off x="7372350" y="35109150"/>
          <a:ext cx="361950" cy="285750"/>
        </a:xfrm>
        <a:prstGeom prst="leftArrow">
          <a:avLst>
            <a:gd name="adj1" fmla="val 50000"/>
            <a:gd name="adj2" fmla="val 53552"/>
          </a:avLst>
        </a:prstGeom>
        <a:solidFill>
          <a:srgbClr val="558ED5"/>
        </a:solidFill>
        <a:ln w="25400" algn="ctr">
          <a:solidFill>
            <a:srgbClr val="254061"/>
          </a:solidFill>
          <a:round/>
          <a:headEnd/>
          <a:tailEnd/>
        </a:ln>
      </xdr:spPr>
    </xdr:sp>
    <xdr:clientData/>
  </xdr:twoCellAnchor>
  <xdr:twoCellAnchor editAs="oneCell">
    <xdr:from>
      <xdr:col>6</xdr:col>
      <xdr:colOff>1381125</xdr:colOff>
      <xdr:row>164</xdr:row>
      <xdr:rowOff>0</xdr:rowOff>
    </xdr:from>
    <xdr:to>
      <xdr:col>9</xdr:col>
      <xdr:colOff>0</xdr:colOff>
      <xdr:row>175</xdr:row>
      <xdr:rowOff>0</xdr:rowOff>
    </xdr:to>
    <xdr:pic>
      <xdr:nvPicPr>
        <xdr:cNvPr id="500930" name="Picture 1" descr="bluetintpaperCurl.png">
          <a:extLst>
            <a:ext uri="{FF2B5EF4-FFF2-40B4-BE49-F238E27FC236}">
              <a16:creationId xmlns:a16="http://schemas.microsoft.com/office/drawing/2014/main" id="{00000000-0008-0000-0700-0000C2A407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48600" y="34651950"/>
          <a:ext cx="762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904875</xdr:colOff>
      <xdr:row>1</xdr:row>
      <xdr:rowOff>85725</xdr:rowOff>
    </xdr:from>
    <xdr:to>
      <xdr:col>6</xdr:col>
      <xdr:colOff>1266825</xdr:colOff>
      <xdr:row>2</xdr:row>
      <xdr:rowOff>180975</xdr:rowOff>
    </xdr:to>
    <xdr:sp macro="" textlink="">
      <xdr:nvSpPr>
        <xdr:cNvPr id="500931" name="Left Arrow 22" descr="Previous">
          <a:hlinkClick xmlns:r="http://schemas.openxmlformats.org/officeDocument/2006/relationships" r:id="rId5" tooltip="Previous"/>
          <a:extLst>
            <a:ext uri="{FF2B5EF4-FFF2-40B4-BE49-F238E27FC236}">
              <a16:creationId xmlns:a16="http://schemas.microsoft.com/office/drawing/2014/main" id="{00000000-0008-0000-0700-0000C3A40700}"/>
            </a:ext>
          </a:extLst>
        </xdr:cNvPr>
        <xdr:cNvSpPr>
          <a:spLocks noChangeArrowheads="1"/>
        </xdr:cNvSpPr>
      </xdr:nvSpPr>
      <xdr:spPr bwMode="auto">
        <a:xfrm>
          <a:off x="7372350" y="276225"/>
          <a:ext cx="361950" cy="285750"/>
        </a:xfrm>
        <a:prstGeom prst="leftArrow">
          <a:avLst>
            <a:gd name="adj1" fmla="val 50000"/>
            <a:gd name="adj2" fmla="val 53552"/>
          </a:avLst>
        </a:prstGeom>
        <a:solidFill>
          <a:srgbClr val="558ED5"/>
        </a:solidFill>
        <a:ln w="25400" algn="ctr">
          <a:solidFill>
            <a:srgbClr val="254061"/>
          </a:solidFill>
          <a:round/>
          <a:headEnd/>
          <a:tailEnd/>
        </a:ln>
      </xdr:spPr>
    </xdr:sp>
    <xdr:clientData/>
  </xdr:twoCellAnchor>
  <xdr:twoCellAnchor editAs="oneCell">
    <xdr:from>
      <xdr:col>6</xdr:col>
      <xdr:colOff>1352550</xdr:colOff>
      <xdr:row>0</xdr:row>
      <xdr:rowOff>28575</xdr:rowOff>
    </xdr:from>
    <xdr:to>
      <xdr:col>9</xdr:col>
      <xdr:colOff>0</xdr:colOff>
      <xdr:row>4</xdr:row>
      <xdr:rowOff>28575</xdr:rowOff>
    </xdr:to>
    <xdr:pic>
      <xdr:nvPicPr>
        <xdr:cNvPr id="500932" name="Picture 1" descr="bluetintpaperCurl.png">
          <a:extLst>
            <a:ext uri="{FF2B5EF4-FFF2-40B4-BE49-F238E27FC236}">
              <a16:creationId xmlns:a16="http://schemas.microsoft.com/office/drawing/2014/main" id="{00000000-0008-0000-0700-0000C4A407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820025" y="28575"/>
          <a:ext cx="7905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255</xdr:col>
          <xdr:colOff>0</xdr:colOff>
          <xdr:row>12</xdr:row>
          <xdr:rowOff>0</xdr:rowOff>
        </xdr:from>
        <xdr:to>
          <xdr:col>255</xdr:col>
          <xdr:colOff>0</xdr:colOff>
          <xdr:row>12</xdr:row>
          <xdr:rowOff>171450</xdr:rowOff>
        </xdr:to>
        <xdr:sp macro="" textlink="">
          <xdr:nvSpPr>
            <xdr:cNvPr id="95310" name="Drop Down 78" hidden="1">
              <a:extLst>
                <a:ext uri="{63B3BB69-23CF-44E3-9099-C40C66FF867C}">
                  <a14:compatExt spid="_x0000_s95310"/>
                </a:ext>
                <a:ext uri="{FF2B5EF4-FFF2-40B4-BE49-F238E27FC236}">
                  <a16:creationId xmlns:a16="http://schemas.microsoft.com/office/drawing/2014/main" id="{00000000-0008-0000-0700-00004E7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85217</xdr:colOff>
      <xdr:row>0</xdr:row>
      <xdr:rowOff>76200</xdr:rowOff>
    </xdr:from>
    <xdr:to>
      <xdr:col>1</xdr:col>
      <xdr:colOff>1457833</xdr:colOff>
      <xdr:row>5</xdr:row>
      <xdr:rowOff>200025</xdr:rowOff>
    </xdr:to>
    <xdr:pic>
      <xdr:nvPicPr>
        <xdr:cNvPr id="500933" name="Picture 15">
          <a:extLst>
            <a:ext uri="{FF2B5EF4-FFF2-40B4-BE49-F238E27FC236}">
              <a16:creationId xmlns:a16="http://schemas.microsoft.com/office/drawing/2014/main" id="{00000000-0008-0000-0700-0000C5A40700}"/>
            </a:ext>
          </a:extLst>
        </xdr:cNvPr>
        <xdr:cNvPicPr>
          <a:picLocks noChangeAspect="1" noChangeArrowheads="1"/>
        </xdr:cNvPicPr>
      </xdr:nvPicPr>
      <xdr:blipFill>
        <a:blip xmlns:r="http://schemas.openxmlformats.org/officeDocument/2006/relationships" r:embed="rId8"/>
        <a:srcRect/>
        <a:stretch/>
      </xdr:blipFill>
      <xdr:spPr bwMode="auto">
        <a:xfrm>
          <a:off x="275717" y="76200"/>
          <a:ext cx="1372616"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50000"/>
          </a:schemeClr>
        </a:solidFill>
        <a:ln>
          <a:solidFill>
            <a:schemeClr val="tx1"/>
          </a:solidFill>
        </a:ln>
      </a:spPr>
      <a:bodyPr vertOverflow="clip" rtlCol="0" anchor="ctr"/>
      <a:lstStyle>
        <a:defPPr>
          <a:defRPr/>
        </a:defPPr>
      </a:lstStyle>
      <a:style>
        <a:lnRef idx="2">
          <a:schemeClr val="accent1">
            <a:shade val="50000"/>
          </a:schemeClr>
        </a:lnRef>
        <a:fillRef idx="1">
          <a:schemeClr val="accent1"/>
        </a:fillRef>
        <a:effectRef idx="0">
          <a:schemeClr val="accent1"/>
        </a:effectRef>
        <a:fontRef idx="minor">
          <a:schemeClr val="lt1"/>
        </a:fontRef>
      </a: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3.xml"/><Relationship Id="rId13" Type="http://schemas.openxmlformats.org/officeDocument/2006/relationships/ctrlProp" Target="../ctrlProps/ctrlProp18.xml"/><Relationship Id="rId3" Type="http://schemas.openxmlformats.org/officeDocument/2006/relationships/drawing" Target="../drawings/drawing2.xml"/><Relationship Id="rId7" Type="http://schemas.openxmlformats.org/officeDocument/2006/relationships/ctrlProp" Target="../ctrlProps/ctrlProp12.xml"/><Relationship Id="rId12" Type="http://schemas.openxmlformats.org/officeDocument/2006/relationships/ctrlProp" Target="../ctrlProps/ctrlProp17.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5" Type="http://schemas.openxmlformats.org/officeDocument/2006/relationships/ctrlProp" Target="../ctrlProps/ctrlProp20.xml"/><Relationship Id="rId10" Type="http://schemas.openxmlformats.org/officeDocument/2006/relationships/ctrlProp" Target="../ctrlProps/ctrlProp15.xml"/><Relationship Id="rId4" Type="http://schemas.openxmlformats.org/officeDocument/2006/relationships/vmlDrawing" Target="../drawings/vmlDrawing2.vml"/><Relationship Id="rId9" Type="http://schemas.openxmlformats.org/officeDocument/2006/relationships/ctrlProp" Target="../ctrlProps/ctrlProp14.xml"/><Relationship Id="rId14"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3" Type="http://schemas.openxmlformats.org/officeDocument/2006/relationships/vmlDrawing" Target="../drawings/vmlDrawing3.v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 Type="http://schemas.openxmlformats.org/officeDocument/2006/relationships/drawing" Target="../drawings/drawing3.xml"/><Relationship Id="rId16" Type="http://schemas.openxmlformats.org/officeDocument/2006/relationships/ctrlProp" Target="../ctrlProps/ctrlProp33.xml"/><Relationship Id="rId1" Type="http://schemas.openxmlformats.org/officeDocument/2006/relationships/printerSettings" Target="../printerSettings/printerSettings5.bin"/><Relationship Id="rId6" Type="http://schemas.openxmlformats.org/officeDocument/2006/relationships/ctrlProp" Target="../ctrlProps/ctrlProp23.xml"/><Relationship Id="rId11" Type="http://schemas.openxmlformats.org/officeDocument/2006/relationships/ctrlProp" Target="../ctrlProps/ctrlProp28.xml"/><Relationship Id="rId5" Type="http://schemas.openxmlformats.org/officeDocument/2006/relationships/ctrlProp" Target="../ctrlProps/ctrlProp22.xml"/><Relationship Id="rId15" Type="http://schemas.openxmlformats.org/officeDocument/2006/relationships/ctrlProp" Target="../ctrlProps/ctrlProp32.xml"/><Relationship Id="rId10" Type="http://schemas.openxmlformats.org/officeDocument/2006/relationships/ctrlProp" Target="../ctrlProps/ctrlProp27.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39.xml"/><Relationship Id="rId13" Type="http://schemas.openxmlformats.org/officeDocument/2006/relationships/ctrlProp" Target="../ctrlProps/ctrlProp44.xml"/><Relationship Id="rId18" Type="http://schemas.openxmlformats.org/officeDocument/2006/relationships/ctrlProp" Target="../ctrlProps/ctrlProp49.xml"/><Relationship Id="rId3" Type="http://schemas.openxmlformats.org/officeDocument/2006/relationships/drawing" Target="../drawings/drawing4.xml"/><Relationship Id="rId7" Type="http://schemas.openxmlformats.org/officeDocument/2006/relationships/ctrlProp" Target="../ctrlProps/ctrlProp38.xml"/><Relationship Id="rId12" Type="http://schemas.openxmlformats.org/officeDocument/2006/relationships/ctrlProp" Target="../ctrlProps/ctrlProp43.xml"/><Relationship Id="rId17" Type="http://schemas.openxmlformats.org/officeDocument/2006/relationships/ctrlProp" Target="../ctrlProps/ctrlProp48.xml"/><Relationship Id="rId2" Type="http://schemas.openxmlformats.org/officeDocument/2006/relationships/printerSettings" Target="../printerSettings/printerSettings7.bin"/><Relationship Id="rId16" Type="http://schemas.openxmlformats.org/officeDocument/2006/relationships/ctrlProp" Target="../ctrlProps/ctrlProp47.xml"/><Relationship Id="rId20" Type="http://schemas.openxmlformats.org/officeDocument/2006/relationships/ctrlProp" Target="../ctrlProps/ctrlProp51.xml"/><Relationship Id="rId1" Type="http://schemas.openxmlformats.org/officeDocument/2006/relationships/printerSettings" Target="../printerSettings/printerSettings6.bin"/><Relationship Id="rId6" Type="http://schemas.openxmlformats.org/officeDocument/2006/relationships/ctrlProp" Target="../ctrlProps/ctrlProp37.xml"/><Relationship Id="rId11" Type="http://schemas.openxmlformats.org/officeDocument/2006/relationships/ctrlProp" Target="../ctrlProps/ctrlProp42.xml"/><Relationship Id="rId5" Type="http://schemas.openxmlformats.org/officeDocument/2006/relationships/ctrlProp" Target="../ctrlProps/ctrlProp36.xml"/><Relationship Id="rId15" Type="http://schemas.openxmlformats.org/officeDocument/2006/relationships/ctrlProp" Target="../ctrlProps/ctrlProp46.xml"/><Relationship Id="rId10" Type="http://schemas.openxmlformats.org/officeDocument/2006/relationships/ctrlProp" Target="../ctrlProps/ctrlProp41.xml"/><Relationship Id="rId19" Type="http://schemas.openxmlformats.org/officeDocument/2006/relationships/ctrlProp" Target="../ctrlProps/ctrlProp50.xml"/><Relationship Id="rId4" Type="http://schemas.openxmlformats.org/officeDocument/2006/relationships/vmlDrawing" Target="../drawings/vmlDrawing4.vml"/><Relationship Id="rId9" Type="http://schemas.openxmlformats.org/officeDocument/2006/relationships/ctrlProp" Target="../ctrlProps/ctrlProp40.xml"/><Relationship Id="rId14" Type="http://schemas.openxmlformats.org/officeDocument/2006/relationships/ctrlProp" Target="../ctrlProps/ctrlProp45.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6.xml"/><Relationship Id="rId13" Type="http://schemas.openxmlformats.org/officeDocument/2006/relationships/ctrlProp" Target="../ctrlProps/ctrlProp61.xml"/><Relationship Id="rId18" Type="http://schemas.openxmlformats.org/officeDocument/2006/relationships/ctrlProp" Target="../ctrlProps/ctrlProp66.xml"/><Relationship Id="rId3" Type="http://schemas.openxmlformats.org/officeDocument/2006/relationships/vmlDrawing" Target="../drawings/vmlDrawing5.vml"/><Relationship Id="rId7" Type="http://schemas.openxmlformats.org/officeDocument/2006/relationships/ctrlProp" Target="../ctrlProps/ctrlProp55.xml"/><Relationship Id="rId12" Type="http://schemas.openxmlformats.org/officeDocument/2006/relationships/ctrlProp" Target="../ctrlProps/ctrlProp60.xml"/><Relationship Id="rId17" Type="http://schemas.openxmlformats.org/officeDocument/2006/relationships/ctrlProp" Target="../ctrlProps/ctrlProp65.xml"/><Relationship Id="rId2" Type="http://schemas.openxmlformats.org/officeDocument/2006/relationships/drawing" Target="../drawings/drawing5.xml"/><Relationship Id="rId16" Type="http://schemas.openxmlformats.org/officeDocument/2006/relationships/ctrlProp" Target="../ctrlProps/ctrlProp64.xml"/><Relationship Id="rId1" Type="http://schemas.openxmlformats.org/officeDocument/2006/relationships/printerSettings" Target="../printerSettings/printerSettings8.bin"/><Relationship Id="rId6" Type="http://schemas.openxmlformats.org/officeDocument/2006/relationships/ctrlProp" Target="../ctrlProps/ctrlProp54.xml"/><Relationship Id="rId11" Type="http://schemas.openxmlformats.org/officeDocument/2006/relationships/ctrlProp" Target="../ctrlProps/ctrlProp59.xml"/><Relationship Id="rId5" Type="http://schemas.openxmlformats.org/officeDocument/2006/relationships/ctrlProp" Target="../ctrlProps/ctrlProp53.xml"/><Relationship Id="rId15" Type="http://schemas.openxmlformats.org/officeDocument/2006/relationships/ctrlProp" Target="../ctrlProps/ctrlProp63.xml"/><Relationship Id="rId10" Type="http://schemas.openxmlformats.org/officeDocument/2006/relationships/ctrlProp" Target="../ctrlProps/ctrlProp58.xml"/><Relationship Id="rId19" Type="http://schemas.openxmlformats.org/officeDocument/2006/relationships/ctrlProp" Target="../ctrlProps/ctrlProp67.xml"/><Relationship Id="rId4" Type="http://schemas.openxmlformats.org/officeDocument/2006/relationships/ctrlProp" Target="../ctrlProps/ctrlProp52.xml"/><Relationship Id="rId9" Type="http://schemas.openxmlformats.org/officeDocument/2006/relationships/ctrlProp" Target="../ctrlProps/ctrlProp57.xml"/><Relationship Id="rId14" Type="http://schemas.openxmlformats.org/officeDocument/2006/relationships/ctrlProp" Target="../ctrlProps/ctrlProp6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71.xml"/><Relationship Id="rId13" Type="http://schemas.openxmlformats.org/officeDocument/2006/relationships/ctrlProp" Target="../ctrlProps/ctrlProp76.xml"/><Relationship Id="rId18" Type="http://schemas.openxmlformats.org/officeDocument/2006/relationships/ctrlProp" Target="../ctrlProps/ctrlProp81.xml"/><Relationship Id="rId3" Type="http://schemas.openxmlformats.org/officeDocument/2006/relationships/drawing" Target="../drawings/drawing6.xml"/><Relationship Id="rId7" Type="http://schemas.openxmlformats.org/officeDocument/2006/relationships/ctrlProp" Target="../ctrlProps/ctrlProp70.xml"/><Relationship Id="rId12" Type="http://schemas.openxmlformats.org/officeDocument/2006/relationships/ctrlProp" Target="../ctrlProps/ctrlProp75.xml"/><Relationship Id="rId17" Type="http://schemas.openxmlformats.org/officeDocument/2006/relationships/ctrlProp" Target="../ctrlProps/ctrlProp80.xml"/><Relationship Id="rId2" Type="http://schemas.openxmlformats.org/officeDocument/2006/relationships/printerSettings" Target="../printerSettings/printerSettings10.bin"/><Relationship Id="rId16" Type="http://schemas.openxmlformats.org/officeDocument/2006/relationships/ctrlProp" Target="../ctrlProps/ctrlProp79.xml"/><Relationship Id="rId20" Type="http://schemas.openxmlformats.org/officeDocument/2006/relationships/ctrlProp" Target="../ctrlProps/ctrlProp83.xml"/><Relationship Id="rId1" Type="http://schemas.openxmlformats.org/officeDocument/2006/relationships/printerSettings" Target="../printerSettings/printerSettings9.bin"/><Relationship Id="rId6" Type="http://schemas.openxmlformats.org/officeDocument/2006/relationships/ctrlProp" Target="../ctrlProps/ctrlProp69.xml"/><Relationship Id="rId11" Type="http://schemas.openxmlformats.org/officeDocument/2006/relationships/ctrlProp" Target="../ctrlProps/ctrlProp74.xml"/><Relationship Id="rId5" Type="http://schemas.openxmlformats.org/officeDocument/2006/relationships/ctrlProp" Target="../ctrlProps/ctrlProp68.xml"/><Relationship Id="rId15" Type="http://schemas.openxmlformats.org/officeDocument/2006/relationships/ctrlProp" Target="../ctrlProps/ctrlProp78.xml"/><Relationship Id="rId10" Type="http://schemas.openxmlformats.org/officeDocument/2006/relationships/ctrlProp" Target="../ctrlProps/ctrlProp73.xml"/><Relationship Id="rId19" Type="http://schemas.openxmlformats.org/officeDocument/2006/relationships/ctrlProp" Target="../ctrlProps/ctrlProp82.xml"/><Relationship Id="rId4" Type="http://schemas.openxmlformats.org/officeDocument/2006/relationships/vmlDrawing" Target="../drawings/vmlDrawing6.vml"/><Relationship Id="rId9" Type="http://schemas.openxmlformats.org/officeDocument/2006/relationships/ctrlProp" Target="../ctrlProps/ctrlProp72.xml"/><Relationship Id="rId14" Type="http://schemas.openxmlformats.org/officeDocument/2006/relationships/ctrlProp" Target="../ctrlProps/ctrlProp7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trlProp" Target="../ctrlProps/ctrlProp84.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3.bin"/><Relationship Id="rId1" Type="http://schemas.openxmlformats.org/officeDocument/2006/relationships/hyperlink" Target="http://www.moneysmart.gov.au/" TargetMode="External"/><Relationship Id="rId5" Type="http://schemas.openxmlformats.org/officeDocument/2006/relationships/ctrlProp" Target="../ctrlProps/ctrlProp85.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T43"/>
  <sheetViews>
    <sheetView showGridLines="0" showRowColHeaders="0" tabSelected="1" zoomScaleNormal="100" workbookViewId="0">
      <selection activeCell="B30" sqref="B30"/>
    </sheetView>
  </sheetViews>
  <sheetFormatPr defaultColWidth="0" defaultRowHeight="12.75" zeroHeight="1" x14ac:dyDescent="0.2"/>
  <cols>
    <col min="1" max="1" width="6.28515625" style="1" customWidth="1"/>
    <col min="2" max="2" width="50.140625" style="1" customWidth="1"/>
    <col min="3" max="3" width="18.7109375" style="1" customWidth="1"/>
    <col min="4" max="4" width="17.42578125" style="1" customWidth="1"/>
    <col min="5" max="5" width="22.7109375" style="1" bestFit="1" customWidth="1"/>
    <col min="6" max="6" width="6.5703125" style="1" customWidth="1"/>
    <col min="7" max="7" width="5.42578125" style="1" customWidth="1"/>
    <col min="8" max="8" width="3.5703125" style="1" customWidth="1"/>
    <col min="9" max="9" width="1" style="1" customWidth="1"/>
    <col min="10" max="10" width="2.42578125" style="1" customWidth="1"/>
    <col min="11" max="11" width="17.5703125" style="1" customWidth="1"/>
    <col min="12" max="12" width="14" style="1" customWidth="1"/>
    <col min="13" max="13" width="1.85546875" style="1" hidden="1" customWidth="1"/>
    <col min="14" max="14" width="6.28515625" style="1" hidden="1" customWidth="1"/>
    <col min="15" max="15" width="4.42578125" style="1" hidden="1" customWidth="1"/>
    <col min="16" max="16" width="4.85546875" style="1" hidden="1" customWidth="1"/>
    <col min="17" max="19" width="12.7109375" style="1" hidden="1" customWidth="1"/>
    <col min="20" max="20" width="12.7109375" style="4" hidden="1" customWidth="1"/>
    <col min="21" max="16384" width="9.140625" style="1" hidden="1"/>
  </cols>
  <sheetData>
    <row r="1" spans="1:20" ht="23.25" customHeight="1" x14ac:dyDescent="0.2">
      <c r="B1" s="2" t="s">
        <v>73</v>
      </c>
      <c r="C1" s="3"/>
      <c r="D1" s="3"/>
      <c r="E1" s="3"/>
      <c r="F1" s="3"/>
      <c r="G1" s="3"/>
      <c r="H1" s="3"/>
      <c r="I1" s="3"/>
      <c r="J1" s="3"/>
      <c r="K1" s="3"/>
      <c r="L1" s="3"/>
    </row>
    <row r="2" spans="1:20" x14ac:dyDescent="0.2">
      <c r="B2" s="3"/>
      <c r="C2" s="3"/>
      <c r="D2" s="3"/>
      <c r="E2" s="3"/>
      <c r="F2" s="3"/>
      <c r="G2" s="3"/>
      <c r="H2" s="3"/>
      <c r="I2" s="3"/>
      <c r="J2" s="3"/>
      <c r="K2" s="3"/>
      <c r="L2" s="3"/>
    </row>
    <row r="3" spans="1:20" x14ac:dyDescent="0.2">
      <c r="B3" s="3"/>
      <c r="C3" s="3"/>
      <c r="D3" s="3"/>
      <c r="E3" s="3"/>
      <c r="F3" s="3"/>
      <c r="G3" s="3"/>
      <c r="H3" s="3"/>
      <c r="I3" s="3"/>
      <c r="J3" s="3"/>
      <c r="K3" s="3"/>
      <c r="L3" s="3"/>
    </row>
    <row r="4" spans="1:20" s="4" customFormat="1" ht="15" customHeight="1" x14ac:dyDescent="0.2">
      <c r="A4" s="1"/>
      <c r="B4" s="3"/>
      <c r="C4" s="3"/>
      <c r="D4" s="3"/>
      <c r="E4" s="3"/>
      <c r="F4" s="3"/>
      <c r="G4" s="3"/>
      <c r="H4" s="3"/>
      <c r="I4" s="3"/>
      <c r="J4" s="3"/>
      <c r="K4" s="3"/>
      <c r="L4" s="3"/>
      <c r="M4" s="1"/>
    </row>
    <row r="5" spans="1:20" s="4" customFormat="1" ht="18.75" customHeight="1" x14ac:dyDescent="0.2">
      <c r="B5" s="3"/>
      <c r="C5" s="3"/>
      <c r="D5" s="3"/>
      <c r="E5" s="3"/>
      <c r="F5" s="3"/>
      <c r="G5" s="3"/>
      <c r="H5" s="3"/>
      <c r="I5" s="3"/>
      <c r="J5" s="3"/>
      <c r="K5" s="3"/>
      <c r="L5" s="3"/>
      <c r="M5" s="1"/>
    </row>
    <row r="6" spans="1:20" s="4" customFormat="1" ht="15" customHeight="1" x14ac:dyDescent="0.2">
      <c r="A6" s="1"/>
      <c r="B6" s="1"/>
      <c r="C6" s="1"/>
      <c r="D6" s="1"/>
      <c r="E6" s="1"/>
      <c r="F6" s="1"/>
      <c r="G6" s="1"/>
      <c r="H6" s="1"/>
      <c r="I6" s="1"/>
      <c r="J6" s="1"/>
      <c r="K6" s="1"/>
      <c r="L6" s="1"/>
      <c r="M6" s="1"/>
    </row>
    <row r="7" spans="1:20" s="4" customFormat="1" ht="15" customHeight="1" x14ac:dyDescent="0.2">
      <c r="A7" s="1"/>
      <c r="B7" s="1"/>
      <c r="C7" s="1"/>
      <c r="D7" s="1"/>
      <c r="E7" s="1"/>
      <c r="F7" s="1"/>
      <c r="G7" s="1"/>
      <c r="H7" s="1"/>
      <c r="I7" s="1"/>
      <c r="J7" s="5"/>
      <c r="K7" s="6"/>
      <c r="L7" s="7"/>
      <c r="M7" s="1"/>
    </row>
    <row r="8" spans="1:20" s="4" customFormat="1" ht="15" customHeight="1" thickBot="1" x14ac:dyDescent="0.3">
      <c r="A8" s="1"/>
      <c r="B8" s="1"/>
      <c r="C8" s="1"/>
      <c r="D8" s="1"/>
      <c r="E8" s="1"/>
      <c r="F8" s="1"/>
      <c r="G8" s="1"/>
      <c r="H8" s="1"/>
      <c r="I8" s="1"/>
      <c r="J8" s="5"/>
      <c r="K8" s="8" t="s">
        <v>67</v>
      </c>
      <c r="L8" s="9"/>
      <c r="M8" s="1"/>
    </row>
    <row r="9" spans="1:20" s="4" customFormat="1" ht="17.100000000000001" customHeight="1" x14ac:dyDescent="0.2">
      <c r="A9" s="10"/>
      <c r="B9" s="11"/>
      <c r="C9" s="11"/>
      <c r="D9" s="12"/>
      <c r="E9" s="12"/>
      <c r="F9" s="13"/>
      <c r="G9" s="13"/>
      <c r="H9" s="14"/>
      <c r="I9" s="15"/>
      <c r="J9" s="5"/>
      <c r="K9" s="6"/>
      <c r="L9" s="7"/>
      <c r="M9" s="1"/>
    </row>
    <row r="10" spans="1:20" s="4" customFormat="1" ht="17.100000000000001" customHeight="1" x14ac:dyDescent="0.2">
      <c r="A10" s="16"/>
      <c r="B10" s="17" t="s">
        <v>2</v>
      </c>
      <c r="C10" s="18"/>
      <c r="D10" s="19"/>
      <c r="E10" s="19"/>
      <c r="F10" s="15"/>
      <c r="G10" s="15"/>
      <c r="H10" s="20"/>
      <c r="I10" s="15"/>
      <c r="K10" s="21" t="s">
        <v>112</v>
      </c>
      <c r="L10" s="5"/>
      <c r="M10" s="1"/>
    </row>
    <row r="11" spans="1:20" s="30" customFormat="1" ht="17.100000000000001" customHeight="1" x14ac:dyDescent="0.2">
      <c r="A11" s="22"/>
      <c r="B11" s="23"/>
      <c r="C11" s="24" t="s">
        <v>11</v>
      </c>
      <c r="D11" s="25" t="s">
        <v>12</v>
      </c>
      <c r="E11" s="26" t="str">
        <f>VLOOKUP('Entertainment-Eating-Out'!$T$30,$P$18:$S$22,4,0) &amp; " amount"</f>
        <v>Annually amount</v>
      </c>
      <c r="F11" s="27"/>
      <c r="G11" s="27"/>
      <c r="H11" s="28"/>
      <c r="I11" s="29"/>
      <c r="M11" s="31"/>
    </row>
    <row r="12" spans="1:20" s="4" customFormat="1" ht="17.100000000000001" customHeight="1" x14ac:dyDescent="0.2">
      <c r="A12" s="16"/>
      <c r="B12" s="32" t="s">
        <v>13</v>
      </c>
      <c r="C12" s="33"/>
      <c r="D12" s="34">
        <v>0</v>
      </c>
      <c r="E12" s="35">
        <f>D12*VLOOKUP($T12,$P$18:$S$22,3,0)/VLOOKUP('Entertainment-Eating-Out'!$T$30,$P$18:$S$22,3,0)</f>
        <v>0</v>
      </c>
      <c r="F12" s="36"/>
      <c r="G12" s="36"/>
      <c r="H12" s="20"/>
      <c r="I12" s="15"/>
      <c r="J12" s="37"/>
      <c r="K12" s="38" t="s">
        <v>2</v>
      </c>
      <c r="L12" s="37"/>
      <c r="M12" s="1"/>
      <c r="T12" s="39">
        <v>3</v>
      </c>
    </row>
    <row r="13" spans="1:20" s="4" customFormat="1" ht="17.100000000000001" customHeight="1" x14ac:dyDescent="0.2">
      <c r="A13" s="16"/>
      <c r="B13" s="32" t="s">
        <v>14</v>
      </c>
      <c r="C13" s="33"/>
      <c r="D13" s="34">
        <v>0</v>
      </c>
      <c r="E13" s="35">
        <f>D13*VLOOKUP($T13,$P$18:$S$22,3,0)/VLOOKUP('Entertainment-Eating-Out'!$T$30,$P$18:$S$22,3,0)</f>
        <v>0</v>
      </c>
      <c r="F13" s="36"/>
      <c r="G13" s="36"/>
      <c r="H13" s="20"/>
      <c r="I13" s="15"/>
      <c r="J13" s="40"/>
      <c r="K13" s="41" t="s">
        <v>109</v>
      </c>
      <c r="L13" s="42">
        <f>Income!$E$23</f>
        <v>0</v>
      </c>
      <c r="M13" s="1"/>
      <c r="T13" s="39">
        <v>2</v>
      </c>
    </row>
    <row r="14" spans="1:20" s="4" customFormat="1" ht="17.100000000000001" customHeight="1" x14ac:dyDescent="0.2">
      <c r="A14" s="16"/>
      <c r="B14" s="43"/>
      <c r="C14" s="44"/>
      <c r="D14" s="7"/>
      <c r="E14" s="35"/>
      <c r="F14" s="36"/>
      <c r="G14" s="36"/>
      <c r="H14" s="20"/>
      <c r="I14" s="15"/>
      <c r="J14" s="45"/>
      <c r="K14" s="45"/>
      <c r="L14" s="46"/>
      <c r="M14" s="1"/>
    </row>
    <row r="15" spans="1:20" s="4" customFormat="1" ht="17.100000000000001" customHeight="1" x14ac:dyDescent="0.2">
      <c r="A15" s="16"/>
      <c r="B15" s="32" t="s">
        <v>15</v>
      </c>
      <c r="C15" s="33"/>
      <c r="D15" s="34">
        <v>0</v>
      </c>
      <c r="E15" s="35">
        <f>D15*VLOOKUP($T15,$P$18:$S$22,3,0)/VLOOKUP('Entertainment-Eating-Out'!$T$30,$P$18:$S$22,3,0)</f>
        <v>0</v>
      </c>
      <c r="F15" s="36"/>
      <c r="G15" s="36"/>
      <c r="H15" s="20"/>
      <c r="I15" s="47"/>
      <c r="J15" s="48" t="s">
        <v>0</v>
      </c>
      <c r="K15" s="49"/>
      <c r="L15" s="50">
        <f>L13</f>
        <v>0</v>
      </c>
      <c r="M15" s="1"/>
      <c r="T15" s="39">
        <v>5</v>
      </c>
    </row>
    <row r="16" spans="1:20" s="4" customFormat="1" ht="17.100000000000001" customHeight="1" x14ac:dyDescent="0.2">
      <c r="A16" s="16"/>
      <c r="B16" s="32" t="s">
        <v>16</v>
      </c>
      <c r="C16" s="33"/>
      <c r="D16" s="34">
        <v>0</v>
      </c>
      <c r="E16" s="35">
        <f>D16*VLOOKUP($T16,$P$18:$S$22,3,0)/VLOOKUP('Entertainment-Eating-Out'!$T$30,$P$18:$S$22,3,0)</f>
        <v>0</v>
      </c>
      <c r="F16" s="36"/>
      <c r="G16" s="36"/>
      <c r="H16" s="20"/>
      <c r="I16" s="15"/>
      <c r="J16" s="51"/>
      <c r="K16" s="51"/>
      <c r="L16" s="51"/>
      <c r="M16" s="1"/>
      <c r="T16" s="39">
        <v>5</v>
      </c>
    </row>
    <row r="17" spans="1:20" s="4" customFormat="1" ht="17.100000000000001" customHeight="1" x14ac:dyDescent="0.2">
      <c r="A17" s="16"/>
      <c r="B17" s="43"/>
      <c r="C17" s="44"/>
      <c r="D17" s="7"/>
      <c r="E17" s="35"/>
      <c r="F17" s="36"/>
      <c r="G17" s="36"/>
      <c r="H17" s="20"/>
      <c r="I17" s="15"/>
      <c r="J17" s="37"/>
      <c r="K17" s="38" t="s">
        <v>68</v>
      </c>
      <c r="L17" s="52"/>
      <c r="M17" s="1"/>
      <c r="P17" s="1"/>
      <c r="Q17" s="1" t="s">
        <v>70</v>
      </c>
      <c r="R17" s="1" t="s">
        <v>98</v>
      </c>
      <c r="S17" s="1" t="s">
        <v>12</v>
      </c>
    </row>
    <row r="18" spans="1:20" s="4" customFormat="1" ht="17.100000000000001" customHeight="1" x14ac:dyDescent="0.2">
      <c r="A18" s="16"/>
      <c r="B18" s="32" t="s">
        <v>17</v>
      </c>
      <c r="C18" s="33"/>
      <c r="D18" s="34">
        <v>0</v>
      </c>
      <c r="E18" s="35">
        <f>D18*VLOOKUP($T18,$P$18:$S$22,3,0)/VLOOKUP('Entertainment-Eating-Out'!$T$30,$P$18:$S$22,3,0)</f>
        <v>0</v>
      </c>
      <c r="F18" s="36"/>
      <c r="G18" s="36"/>
      <c r="H18" s="20"/>
      <c r="I18" s="15"/>
      <c r="J18" s="53"/>
      <c r="K18" s="5" t="s">
        <v>75</v>
      </c>
      <c r="L18" s="54">
        <f>'Financial-Commitments'!E26</f>
        <v>0</v>
      </c>
      <c r="M18" s="1"/>
      <c r="P18" s="1">
        <v>1</v>
      </c>
      <c r="Q18" s="1" t="s">
        <v>62</v>
      </c>
      <c r="R18" s="1">
        <v>52</v>
      </c>
      <c r="S18" s="1" t="str">
        <f>Q18</f>
        <v>Weekly</v>
      </c>
      <c r="T18" s="39">
        <v>2</v>
      </c>
    </row>
    <row r="19" spans="1:20" s="4" customFormat="1" ht="17.100000000000001" customHeight="1" x14ac:dyDescent="0.2">
      <c r="A19" s="16"/>
      <c r="B19" s="32" t="s">
        <v>18</v>
      </c>
      <c r="C19" s="33"/>
      <c r="D19" s="34">
        <v>0</v>
      </c>
      <c r="E19" s="35">
        <f>D19*VLOOKUP($T19,$P$18:$S$22,3,0)/VLOOKUP('Entertainment-Eating-Out'!$T$30,$P$18:$S$22,3,0)</f>
        <v>0</v>
      </c>
      <c r="F19" s="36"/>
      <c r="G19" s="36"/>
      <c r="H19" s="20"/>
      <c r="I19" s="15"/>
      <c r="J19" s="53"/>
      <c r="K19" s="5" t="s">
        <v>4</v>
      </c>
      <c r="L19" s="54">
        <f>'Home-Utilities'!$E$19</f>
        <v>0</v>
      </c>
      <c r="M19" s="1"/>
      <c r="P19" s="1">
        <v>2</v>
      </c>
      <c r="Q19" s="1" t="s">
        <v>63</v>
      </c>
      <c r="R19" s="1">
        <v>26</v>
      </c>
      <c r="S19" s="1" t="str">
        <f>Q19</f>
        <v>Fortnightly</v>
      </c>
      <c r="T19" s="39">
        <v>2</v>
      </c>
    </row>
    <row r="20" spans="1:20" s="4" customFormat="1" ht="17.100000000000001" customHeight="1" x14ac:dyDescent="0.2">
      <c r="A20" s="16"/>
      <c r="B20" s="43"/>
      <c r="C20" s="44"/>
      <c r="D20" s="7"/>
      <c r="E20" s="35"/>
      <c r="F20" s="36"/>
      <c r="G20" s="36"/>
      <c r="H20" s="20"/>
      <c r="I20" s="15"/>
      <c r="J20" s="53"/>
      <c r="K20" s="5" t="s">
        <v>5</v>
      </c>
      <c r="L20" s="54">
        <f>'Home-Utilities'!$E$30</f>
        <v>0</v>
      </c>
      <c r="M20" s="1"/>
      <c r="P20" s="1">
        <v>3</v>
      </c>
      <c r="Q20" s="1" t="s">
        <v>64</v>
      </c>
      <c r="R20" s="1">
        <v>12</v>
      </c>
      <c r="S20" s="1" t="str">
        <f>Q20</f>
        <v>Monthly</v>
      </c>
    </row>
    <row r="21" spans="1:20" s="4" customFormat="1" ht="17.100000000000001" customHeight="1" x14ac:dyDescent="0.2">
      <c r="A21" s="16"/>
      <c r="B21" s="32" t="s">
        <v>20</v>
      </c>
      <c r="C21" s="33"/>
      <c r="D21" s="34">
        <v>0</v>
      </c>
      <c r="E21" s="35">
        <f>D21*VLOOKUP($T21,$P$18:$S$22,3,0)/VLOOKUP('Entertainment-Eating-Out'!$T$30,$P$18:$S$22,3,0)</f>
        <v>0</v>
      </c>
      <c r="F21" s="36"/>
      <c r="G21" s="36"/>
      <c r="H21" s="20"/>
      <c r="I21" s="15"/>
      <c r="J21" s="53"/>
      <c r="K21" s="5" t="s">
        <v>6</v>
      </c>
      <c r="L21" s="54">
        <f>'Education-Health'!$E$20</f>
        <v>0</v>
      </c>
      <c r="M21" s="1"/>
      <c r="P21" s="1">
        <v>4</v>
      </c>
      <c r="Q21" s="1" t="s">
        <v>71</v>
      </c>
      <c r="R21" s="1">
        <v>4</v>
      </c>
      <c r="S21" s="1" t="str">
        <f>Q21</f>
        <v>Quarterly</v>
      </c>
      <c r="T21" s="39">
        <v>3</v>
      </c>
    </row>
    <row r="22" spans="1:20" s="4" customFormat="1" ht="17.100000000000001" customHeight="1" x14ac:dyDescent="0.2">
      <c r="A22" s="16"/>
      <c r="B22" s="32" t="s">
        <v>19</v>
      </c>
      <c r="C22" s="33"/>
      <c r="D22" s="34">
        <v>0</v>
      </c>
      <c r="E22" s="35">
        <f>D22*VLOOKUP($T22,$P$18:$S$22,3,0)/VLOOKUP('Entertainment-Eating-Out'!$T$30,$P$18:$S$22,3,0)</f>
        <v>0</v>
      </c>
      <c r="F22" s="36"/>
      <c r="G22" s="36"/>
      <c r="H22" s="20"/>
      <c r="I22" s="15"/>
      <c r="J22" s="53"/>
      <c r="K22" s="5" t="s">
        <v>7</v>
      </c>
      <c r="L22" s="54">
        <f>'Education-Health'!$E$31</f>
        <v>0</v>
      </c>
      <c r="M22" s="1"/>
      <c r="P22" s="1">
        <v>5</v>
      </c>
      <c r="Q22" s="1" t="s">
        <v>65</v>
      </c>
      <c r="R22" s="1">
        <v>1</v>
      </c>
      <c r="S22" s="1" t="str">
        <f>Q22</f>
        <v>Annually</v>
      </c>
      <c r="T22" s="39">
        <v>3</v>
      </c>
    </row>
    <row r="23" spans="1:20" s="4" customFormat="1" ht="17.100000000000001" customHeight="1" x14ac:dyDescent="0.2">
      <c r="A23" s="16"/>
      <c r="B23" s="36"/>
      <c r="C23" s="36"/>
      <c r="D23" s="55" t="s">
        <v>66</v>
      </c>
      <c r="E23" s="56">
        <f>SUM(E12:E22)</f>
        <v>0</v>
      </c>
      <c r="F23" s="57"/>
      <c r="G23" s="57"/>
      <c r="H23" s="20"/>
      <c r="I23" s="15"/>
      <c r="J23" s="53"/>
      <c r="K23" s="5" t="s">
        <v>8</v>
      </c>
      <c r="L23" s="54">
        <f>'Shopping-Transport'!$E$21</f>
        <v>0</v>
      </c>
      <c r="M23" s="1"/>
    </row>
    <row r="24" spans="1:20" s="4" customFormat="1" ht="17.100000000000001" customHeight="1" x14ac:dyDescent="0.2">
      <c r="A24" s="16"/>
      <c r="B24" s="57"/>
      <c r="C24" s="57"/>
      <c r="D24" s="58"/>
      <c r="E24" s="59"/>
      <c r="F24" s="57"/>
      <c r="G24" s="57"/>
      <c r="H24" s="20"/>
      <c r="I24" s="15"/>
      <c r="J24" s="53"/>
      <c r="K24" s="5" t="s">
        <v>9</v>
      </c>
      <c r="L24" s="54">
        <f>'Shopping-Transport'!$E$31</f>
        <v>0</v>
      </c>
      <c r="M24" s="1"/>
    </row>
    <row r="25" spans="1:20" s="4" customFormat="1" ht="17.100000000000001" customHeight="1" x14ac:dyDescent="0.2">
      <c r="A25" s="16"/>
      <c r="B25" s="57"/>
      <c r="C25" s="57"/>
      <c r="D25" s="58"/>
      <c r="E25" s="59"/>
      <c r="F25" s="57"/>
      <c r="G25" s="57"/>
      <c r="H25" s="20"/>
      <c r="I25" s="15"/>
      <c r="J25" s="53"/>
      <c r="K25" s="5" t="s">
        <v>10</v>
      </c>
      <c r="L25" s="54">
        <f>'Entertainment-Eating-Out'!$E$21</f>
        <v>0</v>
      </c>
      <c r="M25" s="1"/>
    </row>
    <row r="26" spans="1:20" s="4" customFormat="1" ht="17.100000000000001" customHeight="1" x14ac:dyDescent="0.2">
      <c r="A26" s="16"/>
      <c r="B26" s="57"/>
      <c r="C26" s="57"/>
      <c r="D26" s="60"/>
      <c r="E26" s="59"/>
      <c r="F26" s="57"/>
      <c r="G26" s="57"/>
      <c r="H26" s="20"/>
      <c r="I26" s="15"/>
      <c r="J26" s="53"/>
      <c r="K26" s="5" t="s">
        <v>72</v>
      </c>
      <c r="L26" s="54">
        <f>'Entertainment-Eating-Out'!$E$29</f>
        <v>0</v>
      </c>
      <c r="M26" s="1"/>
    </row>
    <row r="27" spans="1:20" s="4" customFormat="1" ht="17.100000000000001" customHeight="1" x14ac:dyDescent="0.2">
      <c r="A27" s="16"/>
      <c r="B27" s="57"/>
      <c r="C27" s="57"/>
      <c r="D27" s="58"/>
      <c r="E27" s="59"/>
      <c r="F27" s="57"/>
      <c r="G27" s="57"/>
      <c r="H27" s="20"/>
      <c r="I27" s="15"/>
      <c r="J27" s="45"/>
      <c r="K27" s="51"/>
      <c r="L27" s="51"/>
      <c r="M27" s="1"/>
    </row>
    <row r="28" spans="1:20" s="4" customFormat="1" ht="17.100000000000001" customHeight="1" x14ac:dyDescent="0.2">
      <c r="A28" s="16"/>
      <c r="B28" s="57"/>
      <c r="C28" s="57"/>
      <c r="D28" s="58"/>
      <c r="E28" s="59"/>
      <c r="F28" s="57"/>
      <c r="G28" s="57"/>
      <c r="H28" s="20"/>
      <c r="I28" s="15"/>
      <c r="J28" s="48" t="s">
        <v>1</v>
      </c>
      <c r="K28" s="49"/>
      <c r="L28" s="50">
        <f>SUM(L18:L26)</f>
        <v>0</v>
      </c>
      <c r="M28" s="1"/>
    </row>
    <row r="29" spans="1:20" s="4" customFormat="1" ht="17.100000000000001" customHeight="1" x14ac:dyDescent="0.2">
      <c r="A29" s="16"/>
      <c r="B29" s="57"/>
      <c r="C29" s="57"/>
      <c r="D29" s="58"/>
      <c r="E29" s="59"/>
      <c r="F29" s="57"/>
      <c r="G29" s="57"/>
      <c r="H29" s="20"/>
      <c r="I29" s="15"/>
      <c r="J29" s="45"/>
      <c r="K29" s="51"/>
      <c r="L29" s="51"/>
      <c r="M29" s="1"/>
    </row>
    <row r="30" spans="1:20" s="4" customFormat="1" ht="17.100000000000001" customHeight="1" x14ac:dyDescent="0.2">
      <c r="A30" s="16"/>
      <c r="B30" s="57"/>
      <c r="C30" s="57"/>
      <c r="D30" s="58"/>
      <c r="E30" s="59"/>
      <c r="F30" s="57"/>
      <c r="G30" s="57"/>
      <c r="H30" s="20"/>
      <c r="I30" s="15"/>
      <c r="J30" s="45"/>
      <c r="K30" s="61"/>
      <c r="L30" s="62"/>
      <c r="M30" s="1"/>
    </row>
    <row r="31" spans="1:20" s="4" customFormat="1" ht="17.100000000000001" customHeight="1" x14ac:dyDescent="0.25">
      <c r="A31" s="16"/>
      <c r="B31" s="57"/>
      <c r="C31" s="57"/>
      <c r="D31" s="58"/>
      <c r="E31" s="59"/>
      <c r="F31" s="57"/>
      <c r="G31" s="57"/>
      <c r="H31" s="20"/>
      <c r="I31" s="15"/>
      <c r="J31" s="63" t="s">
        <v>118</v>
      </c>
      <c r="L31" s="64">
        <f>L15-L28</f>
        <v>0</v>
      </c>
      <c r="M31" s="1"/>
    </row>
    <row r="32" spans="1:20" s="4" customFormat="1" ht="17.100000000000001" customHeight="1" x14ac:dyDescent="0.2">
      <c r="A32" s="16"/>
      <c r="B32" s="57"/>
      <c r="C32" s="57"/>
      <c r="D32" s="58"/>
      <c r="E32" s="65"/>
      <c r="F32" s="57"/>
      <c r="G32" s="57"/>
      <c r="H32" s="20"/>
      <c r="I32" s="15"/>
      <c r="J32" s="45"/>
      <c r="K32" s="51"/>
      <c r="L32" s="66" t="str">
        <f>Results!$L$32</f>
        <v>per year</v>
      </c>
      <c r="M32" s="1"/>
    </row>
    <row r="33" spans="1:13" s="4" customFormat="1" ht="17.100000000000001" customHeight="1" x14ac:dyDescent="0.25">
      <c r="A33" s="16"/>
      <c r="B33" s="57"/>
      <c r="C33" s="57"/>
      <c r="D33" s="58"/>
      <c r="E33" s="65"/>
      <c r="F33" s="57"/>
      <c r="G33" s="57"/>
      <c r="H33" s="20"/>
      <c r="I33" s="15"/>
      <c r="J33" s="45"/>
      <c r="L33" s="67"/>
      <c r="M33" s="1"/>
    </row>
    <row r="34" spans="1:13" s="4" customFormat="1" ht="17.100000000000001" customHeight="1" x14ac:dyDescent="0.2">
      <c r="A34" s="16"/>
      <c r="B34" s="15"/>
      <c r="C34" s="15"/>
      <c r="D34" s="19"/>
      <c r="E34" s="68"/>
      <c r="F34" s="15"/>
      <c r="G34" s="15"/>
      <c r="H34" s="20"/>
      <c r="I34" s="15"/>
      <c r="J34" s="45"/>
      <c r="K34" s="51"/>
      <c r="L34" s="51"/>
      <c r="M34" s="1"/>
    </row>
    <row r="35" spans="1:13" s="4" customFormat="1" ht="17.100000000000001" customHeight="1" thickBot="1" x14ac:dyDescent="0.25">
      <c r="A35" s="69"/>
      <c r="B35" s="70"/>
      <c r="C35" s="70"/>
      <c r="D35" s="71"/>
      <c r="E35" s="72"/>
      <c r="F35" s="70"/>
      <c r="G35" s="70"/>
      <c r="H35" s="73"/>
      <c r="I35" s="15"/>
      <c r="J35" s="45"/>
      <c r="L35" s="74"/>
      <c r="M35" s="1"/>
    </row>
    <row r="36" spans="1:13" s="4" customFormat="1" ht="15" x14ac:dyDescent="0.2">
      <c r="B36" s="75"/>
      <c r="C36" s="1"/>
      <c r="D36" s="1"/>
      <c r="E36" s="1"/>
      <c r="F36" s="1"/>
      <c r="G36" s="1"/>
      <c r="H36" s="1"/>
      <c r="I36" s="1"/>
      <c r="J36" s="5"/>
      <c r="K36" s="5"/>
      <c r="L36" s="5"/>
      <c r="M36" s="1"/>
    </row>
    <row r="38" spans="1:13" ht="9" hidden="1" customHeight="1" x14ac:dyDescent="0.2"/>
    <row r="39" spans="1:13" hidden="1" x14ac:dyDescent="0.2">
      <c r="L39" s="76"/>
    </row>
    <row r="40" spans="1:13" hidden="1" x14ac:dyDescent="0.2">
      <c r="L40" s="76"/>
    </row>
    <row r="41" spans="1:13" hidden="1" x14ac:dyDescent="0.2">
      <c r="L41" s="76"/>
    </row>
    <row r="42" spans="1:13" hidden="1" x14ac:dyDescent="0.2">
      <c r="L42" s="76"/>
    </row>
    <row r="43" spans="1:13" hidden="1" x14ac:dyDescent="0.2">
      <c r="L43" s="76"/>
    </row>
  </sheetData>
  <sheetProtection selectLockedCells="1"/>
  <customSheetViews>
    <customSheetView guid="{5DEB68D0-18B0-409F-A1B7-526211C97239}" showGridLines="0" fitToPage="1" hiddenRows="1" hiddenColumns="1">
      <selection activeCell="A33" sqref="A33:IV33"/>
      <pageMargins left="0.70866141732283472" right="0.70866141732283472" top="0.74803149606299213" bottom="0.74803149606299213" header="0.31496062992125984" footer="0.31496062992125984"/>
      <pageSetup paperSize="9" orientation="portrait" r:id="rId1"/>
    </customSheetView>
  </customSheetViews>
  <mergeCells count="1">
    <mergeCell ref="B1:L5"/>
  </mergeCells>
  <phoneticPr fontId="1" type="noConversion"/>
  <conditionalFormatting sqref="L31">
    <cfRule type="expression" dxfId="15" priority="2">
      <formula>$L$31&gt;0</formula>
    </cfRule>
    <cfRule type="expression" dxfId="14" priority="3">
      <formula>$L$31&lt;0</formula>
    </cfRule>
  </conditionalFormatting>
  <dataValidations count="2">
    <dataValidation type="list" allowBlank="1" showInputMessage="1" showErrorMessage="1" sqref="C24:C27" xr:uid="{00000000-0002-0000-0000-000000000000}">
      <formula1>$Q$18:$Q$22</formula1>
    </dataValidation>
    <dataValidation type="whole" allowBlank="1" showInputMessage="1" showErrorMessage="1" error="Please enter a number between $0 and $1,000,000" sqref="D12:D13 D21:D22 D18:D19 D15:D16" xr:uid="{00000000-0002-0000-0000-000001000000}">
      <formula1>0</formula1>
      <formula2>1000000</formula2>
    </dataValidation>
  </dataValidations>
  <pageMargins left="0.59055118110236227" right="0.59055118110236227" top="0.59055118110236227" bottom="0.59055118110236227" header="0.31496062992125984" footer="0.31496062992125984"/>
  <pageSetup paperSize="9" scale="82" orientation="landscape" r:id="rId2"/>
  <headerFooter>
    <oddFooter>Page &amp;P</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099" r:id="rId5" name="Drop Down 75">
              <controlPr defaultSize="0" autoLine="0" autoPict="0">
                <anchor moveWithCells="1" sizeWithCells="1">
                  <from>
                    <xdr:col>2</xdr:col>
                    <xdr:colOff>9525</xdr:colOff>
                    <xdr:row>11</xdr:row>
                    <xdr:rowOff>9525</xdr:rowOff>
                  </from>
                  <to>
                    <xdr:col>2</xdr:col>
                    <xdr:colOff>1114425</xdr:colOff>
                    <xdr:row>12</xdr:row>
                    <xdr:rowOff>0</xdr:rowOff>
                  </to>
                </anchor>
              </controlPr>
            </control>
          </mc:Choice>
        </mc:AlternateContent>
        <mc:AlternateContent xmlns:mc="http://schemas.openxmlformats.org/markup-compatibility/2006">
          <mc:Choice Requires="x14">
            <control shapeId="1110" r:id="rId6" name="Drop Down 86">
              <controlPr locked="0" defaultSize="0" autoLine="0" autoPict="0">
                <anchor moveWithCells="1" sizeWithCells="1">
                  <from>
                    <xdr:col>2</xdr:col>
                    <xdr:colOff>9525</xdr:colOff>
                    <xdr:row>12</xdr:row>
                    <xdr:rowOff>9525</xdr:rowOff>
                  </from>
                  <to>
                    <xdr:col>2</xdr:col>
                    <xdr:colOff>1114425</xdr:colOff>
                    <xdr:row>13</xdr:row>
                    <xdr:rowOff>0</xdr:rowOff>
                  </to>
                </anchor>
              </controlPr>
            </control>
          </mc:Choice>
        </mc:AlternateContent>
        <mc:AlternateContent xmlns:mc="http://schemas.openxmlformats.org/markup-compatibility/2006">
          <mc:Choice Requires="x14">
            <control shapeId="1111" r:id="rId7" name="Drop Down 87">
              <controlPr locked="0" defaultSize="0" autoLine="0" autoPict="0">
                <anchor moveWithCells="1" sizeWithCells="1">
                  <from>
                    <xdr:col>2</xdr:col>
                    <xdr:colOff>9525</xdr:colOff>
                    <xdr:row>14</xdr:row>
                    <xdr:rowOff>0</xdr:rowOff>
                  </from>
                  <to>
                    <xdr:col>2</xdr:col>
                    <xdr:colOff>1114425</xdr:colOff>
                    <xdr:row>14</xdr:row>
                    <xdr:rowOff>200025</xdr:rowOff>
                  </to>
                </anchor>
              </controlPr>
            </control>
          </mc:Choice>
        </mc:AlternateContent>
        <mc:AlternateContent xmlns:mc="http://schemas.openxmlformats.org/markup-compatibility/2006">
          <mc:Choice Requires="x14">
            <control shapeId="1112" r:id="rId8" name="Drop Down 88">
              <controlPr locked="0" defaultSize="0" autoLine="0" autoPict="0">
                <anchor moveWithCells="1" sizeWithCells="1">
                  <from>
                    <xdr:col>2</xdr:col>
                    <xdr:colOff>9525</xdr:colOff>
                    <xdr:row>15</xdr:row>
                    <xdr:rowOff>0</xdr:rowOff>
                  </from>
                  <to>
                    <xdr:col>2</xdr:col>
                    <xdr:colOff>1114425</xdr:colOff>
                    <xdr:row>15</xdr:row>
                    <xdr:rowOff>200025</xdr:rowOff>
                  </to>
                </anchor>
              </controlPr>
            </control>
          </mc:Choice>
        </mc:AlternateContent>
        <mc:AlternateContent xmlns:mc="http://schemas.openxmlformats.org/markup-compatibility/2006">
          <mc:Choice Requires="x14">
            <control shapeId="1113" r:id="rId9" name="Drop Down 89">
              <controlPr locked="0" defaultSize="0" autoLine="0" autoPict="0">
                <anchor moveWithCells="1" sizeWithCells="1">
                  <from>
                    <xdr:col>2</xdr:col>
                    <xdr:colOff>9525</xdr:colOff>
                    <xdr:row>17</xdr:row>
                    <xdr:rowOff>0</xdr:rowOff>
                  </from>
                  <to>
                    <xdr:col>2</xdr:col>
                    <xdr:colOff>1114425</xdr:colOff>
                    <xdr:row>17</xdr:row>
                    <xdr:rowOff>200025</xdr:rowOff>
                  </to>
                </anchor>
              </controlPr>
            </control>
          </mc:Choice>
        </mc:AlternateContent>
        <mc:AlternateContent xmlns:mc="http://schemas.openxmlformats.org/markup-compatibility/2006">
          <mc:Choice Requires="x14">
            <control shapeId="1114" r:id="rId10" name="Drop Down 90">
              <controlPr locked="0" defaultSize="0" autoLine="0" autoPict="0">
                <anchor moveWithCells="1" sizeWithCells="1">
                  <from>
                    <xdr:col>2</xdr:col>
                    <xdr:colOff>9525</xdr:colOff>
                    <xdr:row>18</xdr:row>
                    <xdr:rowOff>0</xdr:rowOff>
                  </from>
                  <to>
                    <xdr:col>2</xdr:col>
                    <xdr:colOff>1114425</xdr:colOff>
                    <xdr:row>18</xdr:row>
                    <xdr:rowOff>200025</xdr:rowOff>
                  </to>
                </anchor>
              </controlPr>
            </control>
          </mc:Choice>
        </mc:AlternateContent>
        <mc:AlternateContent xmlns:mc="http://schemas.openxmlformats.org/markup-compatibility/2006">
          <mc:Choice Requires="x14">
            <control shapeId="1115" r:id="rId11" name="Drop Down 91">
              <controlPr locked="0" defaultSize="0" autoLine="0" autoPict="0">
                <anchor moveWithCells="1" sizeWithCells="1">
                  <from>
                    <xdr:col>2</xdr:col>
                    <xdr:colOff>9525</xdr:colOff>
                    <xdr:row>20</xdr:row>
                    <xdr:rowOff>0</xdr:rowOff>
                  </from>
                  <to>
                    <xdr:col>2</xdr:col>
                    <xdr:colOff>1114425</xdr:colOff>
                    <xdr:row>20</xdr:row>
                    <xdr:rowOff>200025</xdr:rowOff>
                  </to>
                </anchor>
              </controlPr>
            </control>
          </mc:Choice>
        </mc:AlternateContent>
        <mc:AlternateContent xmlns:mc="http://schemas.openxmlformats.org/markup-compatibility/2006">
          <mc:Choice Requires="x14">
            <control shapeId="1117" r:id="rId12" name="Drop Down 93">
              <controlPr locked="0" defaultSize="0" autoLine="0" autoPict="0">
                <anchor moveWithCells="1" sizeWithCells="1">
                  <from>
                    <xdr:col>2</xdr:col>
                    <xdr:colOff>9525</xdr:colOff>
                    <xdr:row>21</xdr:row>
                    <xdr:rowOff>0</xdr:rowOff>
                  </from>
                  <to>
                    <xdr:col>2</xdr:col>
                    <xdr:colOff>1114425</xdr:colOff>
                    <xdr:row>21</xdr:row>
                    <xdr:rowOff>200025</xdr:rowOff>
                  </to>
                </anchor>
              </controlPr>
            </control>
          </mc:Choice>
        </mc:AlternateContent>
        <mc:AlternateContent xmlns:mc="http://schemas.openxmlformats.org/markup-compatibility/2006">
          <mc:Choice Requires="x14">
            <control shapeId="62076" r:id="rId13" name="Drop Down 1660">
              <controlPr locked="0" defaultSize="0" autoLine="0" autoPict="0">
                <anchor moveWithCells="1" sizeWithCells="1">
                  <from>
                    <xdr:col>10</xdr:col>
                    <xdr:colOff>1076325</xdr:colOff>
                    <xdr:row>9</xdr:row>
                    <xdr:rowOff>9525</xdr:rowOff>
                  </from>
                  <to>
                    <xdr:col>11</xdr:col>
                    <xdr:colOff>771525</xdr:colOff>
                    <xdr:row>10</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T44"/>
  <sheetViews>
    <sheetView showGridLines="0" showRowColHeaders="0" zoomScaleNormal="100" zoomScalePageLayoutView="93" workbookViewId="0">
      <selection activeCell="B9" sqref="B9"/>
    </sheetView>
  </sheetViews>
  <sheetFormatPr defaultColWidth="0" defaultRowHeight="12.75" zeroHeight="1" x14ac:dyDescent="0.2"/>
  <cols>
    <col min="1" max="1" width="6.28515625" style="51" customWidth="1"/>
    <col min="2" max="2" width="50.7109375" style="51" customWidth="1"/>
    <col min="3" max="3" width="18.7109375" style="51" customWidth="1"/>
    <col min="4" max="4" width="17.42578125" style="51" customWidth="1"/>
    <col min="5" max="5" width="22.7109375" style="51" bestFit="1" customWidth="1"/>
    <col min="6" max="6" width="5.85546875" style="51" customWidth="1"/>
    <col min="7" max="7" width="5.42578125" style="51" customWidth="1"/>
    <col min="8" max="8" width="4.28515625" style="51" customWidth="1"/>
    <col min="9" max="9" width="1" style="51" customWidth="1"/>
    <col min="10" max="10" width="2.42578125" style="51" customWidth="1"/>
    <col min="11" max="11" width="17.5703125" style="51" customWidth="1"/>
    <col min="12" max="12" width="14.5703125" style="51" customWidth="1"/>
    <col min="13" max="13" width="1.85546875" style="51" hidden="1" customWidth="1"/>
    <col min="14" max="14" width="3.28515625" style="51" hidden="1" customWidth="1"/>
    <col min="15" max="15" width="4.140625" style="51" hidden="1" customWidth="1"/>
    <col min="16" max="16" width="10.140625" style="51" hidden="1" customWidth="1"/>
    <col min="17" max="17" width="8.140625" style="51" hidden="1" customWidth="1"/>
    <col min="18" max="18" width="12.28515625" style="51" hidden="1" customWidth="1"/>
    <col min="19" max="19" width="14.140625" style="51" hidden="1" customWidth="1"/>
    <col min="20" max="20" width="5.5703125" style="77" hidden="1" customWidth="1"/>
    <col min="21" max="16384" width="9.140625" style="51" hidden="1"/>
  </cols>
  <sheetData>
    <row r="1" spans="1:20" ht="15" customHeight="1" x14ac:dyDescent="0.2">
      <c r="B1" s="2" t="s">
        <v>73</v>
      </c>
      <c r="C1" s="3"/>
      <c r="D1" s="3"/>
      <c r="E1" s="3"/>
      <c r="F1" s="3"/>
      <c r="G1" s="3"/>
      <c r="H1" s="3"/>
      <c r="I1" s="3"/>
      <c r="J1" s="3"/>
      <c r="K1" s="3"/>
      <c r="L1" s="3"/>
    </row>
    <row r="2" spans="1:20" ht="15" customHeight="1" x14ac:dyDescent="0.2">
      <c r="B2" s="3"/>
      <c r="C2" s="3"/>
      <c r="D2" s="3"/>
      <c r="E2" s="3"/>
      <c r="F2" s="3"/>
      <c r="G2" s="3"/>
      <c r="H2" s="3"/>
      <c r="I2" s="3"/>
      <c r="J2" s="3"/>
      <c r="K2" s="3"/>
      <c r="L2" s="3"/>
    </row>
    <row r="3" spans="1:20" ht="15" customHeight="1" x14ac:dyDescent="0.2">
      <c r="B3" s="3"/>
      <c r="C3" s="3"/>
      <c r="D3" s="3"/>
      <c r="E3" s="3"/>
      <c r="F3" s="3"/>
      <c r="G3" s="3"/>
      <c r="H3" s="3"/>
      <c r="I3" s="3"/>
      <c r="J3" s="3"/>
      <c r="K3" s="3"/>
      <c r="L3" s="3"/>
    </row>
    <row r="4" spans="1:20" ht="15" customHeight="1" x14ac:dyDescent="0.2">
      <c r="B4" s="3"/>
      <c r="C4" s="3"/>
      <c r="D4" s="3"/>
      <c r="E4" s="3"/>
      <c r="F4" s="3"/>
      <c r="G4" s="3"/>
      <c r="H4" s="3"/>
      <c r="I4" s="3"/>
      <c r="J4" s="3"/>
      <c r="K4" s="3"/>
      <c r="L4" s="3"/>
    </row>
    <row r="5" spans="1:20" ht="15" customHeight="1" x14ac:dyDescent="0.2">
      <c r="B5" s="3"/>
      <c r="C5" s="3"/>
      <c r="D5" s="3"/>
      <c r="E5" s="3"/>
      <c r="F5" s="3"/>
      <c r="G5" s="3"/>
      <c r="H5" s="3"/>
      <c r="I5" s="3"/>
      <c r="J5" s="3"/>
      <c r="K5" s="3"/>
      <c r="L5" s="3"/>
    </row>
    <row r="6" spans="1:20" ht="15" customHeight="1" x14ac:dyDescent="0.2">
      <c r="A6" s="78"/>
      <c r="B6" s="78"/>
      <c r="C6" s="78"/>
      <c r="D6" s="78"/>
      <c r="E6" s="78"/>
      <c r="F6" s="78"/>
      <c r="G6" s="78"/>
      <c r="H6" s="78"/>
    </row>
    <row r="7" spans="1:20" ht="15" customHeight="1" x14ac:dyDescent="0.2">
      <c r="J7" s="45"/>
      <c r="K7" s="79"/>
      <c r="L7" s="80"/>
    </row>
    <row r="8" spans="1:20" ht="15" customHeight="1" thickBot="1" x14ac:dyDescent="0.3">
      <c r="J8" s="45"/>
      <c r="K8" s="81" t="s">
        <v>67</v>
      </c>
      <c r="L8" s="82"/>
    </row>
    <row r="9" spans="1:20" ht="17.100000000000001" customHeight="1" x14ac:dyDescent="0.2">
      <c r="A9" s="83"/>
      <c r="B9" s="84"/>
      <c r="C9" s="84"/>
      <c r="D9" s="85"/>
      <c r="E9" s="85"/>
      <c r="F9" s="86"/>
      <c r="G9" s="86"/>
      <c r="H9" s="87"/>
      <c r="I9" s="88"/>
      <c r="J9" s="45"/>
      <c r="K9" s="79"/>
      <c r="L9" s="80"/>
    </row>
    <row r="10" spans="1:20" ht="17.100000000000001" customHeight="1" x14ac:dyDescent="0.25">
      <c r="A10" s="89"/>
      <c r="B10" s="90" t="s">
        <v>3</v>
      </c>
      <c r="C10" s="91"/>
      <c r="D10" s="92"/>
      <c r="E10" s="92"/>
      <c r="F10" s="88"/>
      <c r="G10" s="88"/>
      <c r="H10" s="93"/>
      <c r="I10" s="88"/>
      <c r="K10" s="21" t="s">
        <v>112</v>
      </c>
      <c r="L10" s="45"/>
    </row>
    <row r="11" spans="1:20" s="102" customFormat="1" ht="17.100000000000001" customHeight="1" x14ac:dyDescent="0.2">
      <c r="A11" s="94"/>
      <c r="B11" s="95"/>
      <c r="C11" s="96" t="s">
        <v>11</v>
      </c>
      <c r="D11" s="97" t="s">
        <v>12</v>
      </c>
      <c r="E11" s="98" t="str">
        <f>VLOOKUP('Entertainment-Eating-Out'!$T$30,$P$18:$S$22,4,0) &amp; " amount"</f>
        <v>Annually amount</v>
      </c>
      <c r="F11" s="99"/>
      <c r="G11" s="99"/>
      <c r="H11" s="100"/>
      <c r="I11" s="101"/>
      <c r="T11" s="103"/>
    </row>
    <row r="12" spans="1:20" ht="17.100000000000001" customHeight="1" x14ac:dyDescent="0.2">
      <c r="A12" s="89"/>
      <c r="B12" s="104" t="s">
        <v>76</v>
      </c>
      <c r="C12" s="105"/>
      <c r="D12" s="106">
        <v>0</v>
      </c>
      <c r="E12" s="107">
        <f>D12*VLOOKUP($T12,$P$18:$S$22,3,0)/VLOOKUP('Entertainment-Eating-Out'!$T$30,$P$18:$S$22,3,0)</f>
        <v>0</v>
      </c>
      <c r="F12" s="108"/>
      <c r="G12" s="108"/>
      <c r="H12" s="93"/>
      <c r="I12" s="88"/>
      <c r="J12" s="37"/>
      <c r="K12" s="38" t="s">
        <v>2</v>
      </c>
      <c r="L12" s="37"/>
      <c r="T12" s="109">
        <v>1</v>
      </c>
    </row>
    <row r="13" spans="1:20" ht="17.100000000000001" customHeight="1" x14ac:dyDescent="0.2">
      <c r="A13" s="89"/>
      <c r="B13" s="104" t="s">
        <v>21</v>
      </c>
      <c r="C13" s="105"/>
      <c r="D13" s="106">
        <v>0</v>
      </c>
      <c r="E13" s="107">
        <f>D13*VLOOKUP($T13,$P$18:$S$22,3,0)/VLOOKUP('Entertainment-Eating-Out'!$T$30,$P$18:$S$22,3,0)</f>
        <v>0</v>
      </c>
      <c r="F13" s="108"/>
      <c r="G13" s="108"/>
      <c r="H13" s="93"/>
      <c r="I13" s="88"/>
      <c r="J13" s="40"/>
      <c r="K13" s="41" t="s">
        <v>109</v>
      </c>
      <c r="L13" s="42">
        <f>Income!$E$23</f>
        <v>0</v>
      </c>
      <c r="T13" s="109">
        <v>3</v>
      </c>
    </row>
    <row r="14" spans="1:20" ht="17.100000000000001" customHeight="1" x14ac:dyDescent="0.2">
      <c r="A14" s="89"/>
      <c r="B14" s="110"/>
      <c r="C14" s="110"/>
      <c r="D14" s="80"/>
      <c r="E14" s="107"/>
      <c r="F14" s="108"/>
      <c r="G14" s="108"/>
      <c r="H14" s="93"/>
      <c r="I14" s="88"/>
      <c r="J14" s="45"/>
      <c r="K14" s="45"/>
      <c r="L14" s="46"/>
      <c r="T14" s="111"/>
    </row>
    <row r="15" spans="1:20" ht="17.100000000000001" customHeight="1" x14ac:dyDescent="0.2">
      <c r="A15" s="89"/>
      <c r="B15" s="104" t="s">
        <v>22</v>
      </c>
      <c r="C15" s="105"/>
      <c r="D15" s="106">
        <v>0</v>
      </c>
      <c r="E15" s="107">
        <f>D15*VLOOKUP($T15,$P$18:$S$22,3,0)/VLOOKUP('Entertainment-Eating-Out'!$T$30,$P$18:$S$22,3,0)</f>
        <v>0</v>
      </c>
      <c r="F15" s="108"/>
      <c r="G15" s="108"/>
      <c r="H15" s="93"/>
      <c r="I15" s="47"/>
      <c r="J15" s="48" t="s">
        <v>0</v>
      </c>
      <c r="K15" s="49"/>
      <c r="L15" s="50">
        <f>L13</f>
        <v>0</v>
      </c>
      <c r="T15" s="109">
        <v>3</v>
      </c>
    </row>
    <row r="16" spans="1:20" ht="17.100000000000001" customHeight="1" x14ac:dyDescent="0.2">
      <c r="A16" s="89"/>
      <c r="B16" s="104" t="s">
        <v>23</v>
      </c>
      <c r="C16" s="105"/>
      <c r="D16" s="106">
        <v>0</v>
      </c>
      <c r="E16" s="107">
        <f>D16*VLOOKUP($T16,$P$18:$S$22,3,0)/VLOOKUP('Entertainment-Eating-Out'!$T$30,$P$18:$S$22,3,0)</f>
        <v>0</v>
      </c>
      <c r="F16" s="108"/>
      <c r="G16" s="108"/>
      <c r="H16" s="93"/>
      <c r="I16" s="88"/>
      <c r="T16" s="109">
        <v>3</v>
      </c>
    </row>
    <row r="17" spans="1:20" ht="17.100000000000001" customHeight="1" x14ac:dyDescent="0.2">
      <c r="A17" s="89"/>
      <c r="B17" s="110"/>
      <c r="C17" s="110"/>
      <c r="D17" s="80"/>
      <c r="E17" s="107"/>
      <c r="F17" s="108"/>
      <c r="G17" s="108"/>
      <c r="H17" s="93"/>
      <c r="I17" s="88"/>
      <c r="J17" s="37"/>
      <c r="K17" s="38" t="s">
        <v>68</v>
      </c>
      <c r="L17" s="52"/>
      <c r="Q17" s="51" t="s">
        <v>70</v>
      </c>
      <c r="R17" s="51" t="s">
        <v>98</v>
      </c>
      <c r="S17" s="51" t="s">
        <v>12</v>
      </c>
      <c r="T17" s="111"/>
    </row>
    <row r="18" spans="1:20" ht="17.100000000000001" customHeight="1" x14ac:dyDescent="0.2">
      <c r="A18" s="89"/>
      <c r="B18" s="104" t="s">
        <v>24</v>
      </c>
      <c r="C18" s="105"/>
      <c r="D18" s="106">
        <v>0</v>
      </c>
      <c r="E18" s="107">
        <f>D18*VLOOKUP($T18,$P$18:$S$22,3,0)/VLOOKUP('Entertainment-Eating-Out'!$T$30,$P$18:$S$22,3,0)</f>
        <v>0</v>
      </c>
      <c r="F18" s="108"/>
      <c r="G18" s="108"/>
      <c r="H18" s="93"/>
      <c r="I18" s="88"/>
      <c r="J18" s="53"/>
      <c r="K18" s="5" t="s">
        <v>75</v>
      </c>
      <c r="L18" s="54">
        <f>'Financial-Commitments'!E26</f>
        <v>0</v>
      </c>
      <c r="P18" s="51">
        <v>1</v>
      </c>
      <c r="Q18" s="51" t="str">
        <f>Income!Q18</f>
        <v>Weekly</v>
      </c>
      <c r="R18" s="51">
        <v>52</v>
      </c>
      <c r="S18" s="51" t="str">
        <f>Income!Q18</f>
        <v>Weekly</v>
      </c>
      <c r="T18" s="109">
        <v>2</v>
      </c>
    </row>
    <row r="19" spans="1:20" ht="17.100000000000001" customHeight="1" x14ac:dyDescent="0.2">
      <c r="A19" s="89"/>
      <c r="B19" s="104" t="s">
        <v>26</v>
      </c>
      <c r="C19" s="105"/>
      <c r="D19" s="106">
        <v>0</v>
      </c>
      <c r="E19" s="107">
        <f>D19*VLOOKUP($T19,$P$18:$S$22,3,0)/VLOOKUP('Entertainment-Eating-Out'!$T$30,$P$18:$S$22,3,0)</f>
        <v>0</v>
      </c>
      <c r="F19" s="108"/>
      <c r="G19" s="108"/>
      <c r="H19" s="93"/>
      <c r="I19" s="88"/>
      <c r="J19" s="53"/>
      <c r="K19" s="5" t="s">
        <v>4</v>
      </c>
      <c r="L19" s="54">
        <f>'Home-Utilities'!$E$19</f>
        <v>0</v>
      </c>
      <c r="P19" s="51">
        <v>2</v>
      </c>
      <c r="Q19" s="51" t="str">
        <f>Income!Q19</f>
        <v>Fortnightly</v>
      </c>
      <c r="R19" s="51">
        <v>26</v>
      </c>
      <c r="S19" s="51" t="str">
        <f>Income!Q19</f>
        <v>Fortnightly</v>
      </c>
      <c r="T19" s="109">
        <v>2</v>
      </c>
    </row>
    <row r="20" spans="1:20" ht="17.100000000000001" customHeight="1" x14ac:dyDescent="0.2">
      <c r="A20" s="89"/>
      <c r="B20" s="110"/>
      <c r="C20" s="110"/>
      <c r="D20" s="80"/>
      <c r="E20" s="107"/>
      <c r="F20" s="108"/>
      <c r="G20" s="108"/>
      <c r="H20" s="93"/>
      <c r="I20" s="88"/>
      <c r="J20" s="53"/>
      <c r="K20" s="5" t="s">
        <v>5</v>
      </c>
      <c r="L20" s="54">
        <f>'Home-Utilities'!$E$30</f>
        <v>0</v>
      </c>
      <c r="P20" s="51">
        <v>3</v>
      </c>
      <c r="Q20" s="51" t="str">
        <f>Income!Q20</f>
        <v>Monthly</v>
      </c>
      <c r="R20" s="51">
        <v>12</v>
      </c>
      <c r="S20" s="51" t="str">
        <f>Income!Q20</f>
        <v>Monthly</v>
      </c>
      <c r="T20" s="111"/>
    </row>
    <row r="21" spans="1:20" ht="17.100000000000001" customHeight="1" x14ac:dyDescent="0.2">
      <c r="A21" s="89"/>
      <c r="B21" s="104" t="s">
        <v>25</v>
      </c>
      <c r="C21" s="105"/>
      <c r="D21" s="106">
        <v>0</v>
      </c>
      <c r="E21" s="107">
        <f>D21*VLOOKUP($T21,$P$18:$S$22,3,0)/VLOOKUP('Entertainment-Eating-Out'!$T$30,$P$18:$S$22,3,0)</f>
        <v>0</v>
      </c>
      <c r="F21" s="108"/>
      <c r="G21" s="108"/>
      <c r="H21" s="93"/>
      <c r="I21" s="88"/>
      <c r="J21" s="53"/>
      <c r="K21" s="5" t="s">
        <v>6</v>
      </c>
      <c r="L21" s="54">
        <f>'Education-Health'!$E$20</f>
        <v>0</v>
      </c>
      <c r="P21" s="51">
        <v>4</v>
      </c>
      <c r="Q21" s="51" t="str">
        <f>Income!Q21</f>
        <v>Quarterly</v>
      </c>
      <c r="R21" s="51">
        <v>4</v>
      </c>
      <c r="S21" s="51" t="str">
        <f>Income!Q21</f>
        <v>Quarterly</v>
      </c>
      <c r="T21" s="109">
        <v>3</v>
      </c>
    </row>
    <row r="22" spans="1:20" ht="17.100000000000001" customHeight="1" x14ac:dyDescent="0.2">
      <c r="A22" s="89"/>
      <c r="B22" s="104" t="s">
        <v>77</v>
      </c>
      <c r="C22" s="105"/>
      <c r="D22" s="106">
        <v>0</v>
      </c>
      <c r="E22" s="107">
        <f>D22*VLOOKUP($T22,$P$18:$S$22,3,0)/VLOOKUP('Entertainment-Eating-Out'!$T$30,$P$18:$S$22,3,0)</f>
        <v>0</v>
      </c>
      <c r="F22" s="108"/>
      <c r="G22" s="108"/>
      <c r="H22" s="93"/>
      <c r="I22" s="88"/>
      <c r="J22" s="53"/>
      <c r="K22" s="5" t="s">
        <v>7</v>
      </c>
      <c r="L22" s="54">
        <f>'Education-Health'!$E$31</f>
        <v>0</v>
      </c>
      <c r="P22" s="51">
        <v>5</v>
      </c>
      <c r="Q22" s="51" t="str">
        <f>Income!Q22</f>
        <v>Annually</v>
      </c>
      <c r="R22" s="51">
        <v>1</v>
      </c>
      <c r="S22" s="51" t="str">
        <f>Income!Q22</f>
        <v>Annually</v>
      </c>
      <c r="T22" s="109">
        <v>3</v>
      </c>
    </row>
    <row r="23" spans="1:20" ht="17.100000000000001" customHeight="1" x14ac:dyDescent="0.2">
      <c r="A23" s="89"/>
      <c r="B23" s="110"/>
      <c r="C23" s="110"/>
      <c r="D23" s="80"/>
      <c r="E23" s="107"/>
      <c r="F23" s="108"/>
      <c r="G23" s="108"/>
      <c r="H23" s="93"/>
      <c r="I23" s="88"/>
      <c r="J23" s="53"/>
      <c r="K23" s="5" t="s">
        <v>8</v>
      </c>
      <c r="L23" s="54">
        <f>'Shopping-Transport'!$E$21</f>
        <v>0</v>
      </c>
    </row>
    <row r="24" spans="1:20" ht="17.100000000000001" customHeight="1" x14ac:dyDescent="0.2">
      <c r="A24" s="89"/>
      <c r="B24" s="104" t="s">
        <v>27</v>
      </c>
      <c r="C24" s="105"/>
      <c r="D24" s="106">
        <v>0</v>
      </c>
      <c r="E24" s="107">
        <f>D24*VLOOKUP($T24,$P$18:$S$22,3,0)/VLOOKUP('Entertainment-Eating-Out'!$T$30,$P$18:$S$22,3,0)</f>
        <v>0</v>
      </c>
      <c r="F24" s="108"/>
      <c r="G24" s="108"/>
      <c r="H24" s="93"/>
      <c r="I24" s="88"/>
      <c r="J24" s="53"/>
      <c r="K24" s="5" t="s">
        <v>9</v>
      </c>
      <c r="L24" s="54">
        <f>'Shopping-Transport'!$E$31</f>
        <v>0</v>
      </c>
      <c r="T24" s="109">
        <v>1</v>
      </c>
    </row>
    <row r="25" spans="1:20" ht="17.100000000000001" customHeight="1" x14ac:dyDescent="0.2">
      <c r="A25" s="89"/>
      <c r="B25" s="104" t="s">
        <v>100</v>
      </c>
      <c r="C25" s="105"/>
      <c r="D25" s="106">
        <v>0</v>
      </c>
      <c r="E25" s="107">
        <f>D25*VLOOKUP($T25,$P$18:$S$22,3,0)/VLOOKUP('Entertainment-Eating-Out'!$T$30,$P$18:$S$22,3,0)</f>
        <v>0</v>
      </c>
      <c r="F25" s="108"/>
      <c r="G25" s="108"/>
      <c r="H25" s="93"/>
      <c r="I25" s="88"/>
      <c r="J25" s="53"/>
      <c r="K25" s="5" t="s">
        <v>10</v>
      </c>
      <c r="L25" s="54">
        <f>'Entertainment-Eating-Out'!$E$21</f>
        <v>0</v>
      </c>
      <c r="T25" s="109">
        <v>3</v>
      </c>
    </row>
    <row r="26" spans="1:20" ht="17.100000000000001" customHeight="1" x14ac:dyDescent="0.2">
      <c r="A26" s="89"/>
      <c r="B26" s="112"/>
      <c r="C26" s="112"/>
      <c r="D26" s="113" t="s">
        <v>66</v>
      </c>
      <c r="E26" s="114">
        <f>SUM(E12:E25)</f>
        <v>0</v>
      </c>
      <c r="F26" s="108"/>
      <c r="G26" s="108"/>
      <c r="H26" s="93"/>
      <c r="I26" s="88"/>
      <c r="J26" s="53"/>
      <c r="K26" s="5" t="s">
        <v>72</v>
      </c>
      <c r="L26" s="54">
        <f>'Entertainment-Eating-Out'!$E$29</f>
        <v>0</v>
      </c>
    </row>
    <row r="27" spans="1:20" ht="17.100000000000001" customHeight="1" x14ac:dyDescent="0.2">
      <c r="A27" s="89"/>
      <c r="B27" s="112"/>
      <c r="C27" s="112"/>
      <c r="D27" s="115"/>
      <c r="E27" s="114"/>
      <c r="F27" s="108"/>
      <c r="G27" s="108"/>
      <c r="H27" s="93"/>
      <c r="I27" s="88"/>
      <c r="J27" s="45"/>
    </row>
    <row r="28" spans="1:20" ht="17.100000000000001" customHeight="1" x14ac:dyDescent="0.2">
      <c r="A28" s="89"/>
      <c r="B28" s="108"/>
      <c r="C28" s="108"/>
      <c r="D28" s="116"/>
      <c r="E28" s="117"/>
      <c r="F28" s="108"/>
      <c r="G28" s="108"/>
      <c r="H28" s="93"/>
      <c r="I28" s="88"/>
      <c r="J28" s="48" t="s">
        <v>1</v>
      </c>
      <c r="K28" s="49"/>
      <c r="L28" s="50">
        <f>SUM(L18:L26)</f>
        <v>0</v>
      </c>
    </row>
    <row r="29" spans="1:20" ht="17.100000000000001" customHeight="1" x14ac:dyDescent="0.2">
      <c r="A29" s="89"/>
      <c r="B29" s="108"/>
      <c r="C29" s="108"/>
      <c r="D29" s="60"/>
      <c r="E29" s="117"/>
      <c r="F29" s="108"/>
      <c r="G29" s="108"/>
      <c r="H29" s="93"/>
      <c r="I29" s="88"/>
      <c r="J29" s="45"/>
    </row>
    <row r="30" spans="1:20" ht="17.100000000000001" customHeight="1" x14ac:dyDescent="0.2">
      <c r="A30" s="89"/>
      <c r="B30" s="108"/>
      <c r="C30" s="108"/>
      <c r="D30" s="116"/>
      <c r="E30" s="117"/>
      <c r="F30" s="108"/>
      <c r="G30" s="108"/>
      <c r="H30" s="93"/>
      <c r="I30" s="88"/>
      <c r="J30" s="45"/>
      <c r="K30" s="61"/>
      <c r="L30" s="62"/>
    </row>
    <row r="31" spans="1:20" ht="17.100000000000001" customHeight="1" x14ac:dyDescent="0.25">
      <c r="A31" s="89"/>
      <c r="B31" s="108"/>
      <c r="C31" s="108"/>
      <c r="D31" s="116"/>
      <c r="E31" s="117"/>
      <c r="F31" s="108"/>
      <c r="G31" s="108"/>
      <c r="H31" s="93"/>
      <c r="I31" s="88"/>
      <c r="J31" s="63" t="s">
        <v>118</v>
      </c>
      <c r="L31" s="64">
        <f>L15-L28</f>
        <v>0</v>
      </c>
    </row>
    <row r="32" spans="1:20" ht="17.100000000000001" customHeight="1" x14ac:dyDescent="0.2">
      <c r="A32" s="89"/>
      <c r="B32" s="108"/>
      <c r="C32" s="108"/>
      <c r="D32" s="116"/>
      <c r="E32" s="118"/>
      <c r="F32" s="108"/>
      <c r="G32" s="108"/>
      <c r="H32" s="93"/>
      <c r="I32" s="88"/>
      <c r="J32" s="45"/>
      <c r="K32" s="119"/>
      <c r="L32" s="66" t="str">
        <f>Results!$L$32</f>
        <v>per year</v>
      </c>
    </row>
    <row r="33" spans="1:12" ht="17.100000000000001" customHeight="1" x14ac:dyDescent="0.25">
      <c r="A33" s="89"/>
      <c r="B33" s="108"/>
      <c r="C33" s="108"/>
      <c r="D33" s="116"/>
      <c r="E33" s="118"/>
      <c r="F33" s="108"/>
      <c r="G33" s="108"/>
      <c r="H33" s="93"/>
      <c r="I33" s="88"/>
      <c r="J33" s="45"/>
      <c r="L33" s="67"/>
    </row>
    <row r="34" spans="1:12" ht="17.100000000000001" customHeight="1" x14ac:dyDescent="0.2">
      <c r="A34" s="89"/>
      <c r="B34" s="88"/>
      <c r="C34" s="88"/>
      <c r="D34" s="92"/>
      <c r="E34" s="120"/>
      <c r="F34" s="88"/>
      <c r="G34" s="88"/>
      <c r="H34" s="93"/>
      <c r="I34" s="88"/>
      <c r="J34" s="45"/>
      <c r="K34" s="119"/>
      <c r="L34" s="119"/>
    </row>
    <row r="35" spans="1:12" ht="17.100000000000001" customHeight="1" thickBot="1" x14ac:dyDescent="0.25">
      <c r="A35" s="121"/>
      <c r="B35" s="122"/>
      <c r="C35" s="122"/>
      <c r="D35" s="123"/>
      <c r="E35" s="124"/>
      <c r="F35" s="122"/>
      <c r="G35" s="122"/>
      <c r="H35" s="125"/>
      <c r="I35" s="88"/>
      <c r="J35" s="45"/>
      <c r="L35" s="74"/>
    </row>
    <row r="36" spans="1:12" ht="15" x14ac:dyDescent="0.2">
      <c r="A36" s="126"/>
      <c r="B36" s="75"/>
      <c r="J36" s="45"/>
      <c r="K36" s="127"/>
      <c r="L36" s="127"/>
    </row>
    <row r="38" spans="1:12" ht="9" hidden="1" customHeight="1" x14ac:dyDescent="0.2"/>
    <row r="39" spans="1:12" hidden="1" x14ac:dyDescent="0.2">
      <c r="L39" s="128"/>
    </row>
    <row r="40" spans="1:12" hidden="1" x14ac:dyDescent="0.2">
      <c r="L40" s="128"/>
    </row>
    <row r="41" spans="1:12" hidden="1" x14ac:dyDescent="0.2">
      <c r="L41" s="128"/>
    </row>
    <row r="42" spans="1:12" hidden="1" x14ac:dyDescent="0.2">
      <c r="L42" s="128"/>
    </row>
    <row r="43" spans="1:12" hidden="1" x14ac:dyDescent="0.2">
      <c r="L43" s="128"/>
    </row>
    <row r="44" spans="1:12" x14ac:dyDescent="0.2"/>
  </sheetData>
  <sheetProtection selectLockedCells="1"/>
  <customSheetViews>
    <customSheetView guid="{5DEB68D0-18B0-409F-A1B7-526211C97239}" showPageBreaks="1" showGridLines="0" fitToPage="1" hiddenRows="1" hiddenColumns="1">
      <selection activeCell="A33" sqref="A2:IV33"/>
      <pageMargins left="0.70866141732283472" right="0.70866141732283472" top="0.74803149606299213" bottom="0.74803149606299213" header="0.31496062992125984" footer="0.31496062992125984"/>
      <pageSetup paperSize="9" scale="52" orientation="portrait" r:id="rId1"/>
    </customSheetView>
  </customSheetViews>
  <mergeCells count="1">
    <mergeCell ref="B1:L5"/>
  </mergeCells>
  <phoneticPr fontId="1" type="noConversion"/>
  <conditionalFormatting sqref="L31">
    <cfRule type="expression" dxfId="13" priority="1">
      <formula>$L$31&gt;0</formula>
    </cfRule>
    <cfRule type="expression" dxfId="12" priority="2">
      <formula>$L$31&lt;0</formula>
    </cfRule>
  </conditionalFormatting>
  <dataValidations count="1">
    <dataValidation type="whole" allowBlank="1" showInputMessage="1" showErrorMessage="1" error="Please enter a number between $0 and $1,000,000" sqref="D12:D13 D15:D16 D18:D19 D21:D22 D24:D25" xr:uid="{00000000-0002-0000-0100-000000000000}">
      <formula1>0</formula1>
      <formula2>1000000</formula2>
    </dataValidation>
  </dataValidations>
  <pageMargins left="0.59055118110236227" right="0.59055118110236227" top="0.59055118110236227" bottom="0.59055118110236227" header="0.31496062992125984" footer="0.31496062992125984"/>
  <pageSetup paperSize="9" scale="80" orientation="landscape" r:id="rId2"/>
  <headerFooter>
    <oddFooter>Page &amp;P</oddFooter>
  </headerFooter>
  <rowBreaks count="1" manualBreakCount="1">
    <brk id="35" max="16383" man="1"/>
  </rowBreaks>
  <drawing r:id="rId3"/>
  <legacyDrawing r:id="rId4"/>
  <mc:AlternateContent xmlns:mc="http://schemas.openxmlformats.org/markup-compatibility/2006">
    <mc:Choice Requires="x14">
      <controls>
        <mc:AlternateContent xmlns:mc="http://schemas.openxmlformats.org/markup-compatibility/2006">
          <mc:Choice Requires="x14">
            <control shapeId="15376" r:id="rId5" name="Drop Down 16">
              <controlPr defaultSize="0" autoLine="0" autoPict="0">
                <anchor moveWithCells="1" sizeWithCells="1">
                  <from>
                    <xdr:col>2</xdr:col>
                    <xdr:colOff>9525</xdr:colOff>
                    <xdr:row>11</xdr:row>
                    <xdr:rowOff>0</xdr:rowOff>
                  </from>
                  <to>
                    <xdr:col>2</xdr:col>
                    <xdr:colOff>1143000</xdr:colOff>
                    <xdr:row>12</xdr:row>
                    <xdr:rowOff>0</xdr:rowOff>
                  </to>
                </anchor>
              </controlPr>
            </control>
          </mc:Choice>
        </mc:AlternateContent>
        <mc:AlternateContent xmlns:mc="http://schemas.openxmlformats.org/markup-compatibility/2006">
          <mc:Choice Requires="x14">
            <control shapeId="15377" r:id="rId6" name="Drop Down 17">
              <controlPr defaultSize="0" autoLine="0" autoPict="0">
                <anchor moveWithCells="1" sizeWithCells="1">
                  <from>
                    <xdr:col>2</xdr:col>
                    <xdr:colOff>9525</xdr:colOff>
                    <xdr:row>12</xdr:row>
                    <xdr:rowOff>9525</xdr:rowOff>
                  </from>
                  <to>
                    <xdr:col>2</xdr:col>
                    <xdr:colOff>1143000</xdr:colOff>
                    <xdr:row>13</xdr:row>
                    <xdr:rowOff>9525</xdr:rowOff>
                  </to>
                </anchor>
              </controlPr>
            </control>
          </mc:Choice>
        </mc:AlternateContent>
        <mc:AlternateContent xmlns:mc="http://schemas.openxmlformats.org/markup-compatibility/2006">
          <mc:Choice Requires="x14">
            <control shapeId="15378" r:id="rId7" name="Drop Down 18">
              <controlPr defaultSize="0" autoLine="0" autoPict="0">
                <anchor moveWithCells="1" sizeWithCells="1">
                  <from>
                    <xdr:col>2</xdr:col>
                    <xdr:colOff>9525</xdr:colOff>
                    <xdr:row>14</xdr:row>
                    <xdr:rowOff>0</xdr:rowOff>
                  </from>
                  <to>
                    <xdr:col>2</xdr:col>
                    <xdr:colOff>1143000</xdr:colOff>
                    <xdr:row>15</xdr:row>
                    <xdr:rowOff>0</xdr:rowOff>
                  </to>
                </anchor>
              </controlPr>
            </control>
          </mc:Choice>
        </mc:AlternateContent>
        <mc:AlternateContent xmlns:mc="http://schemas.openxmlformats.org/markup-compatibility/2006">
          <mc:Choice Requires="x14">
            <control shapeId="15379" r:id="rId8" name="Drop Down 19">
              <controlPr defaultSize="0" autoLine="0" autoPict="0">
                <anchor moveWithCells="1" sizeWithCells="1">
                  <from>
                    <xdr:col>2</xdr:col>
                    <xdr:colOff>9525</xdr:colOff>
                    <xdr:row>15</xdr:row>
                    <xdr:rowOff>0</xdr:rowOff>
                  </from>
                  <to>
                    <xdr:col>2</xdr:col>
                    <xdr:colOff>1143000</xdr:colOff>
                    <xdr:row>16</xdr:row>
                    <xdr:rowOff>0</xdr:rowOff>
                  </to>
                </anchor>
              </controlPr>
            </control>
          </mc:Choice>
        </mc:AlternateContent>
        <mc:AlternateContent xmlns:mc="http://schemas.openxmlformats.org/markup-compatibility/2006">
          <mc:Choice Requires="x14">
            <control shapeId="15380" r:id="rId9" name="Drop Down 20">
              <controlPr defaultSize="0" autoLine="0" autoPict="0">
                <anchor moveWithCells="1" sizeWithCells="1">
                  <from>
                    <xdr:col>2</xdr:col>
                    <xdr:colOff>9525</xdr:colOff>
                    <xdr:row>17</xdr:row>
                    <xdr:rowOff>9525</xdr:rowOff>
                  </from>
                  <to>
                    <xdr:col>2</xdr:col>
                    <xdr:colOff>1143000</xdr:colOff>
                    <xdr:row>18</xdr:row>
                    <xdr:rowOff>9525</xdr:rowOff>
                  </to>
                </anchor>
              </controlPr>
            </control>
          </mc:Choice>
        </mc:AlternateContent>
        <mc:AlternateContent xmlns:mc="http://schemas.openxmlformats.org/markup-compatibility/2006">
          <mc:Choice Requires="x14">
            <control shapeId="15381" r:id="rId10" name="Drop Down 21">
              <controlPr defaultSize="0" autoLine="0" autoPict="0">
                <anchor moveWithCells="1" sizeWithCells="1">
                  <from>
                    <xdr:col>2</xdr:col>
                    <xdr:colOff>9525</xdr:colOff>
                    <xdr:row>18</xdr:row>
                    <xdr:rowOff>9525</xdr:rowOff>
                  </from>
                  <to>
                    <xdr:col>2</xdr:col>
                    <xdr:colOff>1143000</xdr:colOff>
                    <xdr:row>19</xdr:row>
                    <xdr:rowOff>9525</xdr:rowOff>
                  </to>
                </anchor>
              </controlPr>
            </control>
          </mc:Choice>
        </mc:AlternateContent>
        <mc:AlternateContent xmlns:mc="http://schemas.openxmlformats.org/markup-compatibility/2006">
          <mc:Choice Requires="x14">
            <control shapeId="15382" r:id="rId11" name="Drop Down 22">
              <controlPr defaultSize="0" autoLine="0" autoPict="0">
                <anchor moveWithCells="1" sizeWithCells="1">
                  <from>
                    <xdr:col>2</xdr:col>
                    <xdr:colOff>9525</xdr:colOff>
                    <xdr:row>20</xdr:row>
                    <xdr:rowOff>9525</xdr:rowOff>
                  </from>
                  <to>
                    <xdr:col>2</xdr:col>
                    <xdr:colOff>1143000</xdr:colOff>
                    <xdr:row>21</xdr:row>
                    <xdr:rowOff>9525</xdr:rowOff>
                  </to>
                </anchor>
              </controlPr>
            </control>
          </mc:Choice>
        </mc:AlternateContent>
        <mc:AlternateContent xmlns:mc="http://schemas.openxmlformats.org/markup-compatibility/2006">
          <mc:Choice Requires="x14">
            <control shapeId="15383" r:id="rId12" name="Drop Down 23">
              <controlPr defaultSize="0" autoLine="0" autoPict="0">
                <anchor moveWithCells="1" sizeWithCells="1">
                  <from>
                    <xdr:col>2</xdr:col>
                    <xdr:colOff>9525</xdr:colOff>
                    <xdr:row>21</xdr:row>
                    <xdr:rowOff>0</xdr:rowOff>
                  </from>
                  <to>
                    <xdr:col>2</xdr:col>
                    <xdr:colOff>1143000</xdr:colOff>
                    <xdr:row>22</xdr:row>
                    <xdr:rowOff>0</xdr:rowOff>
                  </to>
                </anchor>
              </controlPr>
            </control>
          </mc:Choice>
        </mc:AlternateContent>
        <mc:AlternateContent xmlns:mc="http://schemas.openxmlformats.org/markup-compatibility/2006">
          <mc:Choice Requires="x14">
            <control shapeId="15385" r:id="rId13" name="Drop Down 25">
              <controlPr defaultSize="0" autoLine="0" autoPict="0">
                <anchor moveWithCells="1" sizeWithCells="1">
                  <from>
                    <xdr:col>2</xdr:col>
                    <xdr:colOff>9525</xdr:colOff>
                    <xdr:row>24</xdr:row>
                    <xdr:rowOff>9525</xdr:rowOff>
                  </from>
                  <to>
                    <xdr:col>2</xdr:col>
                    <xdr:colOff>1143000</xdr:colOff>
                    <xdr:row>25</xdr:row>
                    <xdr:rowOff>9525</xdr:rowOff>
                  </to>
                </anchor>
              </controlPr>
            </control>
          </mc:Choice>
        </mc:AlternateContent>
        <mc:AlternateContent xmlns:mc="http://schemas.openxmlformats.org/markup-compatibility/2006">
          <mc:Choice Requires="x14">
            <control shapeId="15386" r:id="rId14" name="Drop Down 26">
              <controlPr defaultSize="0" autoLine="0" autoPict="0">
                <anchor moveWithCells="1" sizeWithCells="1">
                  <from>
                    <xdr:col>2</xdr:col>
                    <xdr:colOff>9525</xdr:colOff>
                    <xdr:row>23</xdr:row>
                    <xdr:rowOff>0</xdr:rowOff>
                  </from>
                  <to>
                    <xdr:col>2</xdr:col>
                    <xdr:colOff>1143000</xdr:colOff>
                    <xdr:row>24</xdr:row>
                    <xdr:rowOff>0</xdr:rowOff>
                  </to>
                </anchor>
              </controlPr>
            </control>
          </mc:Choice>
        </mc:AlternateContent>
        <mc:AlternateContent xmlns:mc="http://schemas.openxmlformats.org/markup-compatibility/2006">
          <mc:Choice Requires="x14">
            <control shapeId="65143" r:id="rId15" name="Drop Down 1655">
              <controlPr locked="0" defaultSize="0" autoLine="0" autoPict="0">
                <anchor moveWithCells="1" sizeWithCells="1">
                  <from>
                    <xdr:col>10</xdr:col>
                    <xdr:colOff>1057275</xdr:colOff>
                    <xdr:row>9</xdr:row>
                    <xdr:rowOff>9525</xdr:rowOff>
                  </from>
                  <to>
                    <xdr:col>11</xdr:col>
                    <xdr:colOff>771525</xdr:colOff>
                    <xdr:row>10</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T44"/>
  <sheetViews>
    <sheetView showGridLines="0" zoomScaleNormal="100" zoomScalePageLayoutView="93" workbookViewId="0"/>
  </sheetViews>
  <sheetFormatPr defaultColWidth="0" defaultRowHeight="12.75" zeroHeight="1" x14ac:dyDescent="0.2"/>
  <cols>
    <col min="1" max="1" width="6.28515625" style="51" customWidth="1"/>
    <col min="2" max="2" width="48.5703125" style="51" customWidth="1"/>
    <col min="3" max="3" width="18.7109375" style="51" customWidth="1"/>
    <col min="4" max="4" width="17.42578125" style="51" customWidth="1"/>
    <col min="5" max="5" width="22.7109375" style="51" bestFit="1" customWidth="1"/>
    <col min="6" max="6" width="6.5703125" style="51" customWidth="1"/>
    <col min="7" max="7" width="5.42578125" style="51" customWidth="1"/>
    <col min="8" max="8" width="4.7109375" style="51" customWidth="1"/>
    <col min="9" max="9" width="1" style="51" customWidth="1"/>
    <col min="10" max="10" width="2.42578125" style="51" customWidth="1"/>
    <col min="11" max="11" width="17.5703125" style="51" customWidth="1"/>
    <col min="12" max="12" width="14.7109375" style="51" customWidth="1"/>
    <col min="13" max="13" width="1.85546875" style="51" hidden="1" customWidth="1"/>
    <col min="14" max="19" width="9.140625" style="51" hidden="1" customWidth="1"/>
    <col min="20" max="20" width="9.140625" style="77" hidden="1" customWidth="1"/>
    <col min="21" max="16384" width="9.140625" style="51" hidden="1"/>
  </cols>
  <sheetData>
    <row r="1" spans="1:20" x14ac:dyDescent="0.2">
      <c r="A1" s="1"/>
      <c r="B1" s="2" t="s">
        <v>73</v>
      </c>
      <c r="C1" s="3"/>
      <c r="D1" s="3"/>
      <c r="E1" s="3"/>
      <c r="F1" s="3"/>
      <c r="G1" s="3"/>
      <c r="H1" s="3"/>
      <c r="I1" s="3"/>
      <c r="J1" s="3"/>
      <c r="K1" s="3"/>
      <c r="L1" s="3"/>
    </row>
    <row r="2" spans="1:20" x14ac:dyDescent="0.2">
      <c r="A2" s="1"/>
      <c r="B2" s="3"/>
      <c r="C2" s="3"/>
      <c r="D2" s="3"/>
      <c r="E2" s="3"/>
      <c r="F2" s="3"/>
      <c r="G2" s="3"/>
      <c r="H2" s="3"/>
      <c r="I2" s="3"/>
      <c r="J2" s="3"/>
      <c r="K2" s="3"/>
      <c r="L2" s="3"/>
    </row>
    <row r="3" spans="1:20" x14ac:dyDescent="0.2">
      <c r="A3" s="1"/>
      <c r="B3" s="3"/>
      <c r="C3" s="3"/>
      <c r="D3" s="3"/>
      <c r="E3" s="3"/>
      <c r="F3" s="3"/>
      <c r="G3" s="3"/>
      <c r="H3" s="3"/>
      <c r="I3" s="3"/>
      <c r="J3" s="3"/>
      <c r="K3" s="3"/>
      <c r="L3" s="3"/>
    </row>
    <row r="4" spans="1:20" x14ac:dyDescent="0.2">
      <c r="A4" s="1"/>
      <c r="B4" s="3"/>
      <c r="C4" s="3"/>
      <c r="D4" s="3"/>
      <c r="E4" s="3"/>
      <c r="F4" s="3"/>
      <c r="G4" s="3"/>
      <c r="H4" s="3"/>
      <c r="I4" s="3"/>
      <c r="J4" s="3"/>
      <c r="K4" s="3"/>
      <c r="L4" s="3"/>
    </row>
    <row r="5" spans="1:20" ht="15" customHeight="1" x14ac:dyDescent="0.2">
      <c r="A5" s="1"/>
      <c r="B5" s="3"/>
      <c r="C5" s="3"/>
      <c r="D5" s="3"/>
      <c r="E5" s="3"/>
      <c r="F5" s="3"/>
      <c r="G5" s="3"/>
      <c r="H5" s="3"/>
      <c r="I5" s="3"/>
      <c r="J5" s="3"/>
      <c r="K5" s="3"/>
      <c r="L5" s="3"/>
    </row>
    <row r="6" spans="1:20" ht="18.75" customHeight="1" x14ac:dyDescent="0.2">
      <c r="A6" s="4"/>
      <c r="B6" s="3"/>
      <c r="C6" s="3"/>
      <c r="D6" s="3"/>
      <c r="E6" s="3"/>
      <c r="F6" s="3"/>
      <c r="G6" s="3"/>
      <c r="H6" s="3"/>
      <c r="I6" s="3"/>
      <c r="J6" s="3"/>
      <c r="K6" s="3"/>
      <c r="L6" s="3"/>
    </row>
    <row r="7" spans="1:20" ht="15" customHeight="1" x14ac:dyDescent="0.2"/>
    <row r="8" spans="1:20" ht="15" customHeight="1" x14ac:dyDescent="0.2">
      <c r="J8" s="45"/>
      <c r="K8" s="79"/>
      <c r="L8" s="80"/>
    </row>
    <row r="9" spans="1:20" ht="15" customHeight="1" thickBot="1" x14ac:dyDescent="0.3">
      <c r="J9" s="45"/>
      <c r="K9" s="81" t="s">
        <v>67</v>
      </c>
      <c r="L9" s="82"/>
    </row>
    <row r="10" spans="1:20" ht="17.100000000000001" customHeight="1" x14ac:dyDescent="0.2">
      <c r="A10" s="83"/>
      <c r="B10" s="84"/>
      <c r="C10" s="84"/>
      <c r="D10" s="85"/>
      <c r="E10" s="85"/>
      <c r="F10" s="86"/>
      <c r="G10" s="86"/>
      <c r="H10" s="87"/>
      <c r="I10" s="88"/>
      <c r="J10" s="45"/>
      <c r="K10" s="79"/>
      <c r="L10" s="80"/>
    </row>
    <row r="11" spans="1:20" ht="17.100000000000001" customHeight="1" x14ac:dyDescent="0.25">
      <c r="A11" s="89"/>
      <c r="B11" s="90" t="s">
        <v>4</v>
      </c>
      <c r="C11" s="129"/>
      <c r="D11" s="130"/>
      <c r="E11" s="130"/>
      <c r="F11" s="88"/>
      <c r="G11" s="88"/>
      <c r="H11" s="93"/>
      <c r="I11" s="88"/>
      <c r="K11" s="21" t="s">
        <v>112</v>
      </c>
      <c r="L11" s="45"/>
    </row>
    <row r="12" spans="1:20" s="102" customFormat="1" ht="17.100000000000001" customHeight="1" x14ac:dyDescent="0.2">
      <c r="A12" s="94"/>
      <c r="B12" s="95"/>
      <c r="C12" s="96" t="s">
        <v>11</v>
      </c>
      <c r="D12" s="97" t="s">
        <v>12</v>
      </c>
      <c r="E12" s="98" t="str">
        <f>VLOOKUP('Entertainment-Eating-Out'!$T$30,$P$19:$S$23,4,0) &amp; " amount"</f>
        <v>Annually amount</v>
      </c>
      <c r="F12" s="99"/>
      <c r="G12" s="99"/>
      <c r="H12" s="100"/>
      <c r="I12" s="101"/>
      <c r="T12" s="103"/>
    </row>
    <row r="13" spans="1:20" ht="17.100000000000001" customHeight="1" x14ac:dyDescent="0.2">
      <c r="A13" s="89"/>
      <c r="B13" s="104" t="s">
        <v>28</v>
      </c>
      <c r="C13" s="131"/>
      <c r="D13" s="106">
        <v>0</v>
      </c>
      <c r="E13" s="107">
        <f>D13*VLOOKUP($T13,$P$19:$S$23,3,0)/VLOOKUP('Entertainment-Eating-Out'!$T$30,$P$19:$S$23,3,0)</f>
        <v>0</v>
      </c>
      <c r="F13" s="108"/>
      <c r="G13" s="108"/>
      <c r="H13" s="93"/>
      <c r="I13" s="88"/>
      <c r="J13" s="37"/>
      <c r="K13" s="38" t="s">
        <v>2</v>
      </c>
      <c r="L13" s="37"/>
      <c r="T13" s="109">
        <v>4</v>
      </c>
    </row>
    <row r="14" spans="1:20" ht="17.100000000000001" customHeight="1" x14ac:dyDescent="0.2">
      <c r="A14" s="89"/>
      <c r="B14" s="104" t="s">
        <v>29</v>
      </c>
      <c r="C14" s="131"/>
      <c r="D14" s="106">
        <v>0</v>
      </c>
      <c r="E14" s="107">
        <f>D14*VLOOKUP($T14,$P$19:$S$23,3,0)/VLOOKUP('Entertainment-Eating-Out'!$T$30,$P$19:$S$23,3,0)</f>
        <v>0</v>
      </c>
      <c r="F14" s="108"/>
      <c r="G14" s="108"/>
      <c r="H14" s="93"/>
      <c r="I14" s="88"/>
      <c r="J14" s="40"/>
      <c r="K14" s="41" t="s">
        <v>109</v>
      </c>
      <c r="L14" s="42">
        <f>Income!$E$23</f>
        <v>0</v>
      </c>
      <c r="T14" s="109">
        <v>4</v>
      </c>
    </row>
    <row r="15" spans="1:20" ht="17.100000000000001" customHeight="1" x14ac:dyDescent="0.2">
      <c r="A15" s="89"/>
      <c r="B15" s="104" t="s">
        <v>30</v>
      </c>
      <c r="C15" s="131"/>
      <c r="D15" s="106">
        <v>0</v>
      </c>
      <c r="E15" s="107">
        <f>D15*VLOOKUP($T15,$P$19:$S$23,3,0)/VLOOKUP('Entertainment-Eating-Out'!$T$30,$P$19:$S$23,3,0)</f>
        <v>0</v>
      </c>
      <c r="F15" s="108"/>
      <c r="G15" s="108"/>
      <c r="H15" s="93"/>
      <c r="I15" s="88"/>
      <c r="J15" s="45"/>
      <c r="K15" s="45"/>
      <c r="L15" s="46"/>
      <c r="T15" s="109">
        <v>3</v>
      </c>
    </row>
    <row r="16" spans="1:20" ht="17.100000000000001" customHeight="1" x14ac:dyDescent="0.2">
      <c r="A16" s="89"/>
      <c r="B16" s="104" t="s">
        <v>31</v>
      </c>
      <c r="C16" s="131"/>
      <c r="D16" s="106">
        <v>0</v>
      </c>
      <c r="E16" s="107">
        <f>D16*VLOOKUP($T16,$P$19:$S$23,3,0)/VLOOKUP('Entertainment-Eating-Out'!$T$30,$P$19:$S$23,3,0)</f>
        <v>0</v>
      </c>
      <c r="F16" s="108"/>
      <c r="G16" s="108"/>
      <c r="H16" s="93"/>
      <c r="I16" s="47"/>
      <c r="J16" s="48" t="s">
        <v>0</v>
      </c>
      <c r="K16" s="49"/>
      <c r="L16" s="50">
        <f>L14</f>
        <v>0</v>
      </c>
      <c r="T16" s="109">
        <v>5</v>
      </c>
    </row>
    <row r="17" spans="1:20" ht="17.100000000000001" customHeight="1" x14ac:dyDescent="0.2">
      <c r="A17" s="89"/>
      <c r="B17" s="104" t="s">
        <v>78</v>
      </c>
      <c r="C17" s="131"/>
      <c r="D17" s="106">
        <v>0</v>
      </c>
      <c r="E17" s="107">
        <f>D17*VLOOKUP($T17,$P$19:$S$23,3,0)/VLOOKUP('Entertainment-Eating-Out'!$T$30,$P$19:$S$23,3,0)</f>
        <v>0</v>
      </c>
      <c r="F17" s="108"/>
      <c r="G17" s="108"/>
      <c r="H17" s="93"/>
      <c r="I17" s="88"/>
      <c r="T17" s="109">
        <v>5</v>
      </c>
    </row>
    <row r="18" spans="1:20" ht="17.100000000000001" customHeight="1" x14ac:dyDescent="0.2">
      <c r="A18" s="89"/>
      <c r="B18" s="104" t="s">
        <v>19</v>
      </c>
      <c r="C18" s="131"/>
      <c r="D18" s="106">
        <v>0</v>
      </c>
      <c r="E18" s="107">
        <f>D18*VLOOKUP($T18,$P$19:$S$23,3,0)/VLOOKUP('Entertainment-Eating-Out'!$T$30,$P$19:$S$23,3,0)</f>
        <v>0</v>
      </c>
      <c r="F18" s="108"/>
      <c r="G18" s="108"/>
      <c r="H18" s="93"/>
      <c r="I18" s="88"/>
      <c r="J18" s="37"/>
      <c r="K18" s="38" t="s">
        <v>68</v>
      </c>
      <c r="L18" s="52"/>
      <c r="Q18" s="51" t="s">
        <v>70</v>
      </c>
      <c r="R18" s="51" t="s">
        <v>98</v>
      </c>
      <c r="S18" s="51" t="s">
        <v>12</v>
      </c>
      <c r="T18" s="109">
        <v>3</v>
      </c>
    </row>
    <row r="19" spans="1:20" ht="17.100000000000001" customHeight="1" x14ac:dyDescent="0.2">
      <c r="A19" s="89"/>
      <c r="B19" s="112"/>
      <c r="C19" s="112"/>
      <c r="D19" s="113" t="s">
        <v>66</v>
      </c>
      <c r="E19" s="114">
        <f>SUM(E13:E18)</f>
        <v>0</v>
      </c>
      <c r="F19" s="108"/>
      <c r="G19" s="108"/>
      <c r="H19" s="93"/>
      <c r="I19" s="88"/>
      <c r="J19" s="53"/>
      <c r="K19" s="5" t="s">
        <v>75</v>
      </c>
      <c r="L19" s="54">
        <f>'Financial-Commitments'!E26</f>
        <v>0</v>
      </c>
      <c r="P19" s="51">
        <v>1</v>
      </c>
      <c r="Q19" s="51" t="str">
        <f>Income!Q18</f>
        <v>Weekly</v>
      </c>
      <c r="R19" s="51">
        <v>52</v>
      </c>
      <c r="S19" s="51" t="str">
        <f>Income!Q18</f>
        <v>Weekly</v>
      </c>
    </row>
    <row r="20" spans="1:20" ht="17.100000000000001" customHeight="1" x14ac:dyDescent="0.25">
      <c r="A20" s="89"/>
      <c r="B20" s="132" t="s">
        <v>5</v>
      </c>
      <c r="C20" s="112"/>
      <c r="D20" s="115"/>
      <c r="E20" s="114"/>
      <c r="F20" s="108"/>
      <c r="G20" s="108"/>
      <c r="H20" s="93"/>
      <c r="I20" s="88"/>
      <c r="J20" s="53"/>
      <c r="K20" s="5" t="s">
        <v>4</v>
      </c>
      <c r="L20" s="54">
        <f>'Home-Utilities'!$E$19</f>
        <v>0</v>
      </c>
      <c r="P20" s="51">
        <v>2</v>
      </c>
      <c r="Q20" s="51" t="str">
        <f>Income!Q19</f>
        <v>Fortnightly</v>
      </c>
      <c r="R20" s="51">
        <v>26</v>
      </c>
      <c r="S20" s="51" t="str">
        <f>Income!Q19</f>
        <v>Fortnightly</v>
      </c>
    </row>
    <row r="21" spans="1:20" ht="17.100000000000001" customHeight="1" x14ac:dyDescent="0.25">
      <c r="A21" s="89"/>
      <c r="B21" s="132"/>
      <c r="C21" s="96"/>
      <c r="D21" s="97"/>
      <c r="E21" s="98"/>
      <c r="F21" s="108"/>
      <c r="G21" s="108"/>
      <c r="H21" s="93"/>
      <c r="I21" s="88"/>
      <c r="J21" s="53"/>
      <c r="K21" s="5" t="s">
        <v>5</v>
      </c>
      <c r="L21" s="54">
        <f>'Home-Utilities'!$E$30</f>
        <v>0</v>
      </c>
      <c r="P21" s="51">
        <v>3</v>
      </c>
      <c r="Q21" s="51" t="str">
        <f>Income!Q20</f>
        <v>Monthly</v>
      </c>
      <c r="R21" s="51">
        <v>12</v>
      </c>
      <c r="S21" s="51" t="str">
        <f>Income!Q20</f>
        <v>Monthly</v>
      </c>
    </row>
    <row r="22" spans="1:20" ht="17.100000000000001" customHeight="1" x14ac:dyDescent="0.2">
      <c r="A22" s="89"/>
      <c r="B22" s="104" t="s">
        <v>32</v>
      </c>
      <c r="C22" s="131"/>
      <c r="D22" s="106">
        <v>0</v>
      </c>
      <c r="E22" s="107">
        <f>D22*VLOOKUP($T22,$P$19:$S$23,3,0)/VLOOKUP('Entertainment-Eating-Out'!$T$30,$P$19:$S$23,3,0)</f>
        <v>0</v>
      </c>
      <c r="F22" s="108"/>
      <c r="G22" s="108"/>
      <c r="H22" s="93"/>
      <c r="I22" s="88"/>
      <c r="J22" s="53"/>
      <c r="K22" s="5" t="s">
        <v>6</v>
      </c>
      <c r="L22" s="54">
        <f>'Education-Health'!$E$20</f>
        <v>0</v>
      </c>
      <c r="P22" s="51">
        <v>4</v>
      </c>
      <c r="Q22" s="51" t="str">
        <f>Income!Q21</f>
        <v>Quarterly</v>
      </c>
      <c r="R22" s="51">
        <v>4</v>
      </c>
      <c r="S22" s="51" t="str">
        <f>Income!Q21</f>
        <v>Quarterly</v>
      </c>
      <c r="T22" s="109">
        <v>1</v>
      </c>
    </row>
    <row r="23" spans="1:20" ht="17.100000000000001" customHeight="1" x14ac:dyDescent="0.2">
      <c r="A23" s="89"/>
      <c r="B23" s="104" t="s">
        <v>33</v>
      </c>
      <c r="C23" s="131"/>
      <c r="D23" s="106">
        <v>0</v>
      </c>
      <c r="E23" s="107">
        <f>D23*VLOOKUP($T23,$P$19:$S$23,3,0)/VLOOKUP('Entertainment-Eating-Out'!$T$30,$P$19:$S$23,3,0)</f>
        <v>0</v>
      </c>
      <c r="F23" s="108"/>
      <c r="G23" s="108"/>
      <c r="H23" s="93"/>
      <c r="I23" s="88"/>
      <c r="J23" s="53"/>
      <c r="K23" s="5" t="s">
        <v>7</v>
      </c>
      <c r="L23" s="54">
        <f>'Education-Health'!$E$31</f>
        <v>0</v>
      </c>
      <c r="P23" s="51">
        <v>5</v>
      </c>
      <c r="Q23" s="51" t="str">
        <f>Income!Q22</f>
        <v>Annually</v>
      </c>
      <c r="R23" s="51">
        <v>1</v>
      </c>
      <c r="S23" s="51" t="str">
        <f>Income!Q22</f>
        <v>Annually</v>
      </c>
      <c r="T23" s="109">
        <v>4</v>
      </c>
    </row>
    <row r="24" spans="1:20" ht="17.100000000000001" customHeight="1" x14ac:dyDescent="0.2">
      <c r="A24" s="89"/>
      <c r="B24" s="104" t="s">
        <v>34</v>
      </c>
      <c r="C24" s="131"/>
      <c r="D24" s="106">
        <v>0</v>
      </c>
      <c r="E24" s="107">
        <f>D24*VLOOKUP($T24,$P$19:$S$23,3,0)/VLOOKUP('Entertainment-Eating-Out'!$T$30,$P$19:$S$23,3,0)</f>
        <v>0</v>
      </c>
      <c r="F24" s="108"/>
      <c r="G24" s="108"/>
      <c r="H24" s="93"/>
      <c r="I24" s="88"/>
      <c r="J24" s="53"/>
      <c r="K24" s="5" t="s">
        <v>8</v>
      </c>
      <c r="L24" s="54">
        <f>'Shopping-Transport'!$E$21</f>
        <v>0</v>
      </c>
      <c r="T24" s="109">
        <v>4</v>
      </c>
    </row>
    <row r="25" spans="1:20" ht="17.100000000000001" customHeight="1" x14ac:dyDescent="0.2">
      <c r="A25" s="89"/>
      <c r="B25" s="104" t="s">
        <v>35</v>
      </c>
      <c r="C25" s="131"/>
      <c r="D25" s="106">
        <v>0</v>
      </c>
      <c r="E25" s="107">
        <f>D25*VLOOKUP($T25,$P$19:$S$23,3,0)/VLOOKUP('Entertainment-Eating-Out'!$T$30,$P$19:$S$23,3,0)</f>
        <v>0</v>
      </c>
      <c r="F25" s="108"/>
      <c r="G25" s="108"/>
      <c r="H25" s="93"/>
      <c r="I25" s="88"/>
      <c r="J25" s="53"/>
      <c r="K25" s="5" t="s">
        <v>9</v>
      </c>
      <c r="L25" s="54">
        <f>'Shopping-Transport'!$E$31</f>
        <v>0</v>
      </c>
      <c r="T25" s="109">
        <v>3</v>
      </c>
    </row>
    <row r="26" spans="1:20" ht="17.100000000000001" customHeight="1" x14ac:dyDescent="0.2">
      <c r="A26" s="89"/>
      <c r="B26" s="104" t="s">
        <v>36</v>
      </c>
      <c r="C26" s="131"/>
      <c r="D26" s="106">
        <v>0</v>
      </c>
      <c r="E26" s="107">
        <f>D26*VLOOKUP($T26,$P$19:$S$23,3,0)/VLOOKUP('Entertainment-Eating-Out'!$T$30,$P$19:$S$23,3,0)</f>
        <v>0</v>
      </c>
      <c r="F26" s="108"/>
      <c r="G26" s="108"/>
      <c r="H26" s="93"/>
      <c r="I26" s="88"/>
      <c r="J26" s="53"/>
      <c r="K26" s="5" t="s">
        <v>10</v>
      </c>
      <c r="L26" s="54">
        <f>'Entertainment-Eating-Out'!$E$21</f>
        <v>0</v>
      </c>
      <c r="T26" s="109">
        <v>3</v>
      </c>
    </row>
    <row r="27" spans="1:20" ht="17.100000000000001" customHeight="1" x14ac:dyDescent="0.2">
      <c r="A27" s="89"/>
      <c r="B27" s="104" t="s">
        <v>37</v>
      </c>
      <c r="C27" s="131"/>
      <c r="D27" s="106">
        <v>0</v>
      </c>
      <c r="E27" s="107">
        <f>D27*VLOOKUP($T27,$P$19:$S$23,3,0)/VLOOKUP('Entertainment-Eating-Out'!$T$30,$P$19:$S$23,3,0)</f>
        <v>0</v>
      </c>
      <c r="F27" s="108"/>
      <c r="G27" s="108"/>
      <c r="H27" s="93"/>
      <c r="I27" s="88"/>
      <c r="J27" s="53"/>
      <c r="K27" s="5" t="s">
        <v>72</v>
      </c>
      <c r="L27" s="54">
        <f>'Entertainment-Eating-Out'!$E$29</f>
        <v>0</v>
      </c>
      <c r="T27" s="109">
        <v>3</v>
      </c>
    </row>
    <row r="28" spans="1:20" ht="17.100000000000001" customHeight="1" x14ac:dyDescent="0.2">
      <c r="A28" s="89"/>
      <c r="B28" s="104" t="s">
        <v>38</v>
      </c>
      <c r="C28" s="131"/>
      <c r="D28" s="106">
        <v>0</v>
      </c>
      <c r="E28" s="107">
        <f>D28*VLOOKUP($T28,$P$19:$S$23,3,0)/VLOOKUP('Entertainment-Eating-Out'!$T$30,$P$19:$S$23,3,0)</f>
        <v>0</v>
      </c>
      <c r="F28" s="108"/>
      <c r="G28" s="108"/>
      <c r="H28" s="93"/>
      <c r="I28" s="88"/>
      <c r="J28" s="45"/>
      <c r="T28" s="109">
        <v>3</v>
      </c>
    </row>
    <row r="29" spans="1:20" ht="17.100000000000001" customHeight="1" x14ac:dyDescent="0.2">
      <c r="A29" s="89"/>
      <c r="B29" s="104" t="s">
        <v>100</v>
      </c>
      <c r="C29" s="131"/>
      <c r="D29" s="106">
        <v>0</v>
      </c>
      <c r="E29" s="107">
        <f>D29*VLOOKUP($T29,$P$19:$S$23,3,0)/VLOOKUP('Entertainment-Eating-Out'!$T$30,$P$19:$S$23,3,0)</f>
        <v>0</v>
      </c>
      <c r="F29" s="108"/>
      <c r="G29" s="108"/>
      <c r="H29" s="93"/>
      <c r="I29" s="88"/>
      <c r="J29" s="48" t="s">
        <v>1</v>
      </c>
      <c r="K29" s="49"/>
      <c r="L29" s="50">
        <f>SUM(L19:L27)</f>
        <v>0</v>
      </c>
      <c r="T29" s="109">
        <v>3</v>
      </c>
    </row>
    <row r="30" spans="1:20" ht="17.100000000000001" customHeight="1" x14ac:dyDescent="0.2">
      <c r="A30" s="89"/>
      <c r="B30" s="112"/>
      <c r="C30" s="112"/>
      <c r="D30" s="113" t="s">
        <v>66</v>
      </c>
      <c r="E30" s="114">
        <f>SUM(E22:E29)</f>
        <v>0</v>
      </c>
      <c r="F30" s="108"/>
      <c r="G30" s="108"/>
      <c r="H30" s="93"/>
      <c r="I30" s="88"/>
      <c r="J30" s="45"/>
    </row>
    <row r="31" spans="1:20" ht="17.100000000000001" customHeight="1" x14ac:dyDescent="0.2">
      <c r="A31" s="89"/>
      <c r="B31" s="133"/>
      <c r="C31" s="133"/>
      <c r="D31" s="134"/>
      <c r="E31" s="135"/>
      <c r="F31" s="108"/>
      <c r="G31" s="108"/>
      <c r="H31" s="93"/>
      <c r="I31" s="88"/>
      <c r="J31" s="45"/>
      <c r="K31" s="61"/>
      <c r="L31" s="62"/>
    </row>
    <row r="32" spans="1:20" ht="17.100000000000001" customHeight="1" x14ac:dyDescent="0.25">
      <c r="A32" s="89"/>
      <c r="B32" s="108"/>
      <c r="C32" s="108"/>
      <c r="D32" s="116"/>
      <c r="E32" s="117"/>
      <c r="F32" s="108"/>
      <c r="G32" s="108"/>
      <c r="H32" s="93"/>
      <c r="I32" s="88"/>
      <c r="J32" s="63" t="s">
        <v>118</v>
      </c>
      <c r="L32" s="64">
        <f>L16-L29</f>
        <v>0</v>
      </c>
    </row>
    <row r="33" spans="1:12" ht="17.100000000000001" customHeight="1" x14ac:dyDescent="0.2">
      <c r="A33" s="89"/>
      <c r="B33" s="108"/>
      <c r="C33" s="108"/>
      <c r="D33" s="116"/>
      <c r="E33" s="118"/>
      <c r="F33" s="108"/>
      <c r="G33" s="108"/>
      <c r="H33" s="93"/>
      <c r="I33" s="88"/>
      <c r="J33" s="45"/>
      <c r="K33" s="119"/>
      <c r="L33" s="66" t="str">
        <f>Results!$L$32</f>
        <v>per year</v>
      </c>
    </row>
    <row r="34" spans="1:12" ht="17.100000000000001" customHeight="1" x14ac:dyDescent="0.25">
      <c r="A34" s="89"/>
      <c r="B34" s="108"/>
      <c r="C34" s="108"/>
      <c r="D34" s="116"/>
      <c r="E34" s="118"/>
      <c r="F34" s="108"/>
      <c r="G34" s="108"/>
      <c r="H34" s="93"/>
      <c r="I34" s="88"/>
      <c r="J34" s="45"/>
      <c r="L34" s="67"/>
    </row>
    <row r="35" spans="1:12" ht="17.100000000000001" customHeight="1" x14ac:dyDescent="0.2">
      <c r="A35" s="89"/>
      <c r="B35" s="88"/>
      <c r="C35" s="88"/>
      <c r="D35" s="92"/>
      <c r="E35" s="120"/>
      <c r="F35" s="88"/>
      <c r="G35" s="88"/>
      <c r="H35" s="93"/>
      <c r="I35" s="88"/>
      <c r="J35" s="45"/>
      <c r="K35" s="119"/>
      <c r="L35" s="119"/>
    </row>
    <row r="36" spans="1:12" ht="17.100000000000001" customHeight="1" thickBot="1" x14ac:dyDescent="0.25">
      <c r="A36" s="121"/>
      <c r="B36" s="122"/>
      <c r="C36" s="122"/>
      <c r="D36" s="123"/>
      <c r="E36" s="124"/>
      <c r="F36" s="122"/>
      <c r="G36" s="122"/>
      <c r="H36" s="125"/>
      <c r="I36" s="88"/>
      <c r="J36" s="45"/>
      <c r="L36" s="74"/>
    </row>
    <row r="37" spans="1:12" ht="15" x14ac:dyDescent="0.2">
      <c r="A37" s="126"/>
      <c r="B37" s="75"/>
      <c r="J37" s="45"/>
      <c r="K37" s="45"/>
      <c r="L37" s="45"/>
    </row>
    <row r="39" spans="1:12" ht="9" hidden="1" customHeight="1" x14ac:dyDescent="0.2"/>
    <row r="40" spans="1:12" hidden="1" x14ac:dyDescent="0.2">
      <c r="L40" s="128"/>
    </row>
    <row r="41" spans="1:12" hidden="1" x14ac:dyDescent="0.2">
      <c r="L41" s="128"/>
    </row>
    <row r="42" spans="1:12" hidden="1" x14ac:dyDescent="0.2">
      <c r="L42" s="128"/>
    </row>
    <row r="43" spans="1:12" hidden="1" x14ac:dyDescent="0.2">
      <c r="L43" s="128"/>
    </row>
    <row r="44" spans="1:12" hidden="1" x14ac:dyDescent="0.2">
      <c r="L44" s="128"/>
    </row>
  </sheetData>
  <sheetProtection selectLockedCells="1"/>
  <customSheetViews>
    <customSheetView guid="{5DEB68D0-18B0-409F-A1B7-526211C97239}" showGridLines="0" fitToPage="1" hiddenRows="1" hiddenColumns="1">
      <pageMargins left="0.70866141732283472" right="0.70866141732283472" top="0.74803149606299213" bottom="0.74803149606299213" header="0.31496062992125984" footer="0.31496062992125984"/>
    </customSheetView>
  </customSheetViews>
  <mergeCells count="1">
    <mergeCell ref="B1:L6"/>
  </mergeCells>
  <phoneticPr fontId="1" type="noConversion"/>
  <conditionalFormatting sqref="L32">
    <cfRule type="expression" dxfId="11" priority="1">
      <formula>$L$32&gt;0</formula>
    </cfRule>
    <cfRule type="expression" dxfId="10" priority="2">
      <formula>$L$32&lt;0</formula>
    </cfRule>
  </conditionalFormatting>
  <dataValidations count="1">
    <dataValidation type="whole" allowBlank="1" showInputMessage="1" showErrorMessage="1" error="Please enter a number between $0 and $1,000,000" sqref="D13:D18 D22:D29" xr:uid="{00000000-0002-0000-0200-000000000000}">
      <formula1>0</formula1>
      <formula2>1000000</formula2>
    </dataValidation>
  </dataValidations>
  <pageMargins left="0.59055118110236227" right="0.59055118110236227" top="0.59055118110236227" bottom="0.59055118110236227" header="0.31496062992125984" footer="0.31496062992125984"/>
  <pageSetup paperSize="9" scale="80" orientation="landscape" r:id="rId1"/>
  <headerFooter>
    <oddFooter>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28" r:id="rId4" name="Drop Down 20">
              <controlPr defaultSize="0" autoLine="0" autoPict="0">
                <anchor moveWithCells="1" sizeWithCells="1">
                  <from>
                    <xdr:col>2</xdr:col>
                    <xdr:colOff>19050</xdr:colOff>
                    <xdr:row>12</xdr:row>
                    <xdr:rowOff>9525</xdr:rowOff>
                  </from>
                  <to>
                    <xdr:col>2</xdr:col>
                    <xdr:colOff>1143000</xdr:colOff>
                    <xdr:row>13</xdr:row>
                    <xdr:rowOff>0</xdr:rowOff>
                  </to>
                </anchor>
              </controlPr>
            </control>
          </mc:Choice>
        </mc:AlternateContent>
        <mc:AlternateContent xmlns:mc="http://schemas.openxmlformats.org/markup-compatibility/2006">
          <mc:Choice Requires="x14">
            <control shapeId="17429" r:id="rId5" name="Drop Down 21">
              <controlPr defaultSize="0" autoLine="0" autoPict="0">
                <anchor moveWithCells="1" sizeWithCells="1">
                  <from>
                    <xdr:col>2</xdr:col>
                    <xdr:colOff>19050</xdr:colOff>
                    <xdr:row>13</xdr:row>
                    <xdr:rowOff>9525</xdr:rowOff>
                  </from>
                  <to>
                    <xdr:col>2</xdr:col>
                    <xdr:colOff>1143000</xdr:colOff>
                    <xdr:row>14</xdr:row>
                    <xdr:rowOff>0</xdr:rowOff>
                  </to>
                </anchor>
              </controlPr>
            </control>
          </mc:Choice>
        </mc:AlternateContent>
        <mc:AlternateContent xmlns:mc="http://schemas.openxmlformats.org/markup-compatibility/2006">
          <mc:Choice Requires="x14">
            <control shapeId="17430" r:id="rId6" name="Drop Down 22">
              <controlPr defaultSize="0" autoLine="0" autoPict="0">
                <anchor moveWithCells="1" sizeWithCells="1">
                  <from>
                    <xdr:col>2</xdr:col>
                    <xdr:colOff>19050</xdr:colOff>
                    <xdr:row>14</xdr:row>
                    <xdr:rowOff>0</xdr:rowOff>
                  </from>
                  <to>
                    <xdr:col>2</xdr:col>
                    <xdr:colOff>1143000</xdr:colOff>
                    <xdr:row>14</xdr:row>
                    <xdr:rowOff>200025</xdr:rowOff>
                  </to>
                </anchor>
              </controlPr>
            </control>
          </mc:Choice>
        </mc:AlternateContent>
        <mc:AlternateContent xmlns:mc="http://schemas.openxmlformats.org/markup-compatibility/2006">
          <mc:Choice Requires="x14">
            <control shapeId="17431" r:id="rId7" name="Drop Down 23">
              <controlPr defaultSize="0" autoLine="0" autoPict="0">
                <anchor moveWithCells="1" sizeWithCells="1">
                  <from>
                    <xdr:col>2</xdr:col>
                    <xdr:colOff>19050</xdr:colOff>
                    <xdr:row>15</xdr:row>
                    <xdr:rowOff>0</xdr:rowOff>
                  </from>
                  <to>
                    <xdr:col>2</xdr:col>
                    <xdr:colOff>1143000</xdr:colOff>
                    <xdr:row>15</xdr:row>
                    <xdr:rowOff>200025</xdr:rowOff>
                  </to>
                </anchor>
              </controlPr>
            </control>
          </mc:Choice>
        </mc:AlternateContent>
        <mc:AlternateContent xmlns:mc="http://schemas.openxmlformats.org/markup-compatibility/2006">
          <mc:Choice Requires="x14">
            <control shapeId="17432" r:id="rId8" name="Drop Down 24">
              <controlPr defaultSize="0" autoLine="0" autoPict="0">
                <anchor moveWithCells="1" sizeWithCells="1">
                  <from>
                    <xdr:col>2</xdr:col>
                    <xdr:colOff>19050</xdr:colOff>
                    <xdr:row>16</xdr:row>
                    <xdr:rowOff>0</xdr:rowOff>
                  </from>
                  <to>
                    <xdr:col>2</xdr:col>
                    <xdr:colOff>1143000</xdr:colOff>
                    <xdr:row>16</xdr:row>
                    <xdr:rowOff>200025</xdr:rowOff>
                  </to>
                </anchor>
              </controlPr>
            </control>
          </mc:Choice>
        </mc:AlternateContent>
        <mc:AlternateContent xmlns:mc="http://schemas.openxmlformats.org/markup-compatibility/2006">
          <mc:Choice Requires="x14">
            <control shapeId="17433" r:id="rId9" name="Drop Down 25">
              <controlPr defaultSize="0" autoLine="0" autoPict="0">
                <anchor moveWithCells="1" sizeWithCells="1">
                  <from>
                    <xdr:col>2</xdr:col>
                    <xdr:colOff>19050</xdr:colOff>
                    <xdr:row>17</xdr:row>
                    <xdr:rowOff>9525</xdr:rowOff>
                  </from>
                  <to>
                    <xdr:col>2</xdr:col>
                    <xdr:colOff>1143000</xdr:colOff>
                    <xdr:row>18</xdr:row>
                    <xdr:rowOff>0</xdr:rowOff>
                  </to>
                </anchor>
              </controlPr>
            </control>
          </mc:Choice>
        </mc:AlternateContent>
        <mc:AlternateContent xmlns:mc="http://schemas.openxmlformats.org/markup-compatibility/2006">
          <mc:Choice Requires="x14">
            <control shapeId="17436" r:id="rId10" name="Drop Down 28">
              <controlPr defaultSize="0" autoLine="0" autoPict="0">
                <anchor moveWithCells="1" sizeWithCells="1">
                  <from>
                    <xdr:col>2</xdr:col>
                    <xdr:colOff>19050</xdr:colOff>
                    <xdr:row>21</xdr:row>
                    <xdr:rowOff>9525</xdr:rowOff>
                  </from>
                  <to>
                    <xdr:col>2</xdr:col>
                    <xdr:colOff>1143000</xdr:colOff>
                    <xdr:row>22</xdr:row>
                    <xdr:rowOff>0</xdr:rowOff>
                  </to>
                </anchor>
              </controlPr>
            </control>
          </mc:Choice>
        </mc:AlternateContent>
        <mc:AlternateContent xmlns:mc="http://schemas.openxmlformats.org/markup-compatibility/2006">
          <mc:Choice Requires="x14">
            <control shapeId="17437" r:id="rId11" name="Drop Down 29">
              <controlPr defaultSize="0" autoLine="0" autoPict="0">
                <anchor moveWithCells="1" sizeWithCells="1">
                  <from>
                    <xdr:col>2</xdr:col>
                    <xdr:colOff>19050</xdr:colOff>
                    <xdr:row>22</xdr:row>
                    <xdr:rowOff>9525</xdr:rowOff>
                  </from>
                  <to>
                    <xdr:col>2</xdr:col>
                    <xdr:colOff>1143000</xdr:colOff>
                    <xdr:row>23</xdr:row>
                    <xdr:rowOff>0</xdr:rowOff>
                  </to>
                </anchor>
              </controlPr>
            </control>
          </mc:Choice>
        </mc:AlternateContent>
        <mc:AlternateContent xmlns:mc="http://schemas.openxmlformats.org/markup-compatibility/2006">
          <mc:Choice Requires="x14">
            <control shapeId="17438" r:id="rId12" name="Drop Down 30">
              <controlPr defaultSize="0" autoLine="0" autoPict="0">
                <anchor moveWithCells="1" sizeWithCells="1">
                  <from>
                    <xdr:col>2</xdr:col>
                    <xdr:colOff>19050</xdr:colOff>
                    <xdr:row>23</xdr:row>
                    <xdr:rowOff>9525</xdr:rowOff>
                  </from>
                  <to>
                    <xdr:col>2</xdr:col>
                    <xdr:colOff>1143000</xdr:colOff>
                    <xdr:row>24</xdr:row>
                    <xdr:rowOff>0</xdr:rowOff>
                  </to>
                </anchor>
              </controlPr>
            </control>
          </mc:Choice>
        </mc:AlternateContent>
        <mc:AlternateContent xmlns:mc="http://schemas.openxmlformats.org/markup-compatibility/2006">
          <mc:Choice Requires="x14">
            <control shapeId="17439" r:id="rId13" name="Drop Down 31">
              <controlPr defaultSize="0" autoLine="0" autoPict="0">
                <anchor moveWithCells="1" sizeWithCells="1">
                  <from>
                    <xdr:col>2</xdr:col>
                    <xdr:colOff>19050</xdr:colOff>
                    <xdr:row>24</xdr:row>
                    <xdr:rowOff>9525</xdr:rowOff>
                  </from>
                  <to>
                    <xdr:col>2</xdr:col>
                    <xdr:colOff>1143000</xdr:colOff>
                    <xdr:row>25</xdr:row>
                    <xdr:rowOff>0</xdr:rowOff>
                  </to>
                </anchor>
              </controlPr>
            </control>
          </mc:Choice>
        </mc:AlternateContent>
        <mc:AlternateContent xmlns:mc="http://schemas.openxmlformats.org/markup-compatibility/2006">
          <mc:Choice Requires="x14">
            <control shapeId="17440" r:id="rId14" name="Drop Down 32">
              <controlPr defaultSize="0" autoLine="0" autoPict="0">
                <anchor moveWithCells="1" sizeWithCells="1">
                  <from>
                    <xdr:col>2</xdr:col>
                    <xdr:colOff>19050</xdr:colOff>
                    <xdr:row>25</xdr:row>
                    <xdr:rowOff>9525</xdr:rowOff>
                  </from>
                  <to>
                    <xdr:col>2</xdr:col>
                    <xdr:colOff>1143000</xdr:colOff>
                    <xdr:row>26</xdr:row>
                    <xdr:rowOff>0</xdr:rowOff>
                  </to>
                </anchor>
              </controlPr>
            </control>
          </mc:Choice>
        </mc:AlternateContent>
        <mc:AlternateContent xmlns:mc="http://schemas.openxmlformats.org/markup-compatibility/2006">
          <mc:Choice Requires="x14">
            <control shapeId="17441" r:id="rId15" name="Drop Down 33">
              <controlPr defaultSize="0" autoLine="0" autoPict="0">
                <anchor moveWithCells="1" sizeWithCells="1">
                  <from>
                    <xdr:col>2</xdr:col>
                    <xdr:colOff>19050</xdr:colOff>
                    <xdr:row>26</xdr:row>
                    <xdr:rowOff>9525</xdr:rowOff>
                  </from>
                  <to>
                    <xdr:col>2</xdr:col>
                    <xdr:colOff>1143000</xdr:colOff>
                    <xdr:row>27</xdr:row>
                    <xdr:rowOff>0</xdr:rowOff>
                  </to>
                </anchor>
              </controlPr>
            </control>
          </mc:Choice>
        </mc:AlternateContent>
        <mc:AlternateContent xmlns:mc="http://schemas.openxmlformats.org/markup-compatibility/2006">
          <mc:Choice Requires="x14">
            <control shapeId="17442" r:id="rId16" name="Drop Down 34">
              <controlPr defaultSize="0" autoLine="0" autoPict="0">
                <anchor moveWithCells="1" sizeWithCells="1">
                  <from>
                    <xdr:col>2</xdr:col>
                    <xdr:colOff>19050</xdr:colOff>
                    <xdr:row>27</xdr:row>
                    <xdr:rowOff>9525</xdr:rowOff>
                  </from>
                  <to>
                    <xdr:col>2</xdr:col>
                    <xdr:colOff>1143000</xdr:colOff>
                    <xdr:row>28</xdr:row>
                    <xdr:rowOff>0</xdr:rowOff>
                  </to>
                </anchor>
              </controlPr>
            </control>
          </mc:Choice>
        </mc:AlternateContent>
        <mc:AlternateContent xmlns:mc="http://schemas.openxmlformats.org/markup-compatibility/2006">
          <mc:Choice Requires="x14">
            <control shapeId="17443" r:id="rId17" name="Drop Down 35">
              <controlPr defaultSize="0" autoLine="0" autoPict="0">
                <anchor moveWithCells="1" sizeWithCells="1">
                  <from>
                    <xdr:col>2</xdr:col>
                    <xdr:colOff>19050</xdr:colOff>
                    <xdr:row>28</xdr:row>
                    <xdr:rowOff>9525</xdr:rowOff>
                  </from>
                  <to>
                    <xdr:col>2</xdr:col>
                    <xdr:colOff>1143000</xdr:colOff>
                    <xdr:row>29</xdr:row>
                    <xdr:rowOff>0</xdr:rowOff>
                  </to>
                </anchor>
              </controlPr>
            </control>
          </mc:Choice>
        </mc:AlternateContent>
        <mc:AlternateContent xmlns:mc="http://schemas.openxmlformats.org/markup-compatibility/2006">
          <mc:Choice Requires="x14">
            <control shapeId="71177" r:id="rId18" name="Drop Down 1545">
              <controlPr locked="0" defaultSize="0" autoLine="0" autoPict="0">
                <anchor moveWithCells="1" sizeWithCells="1">
                  <from>
                    <xdr:col>10</xdr:col>
                    <xdr:colOff>1076325</xdr:colOff>
                    <xdr:row>10</xdr:row>
                    <xdr:rowOff>9525</xdr:rowOff>
                  </from>
                  <to>
                    <xdr:col>11</xdr:col>
                    <xdr:colOff>771525</xdr:colOff>
                    <xdr:row>11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T52"/>
  <sheetViews>
    <sheetView showGridLines="0" showRowColHeaders="0" zoomScaleNormal="100" zoomScaleSheetLayoutView="100" zoomScalePageLayoutView="93" workbookViewId="0"/>
  </sheetViews>
  <sheetFormatPr defaultColWidth="0" defaultRowHeight="12.75" zeroHeight="1" x14ac:dyDescent="0.2"/>
  <cols>
    <col min="1" max="1" width="6.28515625" style="51" customWidth="1"/>
    <col min="2" max="2" width="48.5703125" style="51" customWidth="1"/>
    <col min="3" max="3" width="18.7109375" style="51" customWidth="1"/>
    <col min="4" max="4" width="17.42578125" style="51" customWidth="1"/>
    <col min="5" max="5" width="22.7109375" style="51" bestFit="1" customWidth="1"/>
    <col min="6" max="6" width="6.5703125" style="51" customWidth="1"/>
    <col min="7" max="7" width="5.42578125" style="51" customWidth="1"/>
    <col min="8" max="8" width="4.7109375" style="51" customWidth="1"/>
    <col min="9" max="9" width="1" style="51" customWidth="1"/>
    <col min="10" max="10" width="2.42578125" style="51" customWidth="1"/>
    <col min="11" max="11" width="17.5703125" style="51" customWidth="1"/>
    <col min="12" max="12" width="13.7109375" style="51" customWidth="1"/>
    <col min="13" max="13" width="1.85546875" style="51" hidden="1" customWidth="1"/>
    <col min="14" max="19" width="9.140625" style="51" hidden="1" customWidth="1"/>
    <col min="20" max="20" width="9.140625" style="77" hidden="1" customWidth="1"/>
    <col min="21" max="16384" width="9.140625" style="51" hidden="1"/>
  </cols>
  <sheetData>
    <row r="1" spans="1:20" x14ac:dyDescent="0.2">
      <c r="A1" s="1"/>
      <c r="B1" s="2" t="s">
        <v>73</v>
      </c>
      <c r="C1" s="3"/>
      <c r="D1" s="3"/>
      <c r="E1" s="3"/>
      <c r="F1" s="3"/>
      <c r="G1" s="3"/>
      <c r="H1" s="3"/>
      <c r="I1" s="3"/>
      <c r="J1" s="3"/>
      <c r="K1" s="3"/>
      <c r="L1" s="3"/>
    </row>
    <row r="2" spans="1:20" x14ac:dyDescent="0.2">
      <c r="A2" s="1"/>
      <c r="B2" s="3"/>
      <c r="C2" s="3"/>
      <c r="D2" s="3"/>
      <c r="E2" s="3"/>
      <c r="F2" s="3"/>
      <c r="G2" s="3"/>
      <c r="H2" s="3"/>
      <c r="I2" s="3"/>
      <c r="J2" s="3"/>
      <c r="K2" s="3"/>
      <c r="L2" s="3"/>
    </row>
    <row r="3" spans="1:20" x14ac:dyDescent="0.2">
      <c r="A3" s="1"/>
      <c r="B3" s="3"/>
      <c r="C3" s="3"/>
      <c r="D3" s="3"/>
      <c r="E3" s="3"/>
      <c r="F3" s="3"/>
      <c r="G3" s="3"/>
      <c r="H3" s="3"/>
      <c r="I3" s="3"/>
      <c r="J3" s="3"/>
      <c r="K3" s="3"/>
      <c r="L3" s="3"/>
    </row>
    <row r="4" spans="1:20" x14ac:dyDescent="0.2">
      <c r="A4" s="1"/>
      <c r="B4" s="3"/>
      <c r="C4" s="3"/>
      <c r="D4" s="3"/>
      <c r="E4" s="3"/>
      <c r="F4" s="3"/>
      <c r="G4" s="3"/>
      <c r="H4" s="3"/>
      <c r="I4" s="3"/>
      <c r="J4" s="3"/>
      <c r="K4" s="3"/>
      <c r="L4" s="3"/>
    </row>
    <row r="5" spans="1:20" ht="15" customHeight="1" x14ac:dyDescent="0.2">
      <c r="A5" s="1"/>
      <c r="B5" s="3"/>
      <c r="C5" s="3"/>
      <c r="D5" s="3"/>
      <c r="E5" s="3"/>
      <c r="F5" s="3"/>
      <c r="G5" s="3"/>
      <c r="H5" s="3"/>
      <c r="I5" s="3"/>
      <c r="J5" s="3"/>
      <c r="K5" s="3"/>
      <c r="L5" s="3"/>
    </row>
    <row r="6" spans="1:20" ht="18.75" customHeight="1" x14ac:dyDescent="0.2">
      <c r="A6" s="1"/>
      <c r="B6" s="3"/>
      <c r="C6" s="3"/>
      <c r="D6" s="3"/>
      <c r="E6" s="3"/>
      <c r="F6" s="3"/>
      <c r="G6" s="3"/>
      <c r="H6" s="3"/>
      <c r="I6" s="3"/>
      <c r="J6" s="3"/>
      <c r="K6" s="3"/>
      <c r="L6" s="3"/>
    </row>
    <row r="7" spans="1:20" ht="15" customHeight="1" x14ac:dyDescent="0.2">
      <c r="A7" s="4"/>
      <c r="B7" s="3"/>
      <c r="C7" s="3"/>
      <c r="D7" s="3"/>
      <c r="E7" s="3"/>
      <c r="F7" s="3"/>
      <c r="G7" s="3"/>
      <c r="H7" s="3"/>
      <c r="I7" s="3"/>
      <c r="J7" s="3"/>
      <c r="K7" s="3"/>
      <c r="L7" s="3"/>
    </row>
    <row r="8" spans="1:20" ht="15" customHeight="1" x14ac:dyDescent="0.2">
      <c r="J8" s="45"/>
      <c r="K8" s="79"/>
      <c r="L8" s="80"/>
    </row>
    <row r="9" spans="1:20" ht="15" customHeight="1" thickBot="1" x14ac:dyDescent="0.3">
      <c r="J9" s="45"/>
      <c r="K9" s="81" t="s">
        <v>67</v>
      </c>
      <c r="L9" s="82"/>
    </row>
    <row r="10" spans="1:20" ht="17.100000000000001" customHeight="1" x14ac:dyDescent="0.2">
      <c r="A10" s="83"/>
      <c r="B10" s="84"/>
      <c r="C10" s="84"/>
      <c r="D10" s="85"/>
      <c r="E10" s="85"/>
      <c r="F10" s="86"/>
      <c r="G10" s="86"/>
      <c r="H10" s="87"/>
      <c r="I10" s="88"/>
      <c r="J10" s="45"/>
      <c r="K10" s="79"/>
      <c r="L10" s="80"/>
    </row>
    <row r="11" spans="1:20" ht="17.100000000000001" customHeight="1" x14ac:dyDescent="0.25">
      <c r="A11" s="89"/>
      <c r="B11" s="90" t="s">
        <v>6</v>
      </c>
      <c r="C11" s="91"/>
      <c r="D11" s="92"/>
      <c r="E11" s="92"/>
      <c r="F11" s="88"/>
      <c r="G11" s="88"/>
      <c r="H11" s="93"/>
      <c r="I11" s="88"/>
      <c r="K11" s="21" t="s">
        <v>112</v>
      </c>
      <c r="L11" s="45"/>
    </row>
    <row r="12" spans="1:20" s="102" customFormat="1" ht="17.100000000000001" customHeight="1" x14ac:dyDescent="0.2">
      <c r="A12" s="94"/>
      <c r="B12" s="95"/>
      <c r="C12" s="96" t="s">
        <v>11</v>
      </c>
      <c r="D12" s="97" t="s">
        <v>12</v>
      </c>
      <c r="E12" s="98" t="str">
        <f>VLOOKUP('Entertainment-Eating-Out'!$T$30,$P$19:$S$23,4,0) &amp; " amount"</f>
        <v>Annually amount</v>
      </c>
      <c r="F12" s="99"/>
      <c r="G12" s="99"/>
      <c r="H12" s="100"/>
      <c r="I12" s="101"/>
      <c r="T12" s="103"/>
    </row>
    <row r="13" spans="1:20" ht="17.100000000000001" customHeight="1" x14ac:dyDescent="0.2">
      <c r="A13" s="89"/>
      <c r="B13" s="104" t="s">
        <v>39</v>
      </c>
      <c r="C13" s="136"/>
      <c r="D13" s="106">
        <v>0</v>
      </c>
      <c r="E13" s="107">
        <f>D13*VLOOKUP($T13,$P$19:$S$23,3,0)/VLOOKUP('Entertainment-Eating-Out'!$T$30,$P$19:$S$23,3,0)</f>
        <v>0</v>
      </c>
      <c r="F13" s="108"/>
      <c r="G13" s="108"/>
      <c r="H13" s="93"/>
      <c r="I13" s="88"/>
      <c r="J13" s="37"/>
      <c r="K13" s="38" t="s">
        <v>2</v>
      </c>
      <c r="L13" s="37"/>
      <c r="T13" s="109">
        <v>5</v>
      </c>
    </row>
    <row r="14" spans="1:20" ht="17.100000000000001" customHeight="1" x14ac:dyDescent="0.2">
      <c r="A14" s="89"/>
      <c r="B14" s="104" t="s">
        <v>79</v>
      </c>
      <c r="C14" s="136"/>
      <c r="D14" s="106">
        <v>0</v>
      </c>
      <c r="E14" s="107">
        <f>D14*VLOOKUP($T14,$P$19:$S$23,3,0)/VLOOKUP('Entertainment-Eating-Out'!$T$30,$P$19:$S$23,3,0)</f>
        <v>0</v>
      </c>
      <c r="F14" s="108"/>
      <c r="G14" s="108"/>
      <c r="H14" s="93"/>
      <c r="I14" s="88"/>
      <c r="J14" s="40"/>
      <c r="K14" s="41" t="s">
        <v>109</v>
      </c>
      <c r="L14" s="42">
        <f>Income!$E$23</f>
        <v>0</v>
      </c>
      <c r="T14" s="109">
        <v>5</v>
      </c>
    </row>
    <row r="15" spans="1:20" ht="17.100000000000001" customHeight="1" x14ac:dyDescent="0.2">
      <c r="A15" s="89"/>
      <c r="B15" s="104" t="s">
        <v>80</v>
      </c>
      <c r="C15" s="136"/>
      <c r="D15" s="106">
        <v>0</v>
      </c>
      <c r="E15" s="107">
        <f>D15*VLOOKUP($T15,$P$19:$S$23,3,0)/VLOOKUP('Entertainment-Eating-Out'!$T$30,$P$19:$S$23,3,0)</f>
        <v>0</v>
      </c>
      <c r="F15" s="108"/>
      <c r="G15" s="108"/>
      <c r="H15" s="93"/>
      <c r="I15" s="88"/>
      <c r="J15" s="45"/>
      <c r="K15" s="45"/>
      <c r="L15" s="46"/>
      <c r="T15" s="109">
        <v>1</v>
      </c>
    </row>
    <row r="16" spans="1:20" ht="17.100000000000001" customHeight="1" x14ac:dyDescent="0.2">
      <c r="A16" s="89"/>
      <c r="B16" s="104" t="s">
        <v>40</v>
      </c>
      <c r="C16" s="136"/>
      <c r="D16" s="106">
        <v>0</v>
      </c>
      <c r="E16" s="107">
        <f>D16*VLOOKUP($T16,$P$19:$S$23,3,0)/VLOOKUP('Entertainment-Eating-Out'!$T$30,$P$19:$S$23,3,0)</f>
        <v>0</v>
      </c>
      <c r="F16" s="108"/>
      <c r="G16" s="108"/>
      <c r="H16" s="93"/>
      <c r="I16" s="47"/>
      <c r="J16" s="48" t="s">
        <v>0</v>
      </c>
      <c r="K16" s="49"/>
      <c r="L16" s="50">
        <f>L14</f>
        <v>0</v>
      </c>
      <c r="T16" s="109">
        <v>5</v>
      </c>
    </row>
    <row r="17" spans="1:20" ht="17.100000000000001" customHeight="1" x14ac:dyDescent="0.2">
      <c r="A17" s="89"/>
      <c r="B17" s="104" t="s">
        <v>41</v>
      </c>
      <c r="C17" s="136"/>
      <c r="D17" s="106">
        <v>0</v>
      </c>
      <c r="E17" s="107">
        <f>D17*VLOOKUP($T17,$P$19:$S$23,3,0)/VLOOKUP('Entertainment-Eating-Out'!$T$30,$P$19:$S$23,3,0)</f>
        <v>0</v>
      </c>
      <c r="F17" s="108"/>
      <c r="G17" s="108"/>
      <c r="H17" s="93"/>
      <c r="I17" s="88"/>
      <c r="T17" s="109">
        <v>5</v>
      </c>
    </row>
    <row r="18" spans="1:20" ht="17.100000000000001" customHeight="1" x14ac:dyDescent="0.2">
      <c r="A18" s="89"/>
      <c r="B18" s="104" t="s">
        <v>42</v>
      </c>
      <c r="C18" s="136"/>
      <c r="D18" s="106">
        <v>0</v>
      </c>
      <c r="E18" s="107">
        <f>D18*VLOOKUP($T18,$P$19:$S$23,3,0)/VLOOKUP('Entertainment-Eating-Out'!$T$30,$P$19:$S$23,3,0)</f>
        <v>0</v>
      </c>
      <c r="F18" s="108"/>
      <c r="G18" s="108"/>
      <c r="H18" s="93"/>
      <c r="I18" s="88"/>
      <c r="J18" s="37"/>
      <c r="K18" s="38" t="s">
        <v>68</v>
      </c>
      <c r="L18" s="52"/>
      <c r="Q18" s="51" t="s">
        <v>70</v>
      </c>
      <c r="R18" s="51" t="s">
        <v>98</v>
      </c>
      <c r="S18" s="51" t="s">
        <v>12</v>
      </c>
      <c r="T18" s="109">
        <v>3</v>
      </c>
    </row>
    <row r="19" spans="1:20" ht="17.100000000000001" customHeight="1" x14ac:dyDescent="0.2">
      <c r="A19" s="89"/>
      <c r="B19" s="104" t="s">
        <v>19</v>
      </c>
      <c r="C19" s="136"/>
      <c r="D19" s="106">
        <v>0</v>
      </c>
      <c r="E19" s="107">
        <f>D19*VLOOKUP($T19,$P$19:$S$23,3,0)/VLOOKUP('Entertainment-Eating-Out'!$T$30,$P$19:$S$23,3,0)</f>
        <v>0</v>
      </c>
      <c r="F19" s="108"/>
      <c r="G19" s="108"/>
      <c r="H19" s="93"/>
      <c r="I19" s="88"/>
      <c r="J19" s="53"/>
      <c r="K19" s="5" t="s">
        <v>75</v>
      </c>
      <c r="L19" s="54">
        <f>'Financial-Commitments'!E26</f>
        <v>0</v>
      </c>
      <c r="P19" s="51">
        <v>1</v>
      </c>
      <c r="Q19" s="51" t="str">
        <f>Income!Q18</f>
        <v>Weekly</v>
      </c>
      <c r="R19" s="51">
        <v>52</v>
      </c>
      <c r="S19" s="51" t="str">
        <f>Income!Q18</f>
        <v>Weekly</v>
      </c>
      <c r="T19" s="109">
        <v>3</v>
      </c>
    </row>
    <row r="20" spans="1:20" ht="17.100000000000001" customHeight="1" x14ac:dyDescent="0.2">
      <c r="A20" s="89"/>
      <c r="B20" s="112"/>
      <c r="C20" s="112"/>
      <c r="D20" s="113" t="s">
        <v>66</v>
      </c>
      <c r="E20" s="114">
        <f>SUM(E13:E19)</f>
        <v>0</v>
      </c>
      <c r="F20" s="108"/>
      <c r="G20" s="108"/>
      <c r="H20" s="93"/>
      <c r="I20" s="88"/>
      <c r="J20" s="53"/>
      <c r="K20" s="5" t="s">
        <v>4</v>
      </c>
      <c r="L20" s="54">
        <f>'Home-Utilities'!$E$19</f>
        <v>0</v>
      </c>
      <c r="P20" s="51">
        <v>2</v>
      </c>
      <c r="Q20" s="51" t="str">
        <f>Income!Q19</f>
        <v>Fortnightly</v>
      </c>
      <c r="R20" s="51">
        <v>26</v>
      </c>
      <c r="S20" s="51" t="str">
        <f>Income!Q19</f>
        <v>Fortnightly</v>
      </c>
    </row>
    <row r="21" spans="1:20" ht="17.100000000000001" customHeight="1" x14ac:dyDescent="0.25">
      <c r="A21" s="89"/>
      <c r="B21" s="137" t="s">
        <v>7</v>
      </c>
      <c r="C21" s="138"/>
      <c r="D21" s="115"/>
      <c r="E21" s="114"/>
      <c r="F21" s="108"/>
      <c r="G21" s="108"/>
      <c r="H21" s="93"/>
      <c r="I21" s="88"/>
      <c r="J21" s="53"/>
      <c r="K21" s="5" t="s">
        <v>5</v>
      </c>
      <c r="L21" s="54">
        <f>'Home-Utilities'!$E$30</f>
        <v>0</v>
      </c>
      <c r="P21" s="51">
        <v>3</v>
      </c>
      <c r="Q21" s="51" t="str">
        <f>Income!Q20</f>
        <v>Monthly</v>
      </c>
      <c r="R21" s="51">
        <v>12</v>
      </c>
      <c r="S21" s="51" t="str">
        <f>Income!Q20</f>
        <v>Monthly</v>
      </c>
    </row>
    <row r="22" spans="1:20" ht="17.100000000000001" customHeight="1" x14ac:dyDescent="0.25">
      <c r="A22" s="89"/>
      <c r="B22" s="132"/>
      <c r="C22" s="138"/>
      <c r="D22" s="139"/>
      <c r="E22" s="114"/>
      <c r="F22" s="108"/>
      <c r="G22" s="108"/>
      <c r="H22" s="93"/>
      <c r="I22" s="88"/>
      <c r="J22" s="53"/>
      <c r="K22" s="5" t="s">
        <v>6</v>
      </c>
      <c r="L22" s="54">
        <f>'Education-Health'!$E$20</f>
        <v>0</v>
      </c>
      <c r="P22" s="51">
        <v>4</v>
      </c>
      <c r="Q22" s="51" t="str">
        <f>Income!Q21</f>
        <v>Quarterly</v>
      </c>
      <c r="R22" s="51">
        <v>4</v>
      </c>
      <c r="S22" s="51" t="str">
        <f>Income!Q21</f>
        <v>Quarterly</v>
      </c>
    </row>
    <row r="23" spans="1:20" ht="17.100000000000001" customHeight="1" x14ac:dyDescent="0.2">
      <c r="A23" s="89"/>
      <c r="B23" s="104" t="s">
        <v>43</v>
      </c>
      <c r="C23" s="136"/>
      <c r="D23" s="106">
        <v>0</v>
      </c>
      <c r="E23" s="107">
        <f>D23*VLOOKUP($T23,$P$19:$S$23,3,0)/VLOOKUP('Entertainment-Eating-Out'!$T$30,$P$19:$S$23,3,0)</f>
        <v>0</v>
      </c>
      <c r="F23" s="108"/>
      <c r="G23" s="108"/>
      <c r="H23" s="93"/>
      <c r="I23" s="88"/>
      <c r="J23" s="53"/>
      <c r="K23" s="5" t="s">
        <v>7</v>
      </c>
      <c r="L23" s="54">
        <f>'Education-Health'!$E$31</f>
        <v>0</v>
      </c>
      <c r="P23" s="51">
        <v>5</v>
      </c>
      <c r="Q23" s="51" t="str">
        <f>Income!Q22</f>
        <v>Annually</v>
      </c>
      <c r="R23" s="51">
        <v>1</v>
      </c>
      <c r="S23" s="51" t="str">
        <f>Income!Q22</f>
        <v>Annually</v>
      </c>
      <c r="T23" s="109">
        <v>3</v>
      </c>
    </row>
    <row r="24" spans="1:20" ht="17.100000000000001" customHeight="1" x14ac:dyDescent="0.2">
      <c r="A24" s="89"/>
      <c r="B24" s="104" t="s">
        <v>44</v>
      </c>
      <c r="C24" s="136"/>
      <c r="D24" s="106">
        <v>0</v>
      </c>
      <c r="E24" s="107">
        <f>D24*VLOOKUP($T24,$P$19:$S$23,3,0)/VLOOKUP('Entertainment-Eating-Out'!$T$30,$P$19:$S$23,3,0)</f>
        <v>0</v>
      </c>
      <c r="F24" s="108"/>
      <c r="G24" s="108"/>
      <c r="H24" s="93"/>
      <c r="I24" s="88"/>
      <c r="J24" s="53"/>
      <c r="K24" s="5" t="s">
        <v>8</v>
      </c>
      <c r="L24" s="54">
        <f>'Shopping-Transport'!$E$21</f>
        <v>0</v>
      </c>
      <c r="T24" s="109">
        <v>3</v>
      </c>
    </row>
    <row r="25" spans="1:20" ht="17.100000000000001" customHeight="1" x14ac:dyDescent="0.2">
      <c r="A25" s="89"/>
      <c r="B25" s="104" t="s">
        <v>45</v>
      </c>
      <c r="C25" s="136"/>
      <c r="D25" s="106">
        <v>0</v>
      </c>
      <c r="E25" s="107">
        <f>D25*VLOOKUP($T25,$P$19:$S$23,3,0)/VLOOKUP('Entertainment-Eating-Out'!$T$30,$P$19:$S$23,3,0)</f>
        <v>0</v>
      </c>
      <c r="F25" s="108"/>
      <c r="G25" s="108"/>
      <c r="H25" s="93"/>
      <c r="I25" s="88"/>
      <c r="J25" s="53"/>
      <c r="K25" s="5" t="s">
        <v>9</v>
      </c>
      <c r="L25" s="54">
        <f>'Shopping-Transport'!$E$31</f>
        <v>0</v>
      </c>
      <c r="T25" s="109">
        <v>5</v>
      </c>
    </row>
    <row r="26" spans="1:20" ht="17.100000000000001" customHeight="1" x14ac:dyDescent="0.2">
      <c r="A26" s="89"/>
      <c r="B26" s="104" t="s">
        <v>46</v>
      </c>
      <c r="C26" s="136"/>
      <c r="D26" s="106">
        <v>0</v>
      </c>
      <c r="E26" s="107">
        <f>D26*VLOOKUP($T26,$P$19:$S$23,3,0)/VLOOKUP('Entertainment-Eating-Out'!$T$30,$P$19:$S$23,3,0)</f>
        <v>0</v>
      </c>
      <c r="F26" s="108"/>
      <c r="G26" s="108"/>
      <c r="H26" s="93"/>
      <c r="I26" s="88"/>
      <c r="J26" s="53"/>
      <c r="K26" s="5" t="s">
        <v>10</v>
      </c>
      <c r="L26" s="54">
        <f>'Entertainment-Eating-Out'!$E$21</f>
        <v>0</v>
      </c>
      <c r="T26" s="109">
        <v>5</v>
      </c>
    </row>
    <row r="27" spans="1:20" ht="17.100000000000001" customHeight="1" x14ac:dyDescent="0.2">
      <c r="A27" s="89"/>
      <c r="B27" s="104" t="s">
        <v>81</v>
      </c>
      <c r="C27" s="136"/>
      <c r="D27" s="106">
        <v>0</v>
      </c>
      <c r="E27" s="107">
        <f>D27*VLOOKUP($T27,$P$19:$S$23,3,0)/VLOOKUP('Entertainment-Eating-Out'!$T$30,$P$19:$S$23,3,0)</f>
        <v>0</v>
      </c>
      <c r="F27" s="108"/>
      <c r="G27" s="108"/>
      <c r="H27" s="93"/>
      <c r="I27" s="88"/>
      <c r="J27" s="53"/>
      <c r="K27" s="5" t="s">
        <v>72</v>
      </c>
      <c r="L27" s="54">
        <f>'Entertainment-Eating-Out'!$E$29</f>
        <v>0</v>
      </c>
      <c r="T27" s="109">
        <v>5</v>
      </c>
    </row>
    <row r="28" spans="1:20" ht="17.100000000000001" customHeight="1" x14ac:dyDescent="0.2">
      <c r="A28" s="89"/>
      <c r="B28" s="104" t="s">
        <v>82</v>
      </c>
      <c r="C28" s="136"/>
      <c r="D28" s="106">
        <v>0</v>
      </c>
      <c r="E28" s="107">
        <f>D28*VLOOKUP($T28,$P$19:$S$23,3,0)/VLOOKUP('Entertainment-Eating-Out'!$T$30,$P$19:$S$23,3,0)</f>
        <v>0</v>
      </c>
      <c r="F28" s="108"/>
      <c r="G28" s="108"/>
      <c r="H28" s="93"/>
      <c r="I28" s="88"/>
      <c r="J28" s="45"/>
      <c r="T28" s="109">
        <v>5</v>
      </c>
    </row>
    <row r="29" spans="1:20" ht="17.100000000000001" customHeight="1" x14ac:dyDescent="0.2">
      <c r="A29" s="89"/>
      <c r="B29" s="104" t="s">
        <v>47</v>
      </c>
      <c r="C29" s="136"/>
      <c r="D29" s="106">
        <v>0</v>
      </c>
      <c r="E29" s="107">
        <f>D29*VLOOKUP($T29,$P$19:$S$23,3,0)/VLOOKUP('Entertainment-Eating-Out'!$T$30,$P$19:$S$23,3,0)</f>
        <v>0</v>
      </c>
      <c r="F29" s="108"/>
      <c r="G29" s="108"/>
      <c r="H29" s="93"/>
      <c r="I29" s="88"/>
      <c r="J29" s="48" t="s">
        <v>1</v>
      </c>
      <c r="K29" s="49"/>
      <c r="L29" s="50">
        <f>SUM(L19:L27)</f>
        <v>0</v>
      </c>
      <c r="T29" s="109">
        <v>5</v>
      </c>
    </row>
    <row r="30" spans="1:20" ht="17.100000000000001" customHeight="1" x14ac:dyDescent="0.2">
      <c r="A30" s="89"/>
      <c r="B30" s="104" t="s">
        <v>100</v>
      </c>
      <c r="C30" s="136"/>
      <c r="D30" s="106">
        <v>0</v>
      </c>
      <c r="E30" s="107">
        <f>D30*VLOOKUP($T30,$P$19:$S$23,3,0)/VLOOKUP('Entertainment-Eating-Out'!$T$30,$P$19:$S$23,3,0)</f>
        <v>0</v>
      </c>
      <c r="F30" s="108"/>
      <c r="G30" s="108"/>
      <c r="H30" s="93"/>
      <c r="I30" s="88"/>
      <c r="J30" s="45"/>
      <c r="T30" s="109">
        <v>3</v>
      </c>
    </row>
    <row r="31" spans="1:20" ht="17.100000000000001" customHeight="1" x14ac:dyDescent="0.2">
      <c r="A31" s="89"/>
      <c r="B31" s="112"/>
      <c r="C31" s="112"/>
      <c r="D31" s="113" t="s">
        <v>66</v>
      </c>
      <c r="E31" s="114">
        <f>SUM(E23:E30)</f>
        <v>0</v>
      </c>
      <c r="F31" s="108"/>
      <c r="G31" s="108"/>
      <c r="H31" s="93"/>
      <c r="I31" s="88"/>
      <c r="J31" s="45"/>
      <c r="K31" s="61"/>
      <c r="L31" s="62"/>
    </row>
    <row r="32" spans="1:20" ht="17.100000000000001" customHeight="1" x14ac:dyDescent="0.25">
      <c r="A32" s="89"/>
      <c r="B32" s="108"/>
      <c r="C32" s="108"/>
      <c r="D32" s="116"/>
      <c r="E32" s="117"/>
      <c r="F32" s="108"/>
      <c r="G32" s="108"/>
      <c r="H32" s="93"/>
      <c r="I32" s="88"/>
      <c r="J32" s="63" t="s">
        <v>118</v>
      </c>
      <c r="L32" s="64">
        <f>L16-L29</f>
        <v>0</v>
      </c>
    </row>
    <row r="33" spans="1:12" ht="17.100000000000001" customHeight="1" x14ac:dyDescent="0.2">
      <c r="A33" s="89"/>
      <c r="B33" s="108"/>
      <c r="C33" s="108"/>
      <c r="D33" s="116"/>
      <c r="E33" s="118"/>
      <c r="F33" s="108"/>
      <c r="G33" s="108"/>
      <c r="H33" s="93"/>
      <c r="I33" s="88"/>
      <c r="J33" s="45"/>
      <c r="K33" s="119"/>
      <c r="L33" s="66" t="str">
        <f>Results!$L$32</f>
        <v>per year</v>
      </c>
    </row>
    <row r="34" spans="1:12" ht="17.100000000000001" customHeight="1" x14ac:dyDescent="0.25">
      <c r="A34" s="89"/>
      <c r="B34" s="108"/>
      <c r="C34" s="108"/>
      <c r="D34" s="116"/>
      <c r="E34" s="118"/>
      <c r="F34" s="108"/>
      <c r="G34" s="108"/>
      <c r="H34" s="93"/>
      <c r="I34" s="88"/>
      <c r="J34" s="45"/>
      <c r="L34" s="67"/>
    </row>
    <row r="35" spans="1:12" ht="17.100000000000001" customHeight="1" x14ac:dyDescent="0.2">
      <c r="A35" s="89"/>
      <c r="B35" s="88"/>
      <c r="C35" s="88"/>
      <c r="D35" s="92"/>
      <c r="E35" s="120"/>
      <c r="F35" s="88"/>
      <c r="G35" s="88"/>
      <c r="H35" s="93"/>
      <c r="I35" s="88"/>
      <c r="J35" s="45"/>
      <c r="K35" s="119"/>
      <c r="L35" s="119"/>
    </row>
    <row r="36" spans="1:12" ht="17.100000000000001" customHeight="1" thickBot="1" x14ac:dyDescent="0.25">
      <c r="A36" s="121"/>
      <c r="B36" s="122"/>
      <c r="C36" s="122"/>
      <c r="D36" s="123"/>
      <c r="E36" s="124"/>
      <c r="F36" s="122"/>
      <c r="G36" s="122"/>
      <c r="H36" s="125"/>
      <c r="I36" s="88"/>
      <c r="J36" s="45"/>
      <c r="L36" s="74"/>
    </row>
    <row r="37" spans="1:12" ht="15" x14ac:dyDescent="0.2">
      <c r="A37" s="126"/>
      <c r="B37" s="75"/>
      <c r="J37" s="45"/>
      <c r="K37" s="45"/>
      <c r="L37" s="45"/>
    </row>
    <row r="39" spans="1:12" ht="9" hidden="1" customHeight="1" x14ac:dyDescent="0.2"/>
    <row r="40" spans="1:12" hidden="1" x14ac:dyDescent="0.2">
      <c r="L40" s="128"/>
    </row>
    <row r="41" spans="1:12" hidden="1" x14ac:dyDescent="0.2">
      <c r="L41" s="128"/>
    </row>
    <row r="42" spans="1:12" hidden="1" x14ac:dyDescent="0.2">
      <c r="L42" s="128"/>
    </row>
    <row r="43" spans="1:12" hidden="1" x14ac:dyDescent="0.2">
      <c r="L43" s="128"/>
    </row>
    <row r="44" spans="1:12" hidden="1" x14ac:dyDescent="0.2">
      <c r="L44" s="128"/>
    </row>
    <row r="49" spans="4:4" x14ac:dyDescent="0.2"/>
    <row r="50" spans="4:4" x14ac:dyDescent="0.2"/>
    <row r="51" spans="4:4" x14ac:dyDescent="0.2"/>
    <row r="52" spans="4:4" hidden="1" x14ac:dyDescent="0.2">
      <c r="D52" s="140"/>
    </row>
  </sheetData>
  <sheetProtection selectLockedCells="1"/>
  <customSheetViews>
    <customSheetView guid="{5DEB68D0-18B0-409F-A1B7-526211C97239}" showGridLines="0" fitToPage="1" hiddenRows="1" hiddenColumns="1">
      <pageMargins left="0.70866141732283472" right="0.70866141732283472" top="0.74803149606299213" bottom="0.74803149606299213" header="0.31496062992125984" footer="0.31496062992125984"/>
      <pageSetup paperSize="9" orientation="portrait" r:id="rId1"/>
    </customSheetView>
  </customSheetViews>
  <mergeCells count="1">
    <mergeCell ref="B1:L7"/>
  </mergeCells>
  <phoneticPr fontId="1" type="noConversion"/>
  <conditionalFormatting sqref="L32">
    <cfRule type="expression" dxfId="9" priority="1">
      <formula>$L$32&gt;0</formula>
    </cfRule>
    <cfRule type="expression" dxfId="8" priority="2">
      <formula>$L$32&lt;0</formula>
    </cfRule>
  </conditionalFormatting>
  <dataValidations disablePrompts="1" count="1">
    <dataValidation type="whole" allowBlank="1" showInputMessage="1" showErrorMessage="1" error="Please enter a number between $0 and $1,000,000" sqref="D13:D19 D23:D30" xr:uid="{00000000-0002-0000-0300-000000000000}">
      <formula1>0</formula1>
      <formula2>1000000</formula2>
    </dataValidation>
  </dataValidations>
  <pageMargins left="0.59055118110236227" right="0.59055118110236227" top="0.5786290322580645" bottom="0.59055118110236227" header="0.31496062992125984" footer="0.31496062992125984"/>
  <pageSetup paperSize="9" scale="82" orientation="landscape" r:id="rId2"/>
  <headerFooter>
    <oddFooter>Page &amp;P</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1524" r:id="rId5" name="Drop Down 20">
              <controlPr defaultSize="0" autoLine="0" autoPict="0">
                <anchor moveWithCells="1" sizeWithCells="1">
                  <from>
                    <xdr:col>2</xdr:col>
                    <xdr:colOff>9525</xdr:colOff>
                    <xdr:row>12</xdr:row>
                    <xdr:rowOff>0</xdr:rowOff>
                  </from>
                  <to>
                    <xdr:col>2</xdr:col>
                    <xdr:colOff>1143000</xdr:colOff>
                    <xdr:row>12</xdr:row>
                    <xdr:rowOff>200025</xdr:rowOff>
                  </to>
                </anchor>
              </controlPr>
            </control>
          </mc:Choice>
        </mc:AlternateContent>
        <mc:AlternateContent xmlns:mc="http://schemas.openxmlformats.org/markup-compatibility/2006">
          <mc:Choice Requires="x14">
            <control shapeId="21525" r:id="rId6" name="Drop Down 21">
              <controlPr defaultSize="0" autoLine="0" autoPict="0">
                <anchor moveWithCells="1" sizeWithCells="1">
                  <from>
                    <xdr:col>2</xdr:col>
                    <xdr:colOff>9525</xdr:colOff>
                    <xdr:row>13</xdr:row>
                    <xdr:rowOff>0</xdr:rowOff>
                  </from>
                  <to>
                    <xdr:col>2</xdr:col>
                    <xdr:colOff>1143000</xdr:colOff>
                    <xdr:row>13</xdr:row>
                    <xdr:rowOff>200025</xdr:rowOff>
                  </to>
                </anchor>
              </controlPr>
            </control>
          </mc:Choice>
        </mc:AlternateContent>
        <mc:AlternateContent xmlns:mc="http://schemas.openxmlformats.org/markup-compatibility/2006">
          <mc:Choice Requires="x14">
            <control shapeId="21526" r:id="rId7" name="Drop Down 22">
              <controlPr defaultSize="0" autoLine="0" autoPict="0">
                <anchor moveWithCells="1" sizeWithCells="1">
                  <from>
                    <xdr:col>2</xdr:col>
                    <xdr:colOff>9525</xdr:colOff>
                    <xdr:row>14</xdr:row>
                    <xdr:rowOff>0</xdr:rowOff>
                  </from>
                  <to>
                    <xdr:col>2</xdr:col>
                    <xdr:colOff>1143000</xdr:colOff>
                    <xdr:row>14</xdr:row>
                    <xdr:rowOff>200025</xdr:rowOff>
                  </to>
                </anchor>
              </controlPr>
            </control>
          </mc:Choice>
        </mc:AlternateContent>
        <mc:AlternateContent xmlns:mc="http://schemas.openxmlformats.org/markup-compatibility/2006">
          <mc:Choice Requires="x14">
            <control shapeId="21527" r:id="rId8" name="Drop Down 23">
              <controlPr defaultSize="0" autoLine="0" autoPict="0">
                <anchor moveWithCells="1" sizeWithCells="1">
                  <from>
                    <xdr:col>2</xdr:col>
                    <xdr:colOff>9525</xdr:colOff>
                    <xdr:row>15</xdr:row>
                    <xdr:rowOff>0</xdr:rowOff>
                  </from>
                  <to>
                    <xdr:col>2</xdr:col>
                    <xdr:colOff>1143000</xdr:colOff>
                    <xdr:row>15</xdr:row>
                    <xdr:rowOff>200025</xdr:rowOff>
                  </to>
                </anchor>
              </controlPr>
            </control>
          </mc:Choice>
        </mc:AlternateContent>
        <mc:AlternateContent xmlns:mc="http://schemas.openxmlformats.org/markup-compatibility/2006">
          <mc:Choice Requires="x14">
            <control shapeId="21528" r:id="rId9" name="Drop Down 24">
              <controlPr defaultSize="0" autoLine="0" autoPict="0">
                <anchor moveWithCells="1" sizeWithCells="1">
                  <from>
                    <xdr:col>2</xdr:col>
                    <xdr:colOff>9525</xdr:colOff>
                    <xdr:row>16</xdr:row>
                    <xdr:rowOff>0</xdr:rowOff>
                  </from>
                  <to>
                    <xdr:col>2</xdr:col>
                    <xdr:colOff>1143000</xdr:colOff>
                    <xdr:row>16</xdr:row>
                    <xdr:rowOff>200025</xdr:rowOff>
                  </to>
                </anchor>
              </controlPr>
            </control>
          </mc:Choice>
        </mc:AlternateContent>
        <mc:AlternateContent xmlns:mc="http://schemas.openxmlformats.org/markup-compatibility/2006">
          <mc:Choice Requires="x14">
            <control shapeId="21529" r:id="rId10" name="Drop Down 25">
              <controlPr defaultSize="0" autoLine="0" autoPict="0">
                <anchor moveWithCells="1" sizeWithCells="1">
                  <from>
                    <xdr:col>2</xdr:col>
                    <xdr:colOff>9525</xdr:colOff>
                    <xdr:row>17</xdr:row>
                    <xdr:rowOff>0</xdr:rowOff>
                  </from>
                  <to>
                    <xdr:col>2</xdr:col>
                    <xdr:colOff>1143000</xdr:colOff>
                    <xdr:row>17</xdr:row>
                    <xdr:rowOff>200025</xdr:rowOff>
                  </to>
                </anchor>
              </controlPr>
            </control>
          </mc:Choice>
        </mc:AlternateContent>
        <mc:AlternateContent xmlns:mc="http://schemas.openxmlformats.org/markup-compatibility/2006">
          <mc:Choice Requires="x14">
            <control shapeId="21530" r:id="rId11" name="Drop Down 26">
              <controlPr defaultSize="0" autoLine="0" autoPict="0">
                <anchor moveWithCells="1" sizeWithCells="1">
                  <from>
                    <xdr:col>2</xdr:col>
                    <xdr:colOff>9525</xdr:colOff>
                    <xdr:row>18</xdr:row>
                    <xdr:rowOff>0</xdr:rowOff>
                  </from>
                  <to>
                    <xdr:col>2</xdr:col>
                    <xdr:colOff>1143000</xdr:colOff>
                    <xdr:row>18</xdr:row>
                    <xdr:rowOff>200025</xdr:rowOff>
                  </to>
                </anchor>
              </controlPr>
            </control>
          </mc:Choice>
        </mc:AlternateContent>
        <mc:AlternateContent xmlns:mc="http://schemas.openxmlformats.org/markup-compatibility/2006">
          <mc:Choice Requires="x14">
            <control shapeId="21533" r:id="rId12" name="Drop Down 29">
              <controlPr defaultSize="0" autoLine="0" autoPict="0">
                <anchor moveWithCells="1" sizeWithCells="1">
                  <from>
                    <xdr:col>2</xdr:col>
                    <xdr:colOff>9525</xdr:colOff>
                    <xdr:row>22</xdr:row>
                    <xdr:rowOff>9525</xdr:rowOff>
                  </from>
                  <to>
                    <xdr:col>2</xdr:col>
                    <xdr:colOff>1143000</xdr:colOff>
                    <xdr:row>23</xdr:row>
                    <xdr:rowOff>0</xdr:rowOff>
                  </to>
                </anchor>
              </controlPr>
            </control>
          </mc:Choice>
        </mc:AlternateContent>
        <mc:AlternateContent xmlns:mc="http://schemas.openxmlformats.org/markup-compatibility/2006">
          <mc:Choice Requires="x14">
            <control shapeId="21534" r:id="rId13" name="Drop Down 30">
              <controlPr defaultSize="0" autoLine="0" autoPict="0">
                <anchor moveWithCells="1" sizeWithCells="1">
                  <from>
                    <xdr:col>2</xdr:col>
                    <xdr:colOff>9525</xdr:colOff>
                    <xdr:row>23</xdr:row>
                    <xdr:rowOff>9525</xdr:rowOff>
                  </from>
                  <to>
                    <xdr:col>2</xdr:col>
                    <xdr:colOff>1143000</xdr:colOff>
                    <xdr:row>24</xdr:row>
                    <xdr:rowOff>0</xdr:rowOff>
                  </to>
                </anchor>
              </controlPr>
            </control>
          </mc:Choice>
        </mc:AlternateContent>
        <mc:AlternateContent xmlns:mc="http://schemas.openxmlformats.org/markup-compatibility/2006">
          <mc:Choice Requires="x14">
            <control shapeId="21535" r:id="rId14" name="Drop Down 31">
              <controlPr defaultSize="0" autoLine="0" autoPict="0">
                <anchor moveWithCells="1" sizeWithCells="1">
                  <from>
                    <xdr:col>2</xdr:col>
                    <xdr:colOff>9525</xdr:colOff>
                    <xdr:row>24</xdr:row>
                    <xdr:rowOff>9525</xdr:rowOff>
                  </from>
                  <to>
                    <xdr:col>2</xdr:col>
                    <xdr:colOff>1143000</xdr:colOff>
                    <xdr:row>25</xdr:row>
                    <xdr:rowOff>0</xdr:rowOff>
                  </to>
                </anchor>
              </controlPr>
            </control>
          </mc:Choice>
        </mc:AlternateContent>
        <mc:AlternateContent xmlns:mc="http://schemas.openxmlformats.org/markup-compatibility/2006">
          <mc:Choice Requires="x14">
            <control shapeId="21536" r:id="rId15" name="Drop Down 32">
              <controlPr defaultSize="0" autoLine="0" autoPict="0">
                <anchor moveWithCells="1" sizeWithCells="1">
                  <from>
                    <xdr:col>2</xdr:col>
                    <xdr:colOff>9525</xdr:colOff>
                    <xdr:row>25</xdr:row>
                    <xdr:rowOff>9525</xdr:rowOff>
                  </from>
                  <to>
                    <xdr:col>2</xdr:col>
                    <xdr:colOff>1143000</xdr:colOff>
                    <xdr:row>26</xdr:row>
                    <xdr:rowOff>0</xdr:rowOff>
                  </to>
                </anchor>
              </controlPr>
            </control>
          </mc:Choice>
        </mc:AlternateContent>
        <mc:AlternateContent xmlns:mc="http://schemas.openxmlformats.org/markup-compatibility/2006">
          <mc:Choice Requires="x14">
            <control shapeId="21537" r:id="rId16" name="Drop Down 33">
              <controlPr defaultSize="0" autoLine="0" autoPict="0">
                <anchor moveWithCells="1" sizeWithCells="1">
                  <from>
                    <xdr:col>2</xdr:col>
                    <xdr:colOff>9525</xdr:colOff>
                    <xdr:row>26</xdr:row>
                    <xdr:rowOff>0</xdr:rowOff>
                  </from>
                  <to>
                    <xdr:col>2</xdr:col>
                    <xdr:colOff>1143000</xdr:colOff>
                    <xdr:row>26</xdr:row>
                    <xdr:rowOff>200025</xdr:rowOff>
                  </to>
                </anchor>
              </controlPr>
            </control>
          </mc:Choice>
        </mc:AlternateContent>
        <mc:AlternateContent xmlns:mc="http://schemas.openxmlformats.org/markup-compatibility/2006">
          <mc:Choice Requires="x14">
            <control shapeId="21538" r:id="rId17" name="Drop Down 34">
              <controlPr defaultSize="0" autoLine="0" autoPict="0">
                <anchor moveWithCells="1" sizeWithCells="1">
                  <from>
                    <xdr:col>2</xdr:col>
                    <xdr:colOff>9525</xdr:colOff>
                    <xdr:row>27</xdr:row>
                    <xdr:rowOff>0</xdr:rowOff>
                  </from>
                  <to>
                    <xdr:col>2</xdr:col>
                    <xdr:colOff>1143000</xdr:colOff>
                    <xdr:row>27</xdr:row>
                    <xdr:rowOff>200025</xdr:rowOff>
                  </to>
                </anchor>
              </controlPr>
            </control>
          </mc:Choice>
        </mc:AlternateContent>
        <mc:AlternateContent xmlns:mc="http://schemas.openxmlformats.org/markup-compatibility/2006">
          <mc:Choice Requires="x14">
            <control shapeId="21539" r:id="rId18" name="Drop Down 35">
              <controlPr defaultSize="0" autoLine="0" autoPict="0">
                <anchor moveWithCells="1" sizeWithCells="1">
                  <from>
                    <xdr:col>2</xdr:col>
                    <xdr:colOff>9525</xdr:colOff>
                    <xdr:row>28</xdr:row>
                    <xdr:rowOff>0</xdr:rowOff>
                  </from>
                  <to>
                    <xdr:col>2</xdr:col>
                    <xdr:colOff>1143000</xdr:colOff>
                    <xdr:row>28</xdr:row>
                    <xdr:rowOff>200025</xdr:rowOff>
                  </to>
                </anchor>
              </controlPr>
            </control>
          </mc:Choice>
        </mc:AlternateContent>
        <mc:AlternateContent xmlns:mc="http://schemas.openxmlformats.org/markup-compatibility/2006">
          <mc:Choice Requires="x14">
            <control shapeId="21540" r:id="rId19" name="Drop Down 36">
              <controlPr defaultSize="0" autoLine="0" autoPict="0">
                <anchor moveWithCells="1" sizeWithCells="1">
                  <from>
                    <xdr:col>2</xdr:col>
                    <xdr:colOff>9525</xdr:colOff>
                    <xdr:row>29</xdr:row>
                    <xdr:rowOff>0</xdr:rowOff>
                  </from>
                  <to>
                    <xdr:col>2</xdr:col>
                    <xdr:colOff>1143000</xdr:colOff>
                    <xdr:row>29</xdr:row>
                    <xdr:rowOff>200025</xdr:rowOff>
                  </to>
                </anchor>
              </controlPr>
            </control>
          </mc:Choice>
        </mc:AlternateContent>
        <mc:AlternateContent xmlns:mc="http://schemas.openxmlformats.org/markup-compatibility/2006">
          <mc:Choice Requires="x14">
            <control shapeId="63160" r:id="rId20" name="Drop Down 1720">
              <controlPr locked="0" defaultSize="0" autoLine="0" autoPict="0">
                <anchor moveWithCells="1" sizeWithCells="1">
                  <from>
                    <xdr:col>10</xdr:col>
                    <xdr:colOff>1057275</xdr:colOff>
                    <xdr:row>10</xdr:row>
                    <xdr:rowOff>9525</xdr:rowOff>
                  </from>
                  <to>
                    <xdr:col>11</xdr:col>
                    <xdr:colOff>771525</xdr:colOff>
                    <xdr:row>11</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T44"/>
  <sheetViews>
    <sheetView showGridLines="0" showRowColHeaders="0" zoomScaleNormal="100" zoomScalePageLayoutView="93" workbookViewId="0">
      <selection activeCell="B33" sqref="B33"/>
    </sheetView>
  </sheetViews>
  <sheetFormatPr defaultColWidth="0" defaultRowHeight="12.75" zeroHeight="1" x14ac:dyDescent="0.2"/>
  <cols>
    <col min="1" max="1" width="6.28515625" style="51" customWidth="1"/>
    <col min="2" max="2" width="49.140625" style="51" customWidth="1"/>
    <col min="3" max="3" width="18.7109375" style="51" customWidth="1"/>
    <col min="4" max="4" width="17.42578125" style="51" customWidth="1"/>
    <col min="5" max="5" width="22.7109375" style="51" bestFit="1" customWidth="1"/>
    <col min="6" max="6" width="6.5703125" style="51" customWidth="1"/>
    <col min="7" max="7" width="5.42578125" style="51" customWidth="1"/>
    <col min="8" max="8" width="4.7109375" style="51" customWidth="1"/>
    <col min="9" max="9" width="1" style="51" customWidth="1"/>
    <col min="10" max="10" width="2.42578125" style="51" customWidth="1"/>
    <col min="11" max="11" width="17.5703125" style="51" customWidth="1"/>
    <col min="12" max="12" width="15" style="51" customWidth="1"/>
    <col min="13" max="13" width="1.85546875" style="51" hidden="1" customWidth="1"/>
    <col min="14" max="18" width="9.140625" style="51" hidden="1" customWidth="1"/>
    <col min="19" max="19" width="10.5703125" style="51" hidden="1" customWidth="1"/>
    <col min="20" max="20" width="9.140625" style="77" hidden="1" customWidth="1"/>
    <col min="21" max="16384" width="9.140625" style="51" hidden="1"/>
  </cols>
  <sheetData>
    <row r="1" spans="1:20" x14ac:dyDescent="0.2">
      <c r="A1" s="1"/>
      <c r="B1" s="2" t="s">
        <v>73</v>
      </c>
      <c r="C1" s="3"/>
      <c r="D1" s="3"/>
      <c r="E1" s="3"/>
      <c r="F1" s="3"/>
      <c r="G1" s="3"/>
      <c r="H1" s="3"/>
      <c r="I1" s="3"/>
      <c r="J1" s="3"/>
      <c r="K1" s="3"/>
      <c r="L1" s="3"/>
    </row>
    <row r="2" spans="1:20" x14ac:dyDescent="0.2">
      <c r="A2" s="1"/>
      <c r="B2" s="2"/>
      <c r="C2" s="3"/>
      <c r="D2" s="3"/>
      <c r="E2" s="3"/>
      <c r="F2" s="3"/>
      <c r="G2" s="3"/>
      <c r="H2" s="3"/>
      <c r="I2" s="3"/>
      <c r="J2" s="3"/>
      <c r="K2" s="3"/>
      <c r="L2" s="3"/>
    </row>
    <row r="3" spans="1:20" x14ac:dyDescent="0.2">
      <c r="A3" s="1"/>
      <c r="B3" s="3"/>
      <c r="C3" s="3"/>
      <c r="D3" s="3"/>
      <c r="E3" s="3"/>
      <c r="F3" s="3"/>
      <c r="G3" s="3"/>
      <c r="H3" s="3"/>
      <c r="I3" s="3"/>
      <c r="J3" s="3"/>
      <c r="K3" s="3"/>
      <c r="L3" s="3"/>
    </row>
    <row r="4" spans="1:20" x14ac:dyDescent="0.2">
      <c r="A4" s="1"/>
      <c r="B4" s="3"/>
      <c r="C4" s="3"/>
      <c r="D4" s="3"/>
      <c r="E4" s="3"/>
      <c r="F4" s="3"/>
      <c r="G4" s="3"/>
      <c r="H4" s="3"/>
      <c r="I4" s="3"/>
      <c r="J4" s="3"/>
      <c r="K4" s="3"/>
      <c r="L4" s="3"/>
    </row>
    <row r="5" spans="1:20" ht="15" customHeight="1" x14ac:dyDescent="0.2">
      <c r="A5" s="1"/>
      <c r="B5" s="3"/>
      <c r="C5" s="3"/>
      <c r="D5" s="3"/>
      <c r="E5" s="3"/>
      <c r="F5" s="3"/>
      <c r="G5" s="3"/>
      <c r="H5" s="3"/>
      <c r="I5" s="3"/>
      <c r="J5" s="3"/>
      <c r="K5" s="3"/>
      <c r="L5" s="3"/>
    </row>
    <row r="6" spans="1:20" ht="18.75" customHeight="1" x14ac:dyDescent="0.2">
      <c r="A6" s="1"/>
      <c r="B6" s="3"/>
      <c r="C6" s="3"/>
      <c r="D6" s="3"/>
      <c r="E6" s="3"/>
      <c r="F6" s="3"/>
      <c r="G6" s="3"/>
      <c r="H6" s="3"/>
      <c r="I6" s="3"/>
      <c r="J6" s="3"/>
      <c r="K6" s="3"/>
      <c r="L6" s="3"/>
    </row>
    <row r="7" spans="1:20" ht="15" customHeight="1" x14ac:dyDescent="0.2">
      <c r="A7" s="1"/>
      <c r="B7" s="3"/>
      <c r="C7" s="3"/>
      <c r="D7" s="3"/>
      <c r="E7" s="3"/>
      <c r="F7" s="3"/>
      <c r="G7" s="3"/>
      <c r="H7" s="3"/>
      <c r="I7" s="3"/>
      <c r="J7" s="3"/>
      <c r="K7" s="3"/>
      <c r="L7" s="3"/>
    </row>
    <row r="8" spans="1:20" ht="15" customHeight="1" x14ac:dyDescent="0.2">
      <c r="A8" s="4"/>
      <c r="B8" s="3"/>
      <c r="C8" s="3"/>
      <c r="D8" s="3"/>
      <c r="E8" s="3"/>
      <c r="F8" s="3"/>
      <c r="G8" s="3"/>
      <c r="H8" s="3"/>
      <c r="I8" s="3"/>
      <c r="J8" s="3"/>
      <c r="K8" s="3"/>
      <c r="L8" s="3"/>
    </row>
    <row r="9" spans="1:20" ht="15" customHeight="1" thickBot="1" x14ac:dyDescent="0.3">
      <c r="J9" s="45"/>
      <c r="K9" s="81" t="s">
        <v>67</v>
      </c>
      <c r="L9" s="82"/>
    </row>
    <row r="10" spans="1:20" ht="17.100000000000001" customHeight="1" x14ac:dyDescent="0.2">
      <c r="A10" s="83"/>
      <c r="B10" s="84"/>
      <c r="C10" s="84"/>
      <c r="D10" s="85"/>
      <c r="E10" s="85"/>
      <c r="F10" s="86"/>
      <c r="G10" s="86"/>
      <c r="H10" s="87"/>
      <c r="I10" s="88"/>
      <c r="J10" s="45"/>
      <c r="K10" s="79"/>
      <c r="L10" s="80"/>
    </row>
    <row r="11" spans="1:20" ht="17.100000000000001" customHeight="1" x14ac:dyDescent="0.25">
      <c r="A11" s="89"/>
      <c r="B11" s="90" t="s">
        <v>8</v>
      </c>
      <c r="C11" s="91"/>
      <c r="D11" s="92"/>
      <c r="E11" s="92"/>
      <c r="F11" s="88"/>
      <c r="G11" s="88"/>
      <c r="H11" s="93"/>
      <c r="I11" s="88"/>
      <c r="K11" s="21" t="s">
        <v>112</v>
      </c>
      <c r="L11" s="45"/>
    </row>
    <row r="12" spans="1:20" s="102" customFormat="1" ht="17.100000000000001" customHeight="1" x14ac:dyDescent="0.2">
      <c r="A12" s="94"/>
      <c r="B12" s="95"/>
      <c r="C12" s="96" t="s">
        <v>11</v>
      </c>
      <c r="D12" s="97" t="s">
        <v>12</v>
      </c>
      <c r="E12" s="98" t="str">
        <f>VLOOKUP('Entertainment-Eating-Out'!$T$30,$P$19:$S$23,4,0) &amp; " amount"</f>
        <v>Annually amount</v>
      </c>
      <c r="F12" s="99"/>
      <c r="G12" s="99"/>
      <c r="H12" s="100"/>
      <c r="I12" s="101"/>
      <c r="T12" s="103"/>
    </row>
    <row r="13" spans="1:20" ht="17.100000000000001" customHeight="1" x14ac:dyDescent="0.2">
      <c r="A13" s="89"/>
      <c r="B13" s="104" t="s">
        <v>48</v>
      </c>
      <c r="C13" s="141"/>
      <c r="D13" s="106">
        <v>0</v>
      </c>
      <c r="E13" s="107">
        <f>D13*VLOOKUP($T13,$P$19:$S$23,3,0)/VLOOKUP('Entertainment-Eating-Out'!$T$30,$P$19:$S$23,3,0)</f>
        <v>0</v>
      </c>
      <c r="F13" s="108"/>
      <c r="G13" s="108"/>
      <c r="H13" s="93"/>
      <c r="I13" s="88"/>
      <c r="J13" s="37"/>
      <c r="K13" s="38" t="s">
        <v>2</v>
      </c>
      <c r="L13" s="37"/>
      <c r="T13" s="109">
        <v>1</v>
      </c>
    </row>
    <row r="14" spans="1:20" ht="17.100000000000001" customHeight="1" x14ac:dyDescent="0.2">
      <c r="A14" s="89"/>
      <c r="B14" s="104" t="s">
        <v>83</v>
      </c>
      <c r="C14" s="141"/>
      <c r="D14" s="106">
        <v>0</v>
      </c>
      <c r="E14" s="107">
        <f>D14*VLOOKUP($T14,$P$19:$S$23,3,0)/VLOOKUP('Entertainment-Eating-Out'!$T$30,$P$19:$S$23,3,0)</f>
        <v>0</v>
      </c>
      <c r="F14" s="108"/>
      <c r="G14" s="108"/>
      <c r="H14" s="93"/>
      <c r="I14" s="88"/>
      <c r="J14" s="40"/>
      <c r="K14" s="41" t="s">
        <v>109</v>
      </c>
      <c r="L14" s="42">
        <f>Income!$E$23</f>
        <v>0</v>
      </c>
      <c r="T14" s="109">
        <v>1</v>
      </c>
    </row>
    <row r="15" spans="1:20" ht="17.100000000000001" customHeight="1" x14ac:dyDescent="0.2">
      <c r="A15" s="89"/>
      <c r="B15" s="104" t="s">
        <v>49</v>
      </c>
      <c r="C15" s="141"/>
      <c r="D15" s="106">
        <v>0</v>
      </c>
      <c r="E15" s="107">
        <f>D15*VLOOKUP($T15,$P$19:$S$23,3,0)/VLOOKUP('Entertainment-Eating-Out'!$T$30,$P$19:$S$23,3,0)</f>
        <v>0</v>
      </c>
      <c r="F15" s="108"/>
      <c r="G15" s="108"/>
      <c r="H15" s="93"/>
      <c r="I15" s="88"/>
      <c r="J15" s="45"/>
      <c r="K15" s="45"/>
      <c r="L15" s="46"/>
      <c r="T15" s="109">
        <v>1</v>
      </c>
    </row>
    <row r="16" spans="1:20" ht="17.100000000000001" customHeight="1" x14ac:dyDescent="0.2">
      <c r="A16" s="89"/>
      <c r="B16" s="104" t="s">
        <v>86</v>
      </c>
      <c r="C16" s="141"/>
      <c r="D16" s="106">
        <v>0</v>
      </c>
      <c r="E16" s="107">
        <f>D16*VLOOKUP($T16,$P$19:$S$23,3,0)/VLOOKUP('Entertainment-Eating-Out'!$T$30,$P$19:$S$23,3,0)</f>
        <v>0</v>
      </c>
      <c r="F16" s="108"/>
      <c r="G16" s="108"/>
      <c r="H16" s="93"/>
      <c r="I16" s="47"/>
      <c r="J16" s="48" t="s">
        <v>0</v>
      </c>
      <c r="K16" s="49"/>
      <c r="L16" s="50">
        <f>L14</f>
        <v>0</v>
      </c>
      <c r="T16" s="109">
        <v>3</v>
      </c>
    </row>
    <row r="17" spans="1:20" ht="17.100000000000001" customHeight="1" x14ac:dyDescent="0.2">
      <c r="A17" s="89"/>
      <c r="B17" s="104" t="s">
        <v>84</v>
      </c>
      <c r="C17" s="141"/>
      <c r="D17" s="106">
        <v>0</v>
      </c>
      <c r="E17" s="107">
        <f>D17*VLOOKUP($T17,$P$19:$S$23,3,0)/VLOOKUP('Entertainment-Eating-Out'!$T$30,$P$19:$S$23,3,0)</f>
        <v>0</v>
      </c>
      <c r="F17" s="108"/>
      <c r="G17" s="108"/>
      <c r="H17" s="93"/>
      <c r="I17" s="88"/>
      <c r="T17" s="109">
        <v>3</v>
      </c>
    </row>
    <row r="18" spans="1:20" ht="17.100000000000001" customHeight="1" x14ac:dyDescent="0.2">
      <c r="A18" s="89"/>
      <c r="B18" s="104" t="s">
        <v>85</v>
      </c>
      <c r="C18" s="141"/>
      <c r="D18" s="106">
        <v>0</v>
      </c>
      <c r="E18" s="107">
        <f>D18*VLOOKUP($T18,$P$19:$S$23,3,0)/VLOOKUP('Entertainment-Eating-Out'!$T$30,$P$19:$S$23,3,0)</f>
        <v>0</v>
      </c>
      <c r="F18" s="108"/>
      <c r="G18" s="108"/>
      <c r="H18" s="93"/>
      <c r="I18" s="88"/>
      <c r="J18" s="37"/>
      <c r="K18" s="38" t="s">
        <v>68</v>
      </c>
      <c r="L18" s="52"/>
      <c r="Q18" s="51" t="s">
        <v>70</v>
      </c>
      <c r="R18" s="51" t="s">
        <v>98</v>
      </c>
      <c r="S18" s="51" t="s">
        <v>12</v>
      </c>
      <c r="T18" s="109">
        <v>4</v>
      </c>
    </row>
    <row r="19" spans="1:20" ht="17.100000000000001" customHeight="1" x14ac:dyDescent="0.2">
      <c r="A19" s="89"/>
      <c r="B19" s="104" t="s">
        <v>50</v>
      </c>
      <c r="C19" s="141"/>
      <c r="D19" s="106">
        <v>0</v>
      </c>
      <c r="E19" s="107">
        <f>D19*VLOOKUP($T19,$P$19:$S$23,3,0)/VLOOKUP('Entertainment-Eating-Out'!$T$30,$P$19:$S$23,3,0)</f>
        <v>0</v>
      </c>
      <c r="F19" s="108"/>
      <c r="G19" s="108"/>
      <c r="H19" s="93"/>
      <c r="I19" s="88"/>
      <c r="J19" s="53"/>
      <c r="K19" s="5" t="s">
        <v>75</v>
      </c>
      <c r="L19" s="54">
        <f>'Financial-Commitments'!E26</f>
        <v>0</v>
      </c>
      <c r="P19" s="51">
        <v>1</v>
      </c>
      <c r="Q19" s="51" t="str">
        <f>Income!Q18</f>
        <v>Weekly</v>
      </c>
      <c r="R19" s="51">
        <v>52</v>
      </c>
      <c r="S19" s="51" t="str">
        <f>Income!Q18</f>
        <v>Weekly</v>
      </c>
      <c r="T19" s="109">
        <v>3</v>
      </c>
    </row>
    <row r="20" spans="1:20" ht="17.100000000000001" customHeight="1" x14ac:dyDescent="0.2">
      <c r="A20" s="89"/>
      <c r="B20" s="104" t="s">
        <v>51</v>
      </c>
      <c r="C20" s="141"/>
      <c r="D20" s="106">
        <v>0</v>
      </c>
      <c r="E20" s="107">
        <f>D20*VLOOKUP($T20,$P$19:$S$23,3,0)/VLOOKUP('Entertainment-Eating-Out'!$T$30,$P$19:$S$23,3,0)</f>
        <v>0</v>
      </c>
      <c r="F20" s="108"/>
      <c r="G20" s="108"/>
      <c r="H20" s="93"/>
      <c r="I20" s="88"/>
      <c r="J20" s="53"/>
      <c r="K20" s="5" t="s">
        <v>4</v>
      </c>
      <c r="L20" s="54">
        <f>'Home-Utilities'!$E$19</f>
        <v>0</v>
      </c>
      <c r="P20" s="51">
        <v>2</v>
      </c>
      <c r="Q20" s="51" t="str">
        <f>Income!Q19</f>
        <v>Fortnightly</v>
      </c>
      <c r="R20" s="51">
        <v>26</v>
      </c>
      <c r="S20" s="51" t="str">
        <f>Income!Q19</f>
        <v>Fortnightly</v>
      </c>
      <c r="T20" s="109">
        <v>1</v>
      </c>
    </row>
    <row r="21" spans="1:20" ht="17.100000000000001" customHeight="1" x14ac:dyDescent="0.2">
      <c r="A21" s="89"/>
      <c r="B21" s="112"/>
      <c r="C21" s="141"/>
      <c r="D21" s="113" t="s">
        <v>66</v>
      </c>
      <c r="E21" s="114">
        <f>SUM(E13:E20)</f>
        <v>0</v>
      </c>
      <c r="F21" s="108"/>
      <c r="G21" s="108"/>
      <c r="H21" s="93"/>
      <c r="I21" s="88"/>
      <c r="J21" s="53"/>
      <c r="K21" s="5" t="s">
        <v>5</v>
      </c>
      <c r="L21" s="54">
        <f>'Home-Utilities'!$E$30</f>
        <v>0</v>
      </c>
      <c r="P21" s="51">
        <v>3</v>
      </c>
      <c r="Q21" s="51" t="str">
        <f>Income!Q20</f>
        <v>Monthly</v>
      </c>
      <c r="R21" s="51">
        <v>12</v>
      </c>
      <c r="S21" s="51" t="str">
        <f>Income!Q20</f>
        <v>Monthly</v>
      </c>
    </row>
    <row r="22" spans="1:20" ht="17.100000000000001" customHeight="1" x14ac:dyDescent="0.25">
      <c r="A22" s="89"/>
      <c r="B22" s="137" t="s">
        <v>9</v>
      </c>
      <c r="C22" s="141"/>
      <c r="D22" s="115"/>
      <c r="E22" s="114"/>
      <c r="F22" s="108"/>
      <c r="G22" s="108"/>
      <c r="H22" s="93"/>
      <c r="I22" s="88"/>
      <c r="J22" s="53"/>
      <c r="K22" s="5" t="s">
        <v>6</v>
      </c>
      <c r="L22" s="54">
        <f>'Education-Health'!$E$20</f>
        <v>0</v>
      </c>
      <c r="P22" s="51">
        <v>4</v>
      </c>
      <c r="Q22" s="51" t="str">
        <f>Income!Q21</f>
        <v>Quarterly</v>
      </c>
      <c r="R22" s="51">
        <v>4</v>
      </c>
      <c r="S22" s="51" t="str">
        <f>Income!Q21</f>
        <v>Quarterly</v>
      </c>
    </row>
    <row r="23" spans="1:20" ht="17.100000000000001" customHeight="1" x14ac:dyDescent="0.25">
      <c r="A23" s="89"/>
      <c r="B23" s="132"/>
      <c r="C23" s="141"/>
      <c r="D23" s="139"/>
      <c r="E23" s="114"/>
      <c r="F23" s="108"/>
      <c r="G23" s="108"/>
      <c r="H23" s="93"/>
      <c r="I23" s="88"/>
      <c r="J23" s="53"/>
      <c r="K23" s="5" t="s">
        <v>7</v>
      </c>
      <c r="L23" s="54">
        <f>'Education-Health'!$E$31</f>
        <v>0</v>
      </c>
      <c r="P23" s="51">
        <v>5</v>
      </c>
      <c r="Q23" s="51" t="str">
        <f>Income!Q22</f>
        <v>Annually</v>
      </c>
      <c r="R23" s="51">
        <v>1</v>
      </c>
      <c r="S23" s="51" t="str">
        <f>Income!Q22</f>
        <v>Annually</v>
      </c>
    </row>
    <row r="24" spans="1:20" ht="17.100000000000001" customHeight="1" x14ac:dyDescent="0.2">
      <c r="A24" s="89"/>
      <c r="B24" s="104" t="s">
        <v>52</v>
      </c>
      <c r="C24" s="141"/>
      <c r="D24" s="106">
        <v>0</v>
      </c>
      <c r="E24" s="107">
        <f>D24*VLOOKUP($T24,$P$19:$S$23,3,0)/VLOOKUP('Entertainment-Eating-Out'!$T$30,$P$19:$S$23,3,0)</f>
        <v>0</v>
      </c>
      <c r="F24" s="108"/>
      <c r="G24" s="108"/>
      <c r="H24" s="93"/>
      <c r="I24" s="88"/>
      <c r="J24" s="53"/>
      <c r="K24" s="5" t="s">
        <v>8</v>
      </c>
      <c r="L24" s="54">
        <f>'Shopping-Transport'!$E$21</f>
        <v>0</v>
      </c>
      <c r="T24" s="109">
        <v>5</v>
      </c>
    </row>
    <row r="25" spans="1:20" ht="17.100000000000001" customHeight="1" x14ac:dyDescent="0.2">
      <c r="A25" s="89"/>
      <c r="B25" s="104" t="s">
        <v>53</v>
      </c>
      <c r="C25" s="141"/>
      <c r="D25" s="106">
        <v>0</v>
      </c>
      <c r="E25" s="107">
        <f>D25*VLOOKUP($T25,$P$19:$S$23,3,0)/VLOOKUP('Entertainment-Eating-Out'!$T$30,$P$19:$S$23,3,0)</f>
        <v>0</v>
      </c>
      <c r="F25" s="108"/>
      <c r="G25" s="108"/>
      <c r="H25" s="93"/>
      <c r="I25" s="88"/>
      <c r="J25" s="53"/>
      <c r="K25" s="5" t="s">
        <v>9</v>
      </c>
      <c r="L25" s="54">
        <f>'Shopping-Transport'!$E$31</f>
        <v>0</v>
      </c>
      <c r="T25" s="109">
        <v>5</v>
      </c>
    </row>
    <row r="26" spans="1:20" ht="17.100000000000001" customHeight="1" x14ac:dyDescent="0.2">
      <c r="A26" s="89"/>
      <c r="B26" s="104" t="s">
        <v>87</v>
      </c>
      <c r="C26" s="141"/>
      <c r="D26" s="106">
        <v>0</v>
      </c>
      <c r="E26" s="107">
        <f>D26*VLOOKUP($T26,$P$19:$S$23,3,0)/VLOOKUP('Entertainment-Eating-Out'!$T$30,$P$19:$S$23,3,0)</f>
        <v>0</v>
      </c>
      <c r="F26" s="108"/>
      <c r="G26" s="108"/>
      <c r="H26" s="93"/>
      <c r="I26" s="88"/>
      <c r="J26" s="53"/>
      <c r="K26" s="5" t="s">
        <v>10</v>
      </c>
      <c r="L26" s="54">
        <f>'Entertainment-Eating-Out'!$E$21</f>
        <v>0</v>
      </c>
      <c r="T26" s="109">
        <v>5</v>
      </c>
    </row>
    <row r="27" spans="1:20" ht="17.100000000000001" customHeight="1" x14ac:dyDescent="0.2">
      <c r="A27" s="89"/>
      <c r="B27" s="104" t="s">
        <v>54</v>
      </c>
      <c r="C27" s="141"/>
      <c r="D27" s="106">
        <v>0</v>
      </c>
      <c r="E27" s="107">
        <f>D27*VLOOKUP($T27,$P$19:$S$23,3,0)/VLOOKUP('Entertainment-Eating-Out'!$T$30,$P$19:$S$23,3,0)</f>
        <v>0</v>
      </c>
      <c r="F27" s="108"/>
      <c r="G27" s="108"/>
      <c r="H27" s="93"/>
      <c r="I27" s="88"/>
      <c r="J27" s="53"/>
      <c r="K27" s="5" t="s">
        <v>72</v>
      </c>
      <c r="L27" s="54">
        <f>'Entertainment-Eating-Out'!$E$29</f>
        <v>0</v>
      </c>
      <c r="T27" s="109">
        <v>2</v>
      </c>
    </row>
    <row r="28" spans="1:20" ht="17.100000000000001" customHeight="1" x14ac:dyDescent="0.2">
      <c r="A28" s="89"/>
      <c r="B28" s="104" t="s">
        <v>88</v>
      </c>
      <c r="C28" s="141"/>
      <c r="D28" s="106">
        <v>0</v>
      </c>
      <c r="E28" s="107">
        <f>D28*VLOOKUP($T28,$P$19:$S$23,3,0)/VLOOKUP('Entertainment-Eating-Out'!$T$30,$P$19:$S$23,3,0)</f>
        <v>0</v>
      </c>
      <c r="F28" s="108"/>
      <c r="G28" s="108"/>
      <c r="H28" s="93"/>
      <c r="I28" s="88"/>
      <c r="J28" s="45"/>
      <c r="T28" s="109">
        <v>3</v>
      </c>
    </row>
    <row r="29" spans="1:20" ht="17.100000000000001" customHeight="1" x14ac:dyDescent="0.2">
      <c r="A29" s="89"/>
      <c r="B29" s="104" t="s">
        <v>89</v>
      </c>
      <c r="C29" s="141"/>
      <c r="D29" s="106">
        <v>0</v>
      </c>
      <c r="E29" s="107">
        <f>D29*VLOOKUP($T29,$P$19:$S$23,3,0)/VLOOKUP('Entertainment-Eating-Out'!$T$30,$P$19:$S$23,3,0)</f>
        <v>0</v>
      </c>
      <c r="F29" s="108"/>
      <c r="G29" s="108"/>
      <c r="H29" s="93"/>
      <c r="I29" s="88"/>
      <c r="J29" s="48" t="s">
        <v>1</v>
      </c>
      <c r="K29" s="49"/>
      <c r="L29" s="50">
        <f>SUM(L19:L27)</f>
        <v>0</v>
      </c>
      <c r="T29" s="109">
        <v>1</v>
      </c>
    </row>
    <row r="30" spans="1:20" ht="17.100000000000001" customHeight="1" x14ac:dyDescent="0.2">
      <c r="A30" s="89"/>
      <c r="B30" s="104" t="s">
        <v>100</v>
      </c>
      <c r="C30" s="141"/>
      <c r="D30" s="106">
        <v>0</v>
      </c>
      <c r="E30" s="107">
        <f>D30*VLOOKUP($T30,$P$19:$S$23,3,0)/VLOOKUP('Entertainment-Eating-Out'!$T$30,$P$19:$S$23,3,0)</f>
        <v>0</v>
      </c>
      <c r="F30" s="108"/>
      <c r="G30" s="108"/>
      <c r="H30" s="93"/>
      <c r="I30" s="88"/>
      <c r="J30" s="45"/>
      <c r="T30" s="109">
        <v>3</v>
      </c>
    </row>
    <row r="31" spans="1:20" ht="17.100000000000001" customHeight="1" x14ac:dyDescent="0.2">
      <c r="A31" s="89"/>
      <c r="B31" s="112"/>
      <c r="C31" s="112"/>
      <c r="D31" s="113" t="s">
        <v>66</v>
      </c>
      <c r="E31" s="114">
        <f>SUM(E24:E30)</f>
        <v>0</v>
      </c>
      <c r="F31" s="108"/>
      <c r="G31" s="108"/>
      <c r="H31" s="93"/>
      <c r="I31" s="88"/>
      <c r="J31" s="45"/>
      <c r="K31" s="61"/>
      <c r="L31" s="62"/>
    </row>
    <row r="32" spans="1:20" ht="17.100000000000001" customHeight="1" x14ac:dyDescent="0.25">
      <c r="A32" s="89"/>
      <c r="B32" s="108"/>
      <c r="C32" s="108"/>
      <c r="D32" s="108"/>
      <c r="E32" s="142"/>
      <c r="F32" s="108"/>
      <c r="G32" s="108"/>
      <c r="H32" s="93"/>
      <c r="I32" s="88"/>
      <c r="J32" s="63" t="s">
        <v>118</v>
      </c>
      <c r="L32" s="64">
        <f>L16-L29</f>
        <v>0</v>
      </c>
    </row>
    <row r="33" spans="1:12" ht="17.100000000000001" customHeight="1" x14ac:dyDescent="0.2">
      <c r="A33" s="89"/>
      <c r="B33" s="108"/>
      <c r="C33" s="108"/>
      <c r="D33" s="116"/>
      <c r="E33" s="118"/>
      <c r="F33" s="108"/>
      <c r="G33" s="108"/>
      <c r="H33" s="93"/>
      <c r="I33" s="88"/>
      <c r="J33" s="45"/>
      <c r="K33" s="119"/>
      <c r="L33" s="66" t="str">
        <f>Results!$L$32</f>
        <v>per year</v>
      </c>
    </row>
    <row r="34" spans="1:12" ht="17.100000000000001" customHeight="1" x14ac:dyDescent="0.25">
      <c r="A34" s="89"/>
      <c r="B34" s="143"/>
      <c r="C34" s="108"/>
      <c r="D34" s="116"/>
      <c r="E34" s="118"/>
      <c r="F34" s="108"/>
      <c r="G34" s="108"/>
      <c r="H34" s="93"/>
      <c r="I34" s="88"/>
      <c r="J34" s="45"/>
      <c r="L34" s="67"/>
    </row>
    <row r="35" spans="1:12" ht="17.100000000000001" customHeight="1" x14ac:dyDescent="0.2">
      <c r="A35" s="89"/>
      <c r="B35" s="88"/>
      <c r="C35" s="88"/>
      <c r="D35" s="92"/>
      <c r="E35" s="120"/>
      <c r="F35" s="88"/>
      <c r="G35" s="88"/>
      <c r="H35" s="93"/>
      <c r="I35" s="88"/>
      <c r="J35" s="45"/>
      <c r="K35" s="119"/>
      <c r="L35" s="119"/>
    </row>
    <row r="36" spans="1:12" ht="17.100000000000001" customHeight="1" thickBot="1" x14ac:dyDescent="0.25">
      <c r="A36" s="121"/>
      <c r="B36" s="122"/>
      <c r="C36" s="122"/>
      <c r="D36" s="123"/>
      <c r="E36" s="124"/>
      <c r="F36" s="122"/>
      <c r="G36" s="122"/>
      <c r="H36" s="125"/>
      <c r="I36" s="88"/>
      <c r="J36" s="45"/>
      <c r="L36" s="74"/>
    </row>
    <row r="37" spans="1:12" ht="15" x14ac:dyDescent="0.2">
      <c r="A37" s="126"/>
      <c r="B37" s="75"/>
      <c r="J37" s="45"/>
      <c r="K37" s="45"/>
      <c r="L37" s="45"/>
    </row>
    <row r="39" spans="1:12" ht="9" hidden="1" customHeight="1" x14ac:dyDescent="0.2"/>
    <row r="40" spans="1:12" hidden="1" x14ac:dyDescent="0.2">
      <c r="L40" s="128"/>
    </row>
    <row r="41" spans="1:12" hidden="1" x14ac:dyDescent="0.2">
      <c r="L41" s="128"/>
    </row>
    <row r="42" spans="1:12" hidden="1" x14ac:dyDescent="0.2">
      <c r="L42" s="128"/>
    </row>
    <row r="43" spans="1:12" hidden="1" x14ac:dyDescent="0.2">
      <c r="L43" s="128"/>
    </row>
    <row r="44" spans="1:12" hidden="1" x14ac:dyDescent="0.2">
      <c r="L44" s="128"/>
    </row>
  </sheetData>
  <sheetProtection selectLockedCells="1"/>
  <customSheetViews>
    <customSheetView guid="{5DEB68D0-18B0-409F-A1B7-526211C97239}" showGridLines="0" fitToPage="1" hiddenRows="1" hiddenColumns="1">
      <pageMargins left="0.70866141732283472" right="0.70866141732283472" top="0.74803149606299213" bottom="0.74803149606299213" header="0.31496062992125984" footer="0.31496062992125984"/>
    </customSheetView>
  </customSheetViews>
  <mergeCells count="1">
    <mergeCell ref="B1:L8"/>
  </mergeCells>
  <phoneticPr fontId="1" type="noConversion"/>
  <conditionalFormatting sqref="L32">
    <cfRule type="expression" dxfId="7" priority="1">
      <formula>$L$32&gt;0</formula>
    </cfRule>
    <cfRule type="expression" dxfId="6" priority="2">
      <formula>$L$32&lt;0</formula>
    </cfRule>
  </conditionalFormatting>
  <dataValidations count="1">
    <dataValidation type="whole" allowBlank="1" showInputMessage="1" showErrorMessage="1" error="Please enter a number between $0 and $1,000,000" sqref="D13:D20 D24:D30" xr:uid="{00000000-0002-0000-0400-000000000000}">
      <formula1>0</formula1>
      <formula2>1000000</formula2>
    </dataValidation>
  </dataValidations>
  <pageMargins left="0.59055118110236227" right="0.59055118110236227" top="0.59055118110236227" bottom="0.59055118110236227" header="0.31496062992125984" footer="0.31496062992125984"/>
  <pageSetup paperSize="9" scale="80" orientation="landscape" r:id="rId1"/>
  <headerFooter>
    <oddFooter>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2549" r:id="rId4" name="Drop Down 21">
              <controlPr defaultSize="0" autoLine="0" autoPict="0">
                <anchor moveWithCells="1" sizeWithCells="1">
                  <from>
                    <xdr:col>2</xdr:col>
                    <xdr:colOff>28575</xdr:colOff>
                    <xdr:row>12</xdr:row>
                    <xdr:rowOff>9525</xdr:rowOff>
                  </from>
                  <to>
                    <xdr:col>2</xdr:col>
                    <xdr:colOff>1152525</xdr:colOff>
                    <xdr:row>13</xdr:row>
                    <xdr:rowOff>0</xdr:rowOff>
                  </to>
                </anchor>
              </controlPr>
            </control>
          </mc:Choice>
        </mc:AlternateContent>
        <mc:AlternateContent xmlns:mc="http://schemas.openxmlformats.org/markup-compatibility/2006">
          <mc:Choice Requires="x14">
            <control shapeId="22550" r:id="rId5" name="Drop Down 22">
              <controlPr defaultSize="0" autoLine="0" autoPict="0">
                <anchor moveWithCells="1" sizeWithCells="1">
                  <from>
                    <xdr:col>2</xdr:col>
                    <xdr:colOff>28575</xdr:colOff>
                    <xdr:row>13</xdr:row>
                    <xdr:rowOff>0</xdr:rowOff>
                  </from>
                  <to>
                    <xdr:col>2</xdr:col>
                    <xdr:colOff>1152525</xdr:colOff>
                    <xdr:row>13</xdr:row>
                    <xdr:rowOff>200025</xdr:rowOff>
                  </to>
                </anchor>
              </controlPr>
            </control>
          </mc:Choice>
        </mc:AlternateContent>
        <mc:AlternateContent xmlns:mc="http://schemas.openxmlformats.org/markup-compatibility/2006">
          <mc:Choice Requires="x14">
            <control shapeId="22551" r:id="rId6" name="Drop Down 23">
              <controlPr defaultSize="0" autoLine="0" autoPict="0">
                <anchor moveWithCells="1" sizeWithCells="1">
                  <from>
                    <xdr:col>2</xdr:col>
                    <xdr:colOff>28575</xdr:colOff>
                    <xdr:row>14</xdr:row>
                    <xdr:rowOff>0</xdr:rowOff>
                  </from>
                  <to>
                    <xdr:col>2</xdr:col>
                    <xdr:colOff>1152525</xdr:colOff>
                    <xdr:row>14</xdr:row>
                    <xdr:rowOff>200025</xdr:rowOff>
                  </to>
                </anchor>
              </controlPr>
            </control>
          </mc:Choice>
        </mc:AlternateContent>
        <mc:AlternateContent xmlns:mc="http://schemas.openxmlformats.org/markup-compatibility/2006">
          <mc:Choice Requires="x14">
            <control shapeId="22552" r:id="rId7" name="Drop Down 24">
              <controlPr defaultSize="0" autoLine="0" autoPict="0">
                <anchor moveWithCells="1" sizeWithCells="1">
                  <from>
                    <xdr:col>2</xdr:col>
                    <xdr:colOff>28575</xdr:colOff>
                    <xdr:row>15</xdr:row>
                    <xdr:rowOff>0</xdr:rowOff>
                  </from>
                  <to>
                    <xdr:col>2</xdr:col>
                    <xdr:colOff>1152525</xdr:colOff>
                    <xdr:row>15</xdr:row>
                    <xdr:rowOff>200025</xdr:rowOff>
                  </to>
                </anchor>
              </controlPr>
            </control>
          </mc:Choice>
        </mc:AlternateContent>
        <mc:AlternateContent xmlns:mc="http://schemas.openxmlformats.org/markup-compatibility/2006">
          <mc:Choice Requires="x14">
            <control shapeId="22553" r:id="rId8" name="Drop Down 25">
              <controlPr defaultSize="0" autoLine="0" autoPict="0">
                <anchor moveWithCells="1" sizeWithCells="1">
                  <from>
                    <xdr:col>2</xdr:col>
                    <xdr:colOff>28575</xdr:colOff>
                    <xdr:row>16</xdr:row>
                    <xdr:rowOff>0</xdr:rowOff>
                  </from>
                  <to>
                    <xdr:col>2</xdr:col>
                    <xdr:colOff>1152525</xdr:colOff>
                    <xdr:row>16</xdr:row>
                    <xdr:rowOff>200025</xdr:rowOff>
                  </to>
                </anchor>
              </controlPr>
            </control>
          </mc:Choice>
        </mc:AlternateContent>
        <mc:AlternateContent xmlns:mc="http://schemas.openxmlformats.org/markup-compatibility/2006">
          <mc:Choice Requires="x14">
            <control shapeId="22554" r:id="rId9" name="Drop Down 26">
              <controlPr defaultSize="0" autoLine="0" autoPict="0">
                <anchor moveWithCells="1" sizeWithCells="1">
                  <from>
                    <xdr:col>2</xdr:col>
                    <xdr:colOff>28575</xdr:colOff>
                    <xdr:row>17</xdr:row>
                    <xdr:rowOff>0</xdr:rowOff>
                  </from>
                  <to>
                    <xdr:col>2</xdr:col>
                    <xdr:colOff>1152525</xdr:colOff>
                    <xdr:row>17</xdr:row>
                    <xdr:rowOff>200025</xdr:rowOff>
                  </to>
                </anchor>
              </controlPr>
            </control>
          </mc:Choice>
        </mc:AlternateContent>
        <mc:AlternateContent xmlns:mc="http://schemas.openxmlformats.org/markup-compatibility/2006">
          <mc:Choice Requires="x14">
            <control shapeId="22555" r:id="rId10" name="Drop Down 27">
              <controlPr defaultSize="0" autoLine="0" autoPict="0">
                <anchor moveWithCells="1" sizeWithCells="1">
                  <from>
                    <xdr:col>2</xdr:col>
                    <xdr:colOff>28575</xdr:colOff>
                    <xdr:row>18</xdr:row>
                    <xdr:rowOff>0</xdr:rowOff>
                  </from>
                  <to>
                    <xdr:col>2</xdr:col>
                    <xdr:colOff>1152525</xdr:colOff>
                    <xdr:row>18</xdr:row>
                    <xdr:rowOff>200025</xdr:rowOff>
                  </to>
                </anchor>
              </controlPr>
            </control>
          </mc:Choice>
        </mc:AlternateContent>
        <mc:AlternateContent xmlns:mc="http://schemas.openxmlformats.org/markup-compatibility/2006">
          <mc:Choice Requires="x14">
            <control shapeId="22556" r:id="rId11" name="Drop Down 28">
              <controlPr defaultSize="0" autoLine="0" autoPict="0">
                <anchor moveWithCells="1" sizeWithCells="1">
                  <from>
                    <xdr:col>2</xdr:col>
                    <xdr:colOff>28575</xdr:colOff>
                    <xdr:row>19</xdr:row>
                    <xdr:rowOff>0</xdr:rowOff>
                  </from>
                  <to>
                    <xdr:col>2</xdr:col>
                    <xdr:colOff>1152525</xdr:colOff>
                    <xdr:row>19</xdr:row>
                    <xdr:rowOff>200025</xdr:rowOff>
                  </to>
                </anchor>
              </controlPr>
            </control>
          </mc:Choice>
        </mc:AlternateContent>
        <mc:AlternateContent xmlns:mc="http://schemas.openxmlformats.org/markup-compatibility/2006">
          <mc:Choice Requires="x14">
            <control shapeId="22558" r:id="rId12" name="Drop Down 30">
              <controlPr defaultSize="0" autoLine="0" autoPict="0">
                <anchor moveWithCells="1" sizeWithCells="1">
                  <from>
                    <xdr:col>2</xdr:col>
                    <xdr:colOff>19050</xdr:colOff>
                    <xdr:row>23</xdr:row>
                    <xdr:rowOff>0</xdr:rowOff>
                  </from>
                  <to>
                    <xdr:col>2</xdr:col>
                    <xdr:colOff>1143000</xdr:colOff>
                    <xdr:row>23</xdr:row>
                    <xdr:rowOff>200025</xdr:rowOff>
                  </to>
                </anchor>
              </controlPr>
            </control>
          </mc:Choice>
        </mc:AlternateContent>
        <mc:AlternateContent xmlns:mc="http://schemas.openxmlformats.org/markup-compatibility/2006">
          <mc:Choice Requires="x14">
            <control shapeId="22559" r:id="rId13" name="Drop Down 31">
              <controlPr defaultSize="0" autoLine="0" autoPict="0">
                <anchor moveWithCells="1" sizeWithCells="1">
                  <from>
                    <xdr:col>2</xdr:col>
                    <xdr:colOff>19050</xdr:colOff>
                    <xdr:row>24</xdr:row>
                    <xdr:rowOff>0</xdr:rowOff>
                  </from>
                  <to>
                    <xdr:col>2</xdr:col>
                    <xdr:colOff>1143000</xdr:colOff>
                    <xdr:row>24</xdr:row>
                    <xdr:rowOff>200025</xdr:rowOff>
                  </to>
                </anchor>
              </controlPr>
            </control>
          </mc:Choice>
        </mc:AlternateContent>
        <mc:AlternateContent xmlns:mc="http://schemas.openxmlformats.org/markup-compatibility/2006">
          <mc:Choice Requires="x14">
            <control shapeId="22560" r:id="rId14" name="Drop Down 32">
              <controlPr defaultSize="0" autoLine="0" autoPict="0">
                <anchor moveWithCells="1" sizeWithCells="1">
                  <from>
                    <xdr:col>2</xdr:col>
                    <xdr:colOff>19050</xdr:colOff>
                    <xdr:row>25</xdr:row>
                    <xdr:rowOff>0</xdr:rowOff>
                  </from>
                  <to>
                    <xdr:col>2</xdr:col>
                    <xdr:colOff>1143000</xdr:colOff>
                    <xdr:row>25</xdr:row>
                    <xdr:rowOff>200025</xdr:rowOff>
                  </to>
                </anchor>
              </controlPr>
            </control>
          </mc:Choice>
        </mc:AlternateContent>
        <mc:AlternateContent xmlns:mc="http://schemas.openxmlformats.org/markup-compatibility/2006">
          <mc:Choice Requires="x14">
            <control shapeId="22561" r:id="rId15" name="Drop Down 33">
              <controlPr defaultSize="0" autoLine="0" autoPict="0">
                <anchor moveWithCells="1" sizeWithCells="1">
                  <from>
                    <xdr:col>2</xdr:col>
                    <xdr:colOff>19050</xdr:colOff>
                    <xdr:row>26</xdr:row>
                    <xdr:rowOff>0</xdr:rowOff>
                  </from>
                  <to>
                    <xdr:col>2</xdr:col>
                    <xdr:colOff>1143000</xdr:colOff>
                    <xdr:row>26</xdr:row>
                    <xdr:rowOff>200025</xdr:rowOff>
                  </to>
                </anchor>
              </controlPr>
            </control>
          </mc:Choice>
        </mc:AlternateContent>
        <mc:AlternateContent xmlns:mc="http://schemas.openxmlformats.org/markup-compatibility/2006">
          <mc:Choice Requires="x14">
            <control shapeId="22562" r:id="rId16" name="Drop Down 34">
              <controlPr defaultSize="0" autoLine="0" autoPict="0">
                <anchor moveWithCells="1" sizeWithCells="1">
                  <from>
                    <xdr:col>2</xdr:col>
                    <xdr:colOff>19050</xdr:colOff>
                    <xdr:row>27</xdr:row>
                    <xdr:rowOff>0</xdr:rowOff>
                  </from>
                  <to>
                    <xdr:col>2</xdr:col>
                    <xdr:colOff>1143000</xdr:colOff>
                    <xdr:row>27</xdr:row>
                    <xdr:rowOff>200025</xdr:rowOff>
                  </to>
                </anchor>
              </controlPr>
            </control>
          </mc:Choice>
        </mc:AlternateContent>
        <mc:AlternateContent xmlns:mc="http://schemas.openxmlformats.org/markup-compatibility/2006">
          <mc:Choice Requires="x14">
            <control shapeId="22563" r:id="rId17" name="Drop Down 35">
              <controlPr defaultSize="0" autoLine="0" autoPict="0">
                <anchor moveWithCells="1" sizeWithCells="1">
                  <from>
                    <xdr:col>2</xdr:col>
                    <xdr:colOff>19050</xdr:colOff>
                    <xdr:row>28</xdr:row>
                    <xdr:rowOff>0</xdr:rowOff>
                  </from>
                  <to>
                    <xdr:col>2</xdr:col>
                    <xdr:colOff>1143000</xdr:colOff>
                    <xdr:row>28</xdr:row>
                    <xdr:rowOff>200025</xdr:rowOff>
                  </to>
                </anchor>
              </controlPr>
            </control>
          </mc:Choice>
        </mc:AlternateContent>
        <mc:AlternateContent xmlns:mc="http://schemas.openxmlformats.org/markup-compatibility/2006">
          <mc:Choice Requires="x14">
            <control shapeId="22564" r:id="rId18" name="Drop Down 36">
              <controlPr defaultSize="0" autoLine="0" autoPict="0">
                <anchor moveWithCells="1" sizeWithCells="1">
                  <from>
                    <xdr:col>2</xdr:col>
                    <xdr:colOff>19050</xdr:colOff>
                    <xdr:row>29</xdr:row>
                    <xdr:rowOff>0</xdr:rowOff>
                  </from>
                  <to>
                    <xdr:col>2</xdr:col>
                    <xdr:colOff>1143000</xdr:colOff>
                    <xdr:row>29</xdr:row>
                    <xdr:rowOff>200025</xdr:rowOff>
                  </to>
                </anchor>
              </controlPr>
            </control>
          </mc:Choice>
        </mc:AlternateContent>
        <mc:AlternateContent xmlns:mc="http://schemas.openxmlformats.org/markup-compatibility/2006">
          <mc:Choice Requires="x14">
            <control shapeId="67140" r:id="rId19" name="Drop Down 1604">
              <controlPr locked="0" defaultSize="0" autoLine="0" autoPict="0">
                <anchor moveWithCells="1" sizeWithCells="1">
                  <from>
                    <xdr:col>10</xdr:col>
                    <xdr:colOff>1076325</xdr:colOff>
                    <xdr:row>10</xdr:row>
                    <xdr:rowOff>9525</xdr:rowOff>
                  </from>
                  <to>
                    <xdr:col>11</xdr:col>
                    <xdr:colOff>771525</xdr:colOff>
                    <xdr:row>11</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T43"/>
  <sheetViews>
    <sheetView showGridLines="0" showRowColHeaders="0" zoomScaleNormal="100" zoomScalePageLayoutView="93" workbookViewId="0"/>
  </sheetViews>
  <sheetFormatPr defaultColWidth="0" defaultRowHeight="12.75" zeroHeight="1" x14ac:dyDescent="0.2"/>
  <cols>
    <col min="1" max="1" width="6.28515625" style="51" customWidth="1"/>
    <col min="2" max="2" width="48.7109375" style="51" customWidth="1"/>
    <col min="3" max="3" width="18.7109375" style="51" customWidth="1"/>
    <col min="4" max="4" width="17.42578125" style="51" customWidth="1"/>
    <col min="5" max="5" width="22.7109375" style="51" bestFit="1" customWidth="1"/>
    <col min="6" max="6" width="6.5703125" style="51" customWidth="1"/>
    <col min="7" max="7" width="5.42578125" style="51" customWidth="1"/>
    <col min="8" max="8" width="4.7109375" style="51" customWidth="1"/>
    <col min="9" max="9" width="1" style="51" customWidth="1"/>
    <col min="10" max="10" width="2.42578125" style="51" customWidth="1"/>
    <col min="11" max="11" width="17.5703125" style="51" customWidth="1"/>
    <col min="12" max="12" width="15.140625" style="51" customWidth="1"/>
    <col min="13" max="13" width="1.85546875" style="51" hidden="1" customWidth="1"/>
    <col min="14" max="14" width="9.140625" style="51" hidden="1" customWidth="1"/>
    <col min="15" max="15" width="7.85546875" style="51" hidden="1" customWidth="1"/>
    <col min="16" max="18" width="9.140625" style="51" hidden="1" customWidth="1"/>
    <col min="19" max="19" width="19.140625" style="51" hidden="1" customWidth="1"/>
    <col min="20" max="20" width="5.85546875" style="77" hidden="1" customWidth="1"/>
    <col min="21" max="16384" width="9.140625" style="51" hidden="1"/>
  </cols>
  <sheetData>
    <row r="1" spans="1:20" ht="15" customHeight="1" x14ac:dyDescent="0.2">
      <c r="A1" s="1"/>
      <c r="B1" s="2" t="s">
        <v>73</v>
      </c>
      <c r="C1" s="3"/>
      <c r="D1" s="3"/>
      <c r="E1" s="3"/>
      <c r="F1" s="3"/>
      <c r="G1" s="3"/>
      <c r="H1" s="3"/>
      <c r="I1" s="3"/>
      <c r="J1" s="3"/>
      <c r="K1" s="3"/>
      <c r="L1" s="3"/>
    </row>
    <row r="2" spans="1:20" ht="18.75" customHeight="1" x14ac:dyDescent="0.2">
      <c r="A2" s="1"/>
      <c r="B2" s="3"/>
      <c r="C2" s="3"/>
      <c r="D2" s="3"/>
      <c r="E2" s="3"/>
      <c r="F2" s="3"/>
      <c r="G2" s="3"/>
      <c r="H2" s="3"/>
      <c r="I2" s="3"/>
      <c r="J2" s="3"/>
      <c r="K2" s="3"/>
      <c r="L2" s="3"/>
    </row>
    <row r="3" spans="1:20" ht="18.75" customHeight="1" x14ac:dyDescent="0.2">
      <c r="A3" s="1"/>
      <c r="B3" s="3"/>
      <c r="C3" s="3"/>
      <c r="D3" s="3"/>
      <c r="E3" s="3"/>
      <c r="F3" s="3"/>
      <c r="G3" s="3"/>
      <c r="H3" s="3"/>
      <c r="I3" s="3"/>
      <c r="J3" s="3"/>
      <c r="K3" s="3"/>
      <c r="L3" s="3"/>
    </row>
    <row r="4" spans="1:20" ht="18.75" customHeight="1" x14ac:dyDescent="0.2">
      <c r="A4" s="1"/>
      <c r="B4" s="3"/>
      <c r="C4" s="3"/>
      <c r="D4" s="3"/>
      <c r="E4" s="3"/>
      <c r="F4" s="3"/>
      <c r="G4" s="3"/>
      <c r="H4" s="3"/>
      <c r="I4" s="3"/>
      <c r="J4" s="3"/>
      <c r="K4" s="3"/>
      <c r="L4" s="3"/>
    </row>
    <row r="5" spans="1:20" ht="18.75" customHeight="1" x14ac:dyDescent="0.2">
      <c r="A5" s="4"/>
      <c r="B5" s="3"/>
      <c r="C5" s="3"/>
      <c r="D5" s="3"/>
      <c r="E5" s="3"/>
      <c r="F5" s="3"/>
      <c r="G5" s="3"/>
      <c r="H5" s="3"/>
      <c r="I5" s="3"/>
      <c r="J5" s="3"/>
      <c r="K5" s="3"/>
      <c r="L5" s="3"/>
    </row>
    <row r="6" spans="1:20" ht="15" customHeight="1" x14ac:dyDescent="0.2">
      <c r="I6" s="45"/>
      <c r="J6" s="45"/>
      <c r="K6" s="45"/>
      <c r="L6" s="80"/>
      <c r="M6" s="45"/>
    </row>
    <row r="7" spans="1:20" ht="15" customHeight="1" thickBot="1" x14ac:dyDescent="0.3">
      <c r="I7" s="45"/>
      <c r="J7" s="45"/>
      <c r="K7" s="81" t="s">
        <v>67</v>
      </c>
      <c r="L7" s="82"/>
      <c r="M7" s="45"/>
    </row>
    <row r="8" spans="1:20" ht="17.100000000000001" customHeight="1" x14ac:dyDescent="0.2">
      <c r="A8" s="83"/>
      <c r="B8" s="84"/>
      <c r="C8" s="84"/>
      <c r="D8" s="85"/>
      <c r="E8" s="85"/>
      <c r="F8" s="86"/>
      <c r="G8" s="86"/>
      <c r="H8" s="87"/>
      <c r="I8" s="144"/>
      <c r="J8" s="45"/>
      <c r="K8" s="79"/>
      <c r="L8" s="80"/>
      <c r="M8" s="45"/>
    </row>
    <row r="9" spans="1:20" ht="17.100000000000001" customHeight="1" x14ac:dyDescent="0.25">
      <c r="A9" s="89"/>
      <c r="B9" s="90" t="s">
        <v>10</v>
      </c>
      <c r="C9" s="129"/>
      <c r="D9" s="130"/>
      <c r="E9" s="130"/>
      <c r="F9" s="88"/>
      <c r="G9" s="88"/>
      <c r="H9" s="93"/>
      <c r="I9" s="144"/>
      <c r="K9" s="21" t="s">
        <v>112</v>
      </c>
      <c r="L9" s="45"/>
      <c r="M9" s="45"/>
    </row>
    <row r="10" spans="1:20" s="102" customFormat="1" ht="17.100000000000001" customHeight="1" x14ac:dyDescent="0.2">
      <c r="A10" s="94"/>
      <c r="B10" s="95"/>
      <c r="C10" s="96" t="s">
        <v>11</v>
      </c>
      <c r="D10" s="97" t="s">
        <v>12</v>
      </c>
      <c r="E10" s="98" t="str">
        <f>VLOOKUP('Entertainment-Eating-Out'!$T$30,$P$17:$S$21,4,0) &amp; " amount"</f>
        <v>Annually amount</v>
      </c>
      <c r="F10" s="99"/>
      <c r="G10" s="99"/>
      <c r="H10" s="100"/>
      <c r="I10" s="145"/>
      <c r="M10" s="146"/>
      <c r="T10" s="103"/>
    </row>
    <row r="11" spans="1:20" ht="17.100000000000001" customHeight="1" x14ac:dyDescent="0.2">
      <c r="A11" s="89"/>
      <c r="B11" s="104" t="s">
        <v>55</v>
      </c>
      <c r="C11" s="147"/>
      <c r="D11" s="106">
        <v>0</v>
      </c>
      <c r="E11" s="107">
        <f>D11*VLOOKUP($T11,$P$17:$S$21,3,0)/VLOOKUP('Entertainment-Eating-Out'!$T$30,$P$17:$S$21,3,0)</f>
        <v>0</v>
      </c>
      <c r="F11" s="108"/>
      <c r="G11" s="108"/>
      <c r="H11" s="93"/>
      <c r="I11" s="144"/>
      <c r="J11" s="37"/>
      <c r="K11" s="38" t="s">
        <v>2</v>
      </c>
      <c r="L11" s="37"/>
      <c r="M11" s="45"/>
      <c r="T11" s="109">
        <v>2</v>
      </c>
    </row>
    <row r="12" spans="1:20" ht="17.100000000000001" customHeight="1" x14ac:dyDescent="0.2">
      <c r="A12" s="89"/>
      <c r="B12" s="104" t="s">
        <v>90</v>
      </c>
      <c r="C12" s="147"/>
      <c r="D12" s="106">
        <v>0</v>
      </c>
      <c r="E12" s="107">
        <f>D12*VLOOKUP($T12,$P$17:$S$21,3,0)/VLOOKUP('Entertainment-Eating-Out'!$T$30,$P$17:$S$21,3,0)</f>
        <v>0</v>
      </c>
      <c r="F12" s="108"/>
      <c r="G12" s="108"/>
      <c r="H12" s="93"/>
      <c r="I12" s="144"/>
      <c r="J12" s="40"/>
      <c r="K12" s="41" t="s">
        <v>109</v>
      </c>
      <c r="L12" s="42">
        <f>Income!$E$23</f>
        <v>0</v>
      </c>
      <c r="M12" s="45"/>
      <c r="T12" s="109">
        <v>1</v>
      </c>
    </row>
    <row r="13" spans="1:20" ht="17.100000000000001" customHeight="1" x14ac:dyDescent="0.2">
      <c r="A13" s="89"/>
      <c r="B13" s="104" t="s">
        <v>56</v>
      </c>
      <c r="C13" s="147"/>
      <c r="D13" s="106">
        <v>0</v>
      </c>
      <c r="E13" s="107">
        <f>D13*VLOOKUP($T13,$P$17:$S$21,3,0)/VLOOKUP('Entertainment-Eating-Out'!$T$30,$P$17:$S$21,3,0)</f>
        <v>0</v>
      </c>
      <c r="F13" s="108"/>
      <c r="G13" s="108"/>
      <c r="H13" s="93"/>
      <c r="I13" s="144"/>
      <c r="J13" s="45"/>
      <c r="K13" s="45"/>
      <c r="L13" s="46"/>
      <c r="M13" s="45"/>
      <c r="T13" s="109">
        <v>1</v>
      </c>
    </row>
    <row r="14" spans="1:20" ht="17.100000000000001" customHeight="1" x14ac:dyDescent="0.2">
      <c r="A14" s="89"/>
      <c r="B14" s="104" t="s">
        <v>91</v>
      </c>
      <c r="C14" s="147"/>
      <c r="D14" s="106">
        <v>0</v>
      </c>
      <c r="E14" s="107">
        <f>D14*VLOOKUP($T14,$P$17:$S$21,3,0)/VLOOKUP('Entertainment-Eating-Out'!$T$30,$P$17:$S$21,3,0)</f>
        <v>0</v>
      </c>
      <c r="F14" s="108"/>
      <c r="G14" s="108"/>
      <c r="H14" s="93"/>
      <c r="I14" s="148"/>
      <c r="J14" s="48" t="s">
        <v>0</v>
      </c>
      <c r="K14" s="49"/>
      <c r="L14" s="50">
        <f>L12</f>
        <v>0</v>
      </c>
      <c r="M14" s="45"/>
      <c r="T14" s="109">
        <v>3</v>
      </c>
    </row>
    <row r="15" spans="1:20" ht="17.100000000000001" customHeight="1" x14ac:dyDescent="0.2">
      <c r="A15" s="89"/>
      <c r="B15" s="104" t="s">
        <v>57</v>
      </c>
      <c r="C15" s="147"/>
      <c r="D15" s="106">
        <v>0</v>
      </c>
      <c r="E15" s="107">
        <f>D15*VLOOKUP($T15,$P$17:$S$21,3,0)/VLOOKUP('Entertainment-Eating-Out'!$T$30,$P$17:$S$21,3,0)</f>
        <v>0</v>
      </c>
      <c r="F15" s="108"/>
      <c r="G15" s="108"/>
      <c r="H15" s="93"/>
      <c r="I15" s="144"/>
      <c r="M15" s="45"/>
      <c r="T15" s="109">
        <v>1</v>
      </c>
    </row>
    <row r="16" spans="1:20" ht="17.100000000000001" customHeight="1" x14ac:dyDescent="0.2">
      <c r="A16" s="89"/>
      <c r="B16" s="104" t="s">
        <v>92</v>
      </c>
      <c r="C16" s="147"/>
      <c r="D16" s="106">
        <v>0</v>
      </c>
      <c r="E16" s="107">
        <f>D16*VLOOKUP($T16,$P$17:$S$21,3,0)/VLOOKUP('Entertainment-Eating-Out'!$T$30,$P$17:$S$21,3,0)</f>
        <v>0</v>
      </c>
      <c r="F16" s="108"/>
      <c r="G16" s="108"/>
      <c r="H16" s="93"/>
      <c r="I16" s="144"/>
      <c r="J16" s="37"/>
      <c r="K16" s="38" t="s">
        <v>68</v>
      </c>
      <c r="L16" s="52"/>
      <c r="M16" s="45"/>
      <c r="Q16" s="51" t="s">
        <v>70</v>
      </c>
      <c r="R16" s="51" t="s">
        <v>98</v>
      </c>
      <c r="S16" s="51" t="s">
        <v>12</v>
      </c>
      <c r="T16" s="109">
        <v>2</v>
      </c>
    </row>
    <row r="17" spans="1:20" ht="17.100000000000001" customHeight="1" x14ac:dyDescent="0.2">
      <c r="A17" s="89"/>
      <c r="B17" s="104" t="s">
        <v>58</v>
      </c>
      <c r="C17" s="147"/>
      <c r="D17" s="106">
        <v>0</v>
      </c>
      <c r="E17" s="107">
        <f>D17*VLOOKUP($T17,$P$17:$S$21,3,0)/VLOOKUP('Entertainment-Eating-Out'!$T$30,$P$17:$S$21,3,0)</f>
        <v>0</v>
      </c>
      <c r="F17" s="108"/>
      <c r="G17" s="108"/>
      <c r="H17" s="93"/>
      <c r="I17" s="144"/>
      <c r="J17" s="53"/>
      <c r="K17" s="5" t="s">
        <v>75</v>
      </c>
      <c r="L17" s="54">
        <f>'Financial-Commitments'!E26</f>
        <v>0</v>
      </c>
      <c r="M17" s="45"/>
      <c r="P17" s="51">
        <v>1</v>
      </c>
      <c r="Q17" s="51" t="str">
        <f>Income!Q18</f>
        <v>Weekly</v>
      </c>
      <c r="R17" s="51">
        <v>52</v>
      </c>
      <c r="S17" s="51" t="str">
        <f>Income!Q18</f>
        <v>Weekly</v>
      </c>
      <c r="T17" s="109">
        <v>2</v>
      </c>
    </row>
    <row r="18" spans="1:20" ht="17.100000000000001" customHeight="1" x14ac:dyDescent="0.2">
      <c r="A18" s="89"/>
      <c r="B18" s="104" t="s">
        <v>93</v>
      </c>
      <c r="C18" s="147"/>
      <c r="D18" s="106">
        <v>0</v>
      </c>
      <c r="E18" s="107">
        <f>D18*VLOOKUP($T18,$P$17:$S$21,3,0)/VLOOKUP('Entertainment-Eating-Out'!$T$30,$P$17:$S$21,3,0)</f>
        <v>0</v>
      </c>
      <c r="F18" s="108"/>
      <c r="G18" s="108"/>
      <c r="H18" s="93"/>
      <c r="I18" s="144"/>
      <c r="J18" s="53"/>
      <c r="K18" s="5" t="s">
        <v>4</v>
      </c>
      <c r="L18" s="54">
        <f>'Home-Utilities'!$E$19</f>
        <v>0</v>
      </c>
      <c r="M18" s="45"/>
      <c r="P18" s="51">
        <v>2</v>
      </c>
      <c r="Q18" s="51" t="str">
        <f>Income!Q19</f>
        <v>Fortnightly</v>
      </c>
      <c r="R18" s="51">
        <v>26</v>
      </c>
      <c r="S18" s="51" t="str">
        <f>Income!Q19</f>
        <v>Fortnightly</v>
      </c>
      <c r="T18" s="109">
        <v>1</v>
      </c>
    </row>
    <row r="19" spans="1:20" ht="17.100000000000001" customHeight="1" x14ac:dyDescent="0.2">
      <c r="A19" s="89"/>
      <c r="B19" s="104" t="s">
        <v>59</v>
      </c>
      <c r="C19" s="147"/>
      <c r="D19" s="106">
        <v>0</v>
      </c>
      <c r="E19" s="107">
        <f>D19*VLOOKUP($T19,$P$17:$S$21,3,0)/VLOOKUP('Entertainment-Eating-Out'!$T$30,$P$17:$S$21,3,0)</f>
        <v>0</v>
      </c>
      <c r="F19" s="108"/>
      <c r="G19" s="108"/>
      <c r="H19" s="93"/>
      <c r="I19" s="144"/>
      <c r="J19" s="53"/>
      <c r="K19" s="5" t="s">
        <v>5</v>
      </c>
      <c r="L19" s="54">
        <f>'Home-Utilities'!$E$30</f>
        <v>0</v>
      </c>
      <c r="M19" s="45"/>
      <c r="P19" s="51">
        <v>3</v>
      </c>
      <c r="Q19" s="51" t="str">
        <f>Income!Q20</f>
        <v>Monthly</v>
      </c>
      <c r="R19" s="51">
        <v>12</v>
      </c>
      <c r="S19" s="51" t="str">
        <f>Income!Q20</f>
        <v>Monthly</v>
      </c>
      <c r="T19" s="109">
        <v>5</v>
      </c>
    </row>
    <row r="20" spans="1:20" ht="17.100000000000001" customHeight="1" x14ac:dyDescent="0.2">
      <c r="A20" s="89"/>
      <c r="B20" s="104" t="s">
        <v>19</v>
      </c>
      <c r="C20" s="147"/>
      <c r="D20" s="106">
        <v>0</v>
      </c>
      <c r="E20" s="107">
        <f>D20*VLOOKUP($T20,$P$17:$S$21,3,0)/VLOOKUP('Entertainment-Eating-Out'!$T$30,$P$17:$S$21,3,0)</f>
        <v>0</v>
      </c>
      <c r="F20" s="108"/>
      <c r="G20" s="108"/>
      <c r="H20" s="93"/>
      <c r="I20" s="144"/>
      <c r="J20" s="53"/>
      <c r="K20" s="5" t="s">
        <v>6</v>
      </c>
      <c r="L20" s="54">
        <f>'Education-Health'!$E$20</f>
        <v>0</v>
      </c>
      <c r="M20" s="45"/>
      <c r="P20" s="51">
        <v>4</v>
      </c>
      <c r="Q20" s="51" t="str">
        <f>Income!Q21</f>
        <v>Quarterly</v>
      </c>
      <c r="R20" s="51">
        <v>4</v>
      </c>
      <c r="S20" s="51" t="str">
        <f>Income!Q21</f>
        <v>Quarterly</v>
      </c>
      <c r="T20" s="109">
        <v>3</v>
      </c>
    </row>
    <row r="21" spans="1:20" ht="17.100000000000001" customHeight="1" x14ac:dyDescent="0.2">
      <c r="A21" s="89"/>
      <c r="B21" s="112"/>
      <c r="C21" s="147"/>
      <c r="D21" s="113" t="s">
        <v>66</v>
      </c>
      <c r="E21" s="114">
        <f>SUM(E11:E20)</f>
        <v>0</v>
      </c>
      <c r="F21" s="108"/>
      <c r="G21" s="108"/>
      <c r="H21" s="93"/>
      <c r="I21" s="144"/>
      <c r="J21" s="53"/>
      <c r="K21" s="5" t="s">
        <v>7</v>
      </c>
      <c r="L21" s="54">
        <f>'Education-Health'!$E$31</f>
        <v>0</v>
      </c>
      <c r="M21" s="45"/>
      <c r="P21" s="51">
        <v>5</v>
      </c>
      <c r="Q21" s="51" t="str">
        <f>Income!Q22</f>
        <v>Annually</v>
      </c>
      <c r="R21" s="51">
        <v>1</v>
      </c>
      <c r="S21" s="51" t="str">
        <f>Income!Q22</f>
        <v>Annually</v>
      </c>
    </row>
    <row r="22" spans="1:20" ht="17.100000000000001" customHeight="1" x14ac:dyDescent="0.25">
      <c r="A22" s="89"/>
      <c r="B22" s="137" t="s">
        <v>72</v>
      </c>
      <c r="C22" s="147"/>
      <c r="D22" s="115"/>
      <c r="E22" s="114"/>
      <c r="F22" s="108"/>
      <c r="G22" s="108"/>
      <c r="H22" s="93"/>
      <c r="I22" s="144"/>
      <c r="J22" s="53"/>
      <c r="K22" s="5" t="s">
        <v>8</v>
      </c>
      <c r="L22" s="54">
        <f>'Shopping-Transport'!$E$21</f>
        <v>0</v>
      </c>
      <c r="M22" s="45"/>
    </row>
    <row r="23" spans="1:20" ht="17.100000000000001" customHeight="1" x14ac:dyDescent="0.25">
      <c r="A23" s="89"/>
      <c r="B23" s="137"/>
      <c r="C23" s="147"/>
      <c r="D23" s="139"/>
      <c r="E23" s="114"/>
      <c r="F23" s="108"/>
      <c r="G23" s="108"/>
      <c r="H23" s="93"/>
      <c r="I23" s="144"/>
      <c r="J23" s="53"/>
      <c r="K23" s="5" t="s">
        <v>9</v>
      </c>
      <c r="L23" s="54">
        <f>'Shopping-Transport'!$E$31</f>
        <v>0</v>
      </c>
      <c r="M23" s="45"/>
    </row>
    <row r="24" spans="1:20" ht="17.100000000000001" customHeight="1" x14ac:dyDescent="0.2">
      <c r="A24" s="89"/>
      <c r="B24" s="104" t="s">
        <v>60</v>
      </c>
      <c r="C24" s="147"/>
      <c r="D24" s="106">
        <v>0</v>
      </c>
      <c r="E24" s="107">
        <f>D24*VLOOKUP($T24,$P$17:$S$21,3,0)/VLOOKUP('Entertainment-Eating-Out'!$T$30,$P$17:$S$21,3,0)</f>
        <v>0</v>
      </c>
      <c r="F24" s="108"/>
      <c r="G24" s="108"/>
      <c r="H24" s="93"/>
      <c r="I24" s="144"/>
      <c r="J24" s="53"/>
      <c r="K24" s="5" t="s">
        <v>10</v>
      </c>
      <c r="L24" s="54">
        <f>'Entertainment-Eating-Out'!$E$21</f>
        <v>0</v>
      </c>
      <c r="M24" s="45"/>
      <c r="T24" s="109">
        <v>3</v>
      </c>
    </row>
    <row r="25" spans="1:20" ht="17.100000000000001" customHeight="1" x14ac:dyDescent="0.2">
      <c r="A25" s="89"/>
      <c r="B25" s="104" t="s">
        <v>94</v>
      </c>
      <c r="C25" s="147"/>
      <c r="D25" s="106">
        <v>0</v>
      </c>
      <c r="E25" s="107">
        <f>D25*VLOOKUP($T25,$P$17:$S$21,3,0)/VLOOKUP('Entertainment-Eating-Out'!$T$30,$P$17:$S$21,3,0)</f>
        <v>0</v>
      </c>
      <c r="F25" s="108"/>
      <c r="G25" s="108"/>
      <c r="H25" s="93"/>
      <c r="I25" s="144"/>
      <c r="J25" s="53"/>
      <c r="K25" s="5" t="s">
        <v>72</v>
      </c>
      <c r="L25" s="54">
        <f>'Entertainment-Eating-Out'!$E$29</f>
        <v>0</v>
      </c>
      <c r="M25" s="45"/>
      <c r="T25" s="109">
        <v>1</v>
      </c>
    </row>
    <row r="26" spans="1:20" ht="17.100000000000001" customHeight="1" x14ac:dyDescent="0.2">
      <c r="A26" s="89"/>
      <c r="B26" s="104" t="s">
        <v>61</v>
      </c>
      <c r="C26" s="147"/>
      <c r="D26" s="106">
        <v>0</v>
      </c>
      <c r="E26" s="107">
        <f>D26*VLOOKUP($T26,$P$17:$S$21,3,0)/VLOOKUP('Entertainment-Eating-Out'!$T$30,$P$17:$S$21,3,0)</f>
        <v>0</v>
      </c>
      <c r="F26" s="108"/>
      <c r="G26" s="108"/>
      <c r="H26" s="93"/>
      <c r="I26" s="144"/>
      <c r="J26" s="45"/>
      <c r="M26" s="45"/>
      <c r="T26" s="109">
        <v>1</v>
      </c>
    </row>
    <row r="27" spans="1:20" ht="17.100000000000001" customHeight="1" x14ac:dyDescent="0.2">
      <c r="A27" s="89"/>
      <c r="B27" s="104" t="s">
        <v>95</v>
      </c>
      <c r="C27" s="147"/>
      <c r="D27" s="106">
        <v>0</v>
      </c>
      <c r="E27" s="107">
        <f>D27*VLOOKUP($T27,$P$17:$S$21,3,0)/VLOOKUP('Entertainment-Eating-Out'!$T$30,$P$17:$S$21,3,0)</f>
        <v>0</v>
      </c>
      <c r="F27" s="108"/>
      <c r="G27" s="108"/>
      <c r="H27" s="93"/>
      <c r="I27" s="144"/>
      <c r="J27" s="48" t="s">
        <v>1</v>
      </c>
      <c r="K27" s="49"/>
      <c r="L27" s="50">
        <f>SUM(L17:L25)</f>
        <v>0</v>
      </c>
      <c r="M27" s="45"/>
      <c r="T27" s="109">
        <v>1</v>
      </c>
    </row>
    <row r="28" spans="1:20" ht="17.100000000000001" customHeight="1" x14ac:dyDescent="0.2">
      <c r="A28" s="89"/>
      <c r="B28" s="104" t="s">
        <v>100</v>
      </c>
      <c r="C28" s="147"/>
      <c r="D28" s="106">
        <v>0</v>
      </c>
      <c r="E28" s="107">
        <f>D28*VLOOKUP($T28,$P$17:$S$21,3,0)/VLOOKUP('Entertainment-Eating-Out'!$T$30,$P$17:$S$21,3,0)</f>
        <v>0</v>
      </c>
      <c r="F28" s="108"/>
      <c r="G28" s="108"/>
      <c r="H28" s="93"/>
      <c r="I28" s="144"/>
      <c r="J28" s="45"/>
      <c r="M28" s="45"/>
      <c r="T28" s="109">
        <v>3</v>
      </c>
    </row>
    <row r="29" spans="1:20" ht="17.100000000000001" customHeight="1" x14ac:dyDescent="0.2">
      <c r="A29" s="89"/>
      <c r="B29" s="112"/>
      <c r="C29" s="138"/>
      <c r="D29" s="113" t="s">
        <v>66</v>
      </c>
      <c r="E29" s="114">
        <f>SUM(E24:E28)</f>
        <v>0</v>
      </c>
      <c r="F29" s="108"/>
      <c r="G29" s="108"/>
      <c r="H29" s="93"/>
      <c r="I29" s="144"/>
      <c r="J29" s="45"/>
      <c r="K29" s="61"/>
      <c r="L29" s="62"/>
      <c r="M29" s="45"/>
    </row>
    <row r="30" spans="1:20" ht="17.100000000000001" customHeight="1" x14ac:dyDescent="0.25">
      <c r="A30" s="89"/>
      <c r="B30" s="133"/>
      <c r="C30" s="149"/>
      <c r="D30" s="134"/>
      <c r="E30" s="150"/>
      <c r="F30" s="108"/>
      <c r="G30" s="108"/>
      <c r="H30" s="93"/>
      <c r="I30" s="144"/>
      <c r="J30" s="63" t="s">
        <v>118</v>
      </c>
      <c r="L30" s="64">
        <f>L14-L27</f>
        <v>0</v>
      </c>
      <c r="M30" s="45"/>
      <c r="S30" s="51" t="s">
        <v>99</v>
      </c>
      <c r="T30" s="109">
        <v>5</v>
      </c>
    </row>
    <row r="31" spans="1:20" ht="17.100000000000001" customHeight="1" x14ac:dyDescent="0.2">
      <c r="A31" s="89"/>
      <c r="B31" s="108"/>
      <c r="C31" s="151"/>
      <c r="D31" s="116"/>
      <c r="E31" s="152"/>
      <c r="F31" s="108"/>
      <c r="G31" s="108"/>
      <c r="H31" s="93"/>
      <c r="I31" s="144"/>
      <c r="J31" s="45"/>
      <c r="K31" s="119"/>
      <c r="L31" s="66" t="str">
        <f>Results!$L$32</f>
        <v>per year</v>
      </c>
      <c r="M31" s="45"/>
    </row>
    <row r="32" spans="1:20" ht="17.100000000000001" customHeight="1" x14ac:dyDescent="0.25">
      <c r="A32" s="89"/>
      <c r="B32" s="108"/>
      <c r="C32" s="108"/>
      <c r="D32" s="116"/>
      <c r="E32" s="118"/>
      <c r="F32" s="108"/>
      <c r="G32" s="108"/>
      <c r="H32" s="93"/>
      <c r="I32" s="144"/>
      <c r="J32" s="45"/>
      <c r="L32" s="67"/>
      <c r="M32" s="45"/>
    </row>
    <row r="33" spans="1:20" ht="17.100000000000001" customHeight="1" x14ac:dyDescent="0.2">
      <c r="A33" s="89"/>
      <c r="B33" s="88"/>
      <c r="C33" s="88"/>
      <c r="D33" s="92"/>
      <c r="E33" s="120"/>
      <c r="F33" s="88"/>
      <c r="G33" s="88"/>
      <c r="H33" s="93"/>
      <c r="I33" s="144"/>
      <c r="J33" s="45"/>
      <c r="K33" s="119"/>
      <c r="L33" s="119"/>
      <c r="M33" s="45"/>
    </row>
    <row r="34" spans="1:20" ht="17.100000000000001" customHeight="1" thickBot="1" x14ac:dyDescent="0.25">
      <c r="A34" s="121"/>
      <c r="B34" s="122"/>
      <c r="C34" s="122"/>
      <c r="D34" s="123"/>
      <c r="E34" s="124"/>
      <c r="F34" s="122"/>
      <c r="G34" s="122"/>
      <c r="H34" s="125"/>
      <c r="I34" s="144"/>
      <c r="J34" s="45"/>
      <c r="L34" s="74"/>
      <c r="M34" s="45"/>
    </row>
    <row r="35" spans="1:20" s="153" customFormat="1" ht="15" x14ac:dyDescent="0.2">
      <c r="A35" s="126"/>
      <c r="B35" s="75"/>
      <c r="I35" s="154"/>
      <c r="J35" s="154"/>
      <c r="K35" s="154"/>
      <c r="L35" s="154"/>
      <c r="M35" s="154"/>
      <c r="T35" s="155"/>
    </row>
    <row r="37" spans="1:20" ht="9" hidden="1" customHeight="1" x14ac:dyDescent="0.2"/>
    <row r="38" spans="1:20" hidden="1" x14ac:dyDescent="0.2">
      <c r="L38" s="128"/>
    </row>
    <row r="39" spans="1:20" hidden="1" x14ac:dyDescent="0.2">
      <c r="L39" s="128"/>
    </row>
    <row r="40" spans="1:20" hidden="1" x14ac:dyDescent="0.2">
      <c r="L40" s="128"/>
    </row>
    <row r="41" spans="1:20" hidden="1" x14ac:dyDescent="0.2">
      <c r="L41" s="128"/>
    </row>
    <row r="42" spans="1:20" hidden="1" x14ac:dyDescent="0.2">
      <c r="L42" s="128"/>
    </row>
    <row r="43" spans="1:20" x14ac:dyDescent="0.2"/>
  </sheetData>
  <sheetProtection selectLockedCells="1"/>
  <customSheetViews>
    <customSheetView guid="{5DEB68D0-18B0-409F-A1B7-526211C97239}" showGridLines="0" fitToPage="1" hiddenRows="1" hiddenColumns="1">
      <selection activeCell="L2" sqref="L2"/>
      <pageMargins left="0.70866141732283472" right="0.70866141732283472" top="0.74803149606299213" bottom="0.74803149606299213" header="0.31496062992125984" footer="0.31496062992125984"/>
      <pageSetup paperSize="9" orientation="portrait" r:id="rId1"/>
    </customSheetView>
  </customSheetViews>
  <mergeCells count="1">
    <mergeCell ref="B1:L5"/>
  </mergeCells>
  <phoneticPr fontId="1" type="noConversion"/>
  <conditionalFormatting sqref="L30">
    <cfRule type="expression" dxfId="5" priority="1">
      <formula>$L$30&gt;0</formula>
    </cfRule>
    <cfRule type="expression" dxfId="4" priority="2">
      <formula>$L$30&lt;0</formula>
    </cfRule>
  </conditionalFormatting>
  <dataValidations count="2">
    <dataValidation type="list" allowBlank="1" showInputMessage="1" showErrorMessage="1" sqref="C29:C30" xr:uid="{00000000-0002-0000-0500-000000000000}">
      <formula1>$Q$17:$Q$21</formula1>
    </dataValidation>
    <dataValidation type="whole" allowBlank="1" showInputMessage="1" showErrorMessage="1" error="Please enter a number between $0 and $1,000,000" sqref="D11:D20 D24:D28" xr:uid="{00000000-0002-0000-0500-000001000000}">
      <formula1>0</formula1>
      <formula2>1000000</formula2>
    </dataValidation>
  </dataValidations>
  <pageMargins left="0.59055118110236227" right="0.59055118110236227" top="0.59055118110236227" bottom="0.59055118110236227" header="0.31496062992125984" footer="0.31496062992125984"/>
  <pageSetup paperSize="9" scale="80" orientation="landscape" r:id="rId2"/>
  <headerFooter>
    <oddFooter>Page &amp;P</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3573" r:id="rId5" name="Drop Down 21">
              <controlPr defaultSize="0" autoLine="0" autoPict="0">
                <anchor moveWithCells="1" sizeWithCells="1">
                  <from>
                    <xdr:col>2</xdr:col>
                    <xdr:colOff>19050</xdr:colOff>
                    <xdr:row>10</xdr:row>
                    <xdr:rowOff>0</xdr:rowOff>
                  </from>
                  <to>
                    <xdr:col>2</xdr:col>
                    <xdr:colOff>1162050</xdr:colOff>
                    <xdr:row>10</xdr:row>
                    <xdr:rowOff>200025</xdr:rowOff>
                  </to>
                </anchor>
              </controlPr>
            </control>
          </mc:Choice>
        </mc:AlternateContent>
        <mc:AlternateContent xmlns:mc="http://schemas.openxmlformats.org/markup-compatibility/2006">
          <mc:Choice Requires="x14">
            <control shapeId="23574" r:id="rId6" name="Drop Down 22">
              <controlPr defaultSize="0" autoLine="0" autoPict="0">
                <anchor moveWithCells="1" sizeWithCells="1">
                  <from>
                    <xdr:col>2</xdr:col>
                    <xdr:colOff>19050</xdr:colOff>
                    <xdr:row>11</xdr:row>
                    <xdr:rowOff>0</xdr:rowOff>
                  </from>
                  <to>
                    <xdr:col>2</xdr:col>
                    <xdr:colOff>1162050</xdr:colOff>
                    <xdr:row>11</xdr:row>
                    <xdr:rowOff>200025</xdr:rowOff>
                  </to>
                </anchor>
              </controlPr>
            </control>
          </mc:Choice>
        </mc:AlternateContent>
        <mc:AlternateContent xmlns:mc="http://schemas.openxmlformats.org/markup-compatibility/2006">
          <mc:Choice Requires="x14">
            <control shapeId="23575" r:id="rId7" name="Drop Down 23">
              <controlPr defaultSize="0" autoLine="0" autoPict="0">
                <anchor moveWithCells="1" sizeWithCells="1">
                  <from>
                    <xdr:col>2</xdr:col>
                    <xdr:colOff>19050</xdr:colOff>
                    <xdr:row>12</xdr:row>
                    <xdr:rowOff>0</xdr:rowOff>
                  </from>
                  <to>
                    <xdr:col>2</xdr:col>
                    <xdr:colOff>1162050</xdr:colOff>
                    <xdr:row>12</xdr:row>
                    <xdr:rowOff>200025</xdr:rowOff>
                  </to>
                </anchor>
              </controlPr>
            </control>
          </mc:Choice>
        </mc:AlternateContent>
        <mc:AlternateContent xmlns:mc="http://schemas.openxmlformats.org/markup-compatibility/2006">
          <mc:Choice Requires="x14">
            <control shapeId="23576" r:id="rId8" name="Drop Down 24">
              <controlPr defaultSize="0" autoLine="0" autoPict="0">
                <anchor moveWithCells="1" sizeWithCells="1">
                  <from>
                    <xdr:col>2</xdr:col>
                    <xdr:colOff>19050</xdr:colOff>
                    <xdr:row>13</xdr:row>
                    <xdr:rowOff>0</xdr:rowOff>
                  </from>
                  <to>
                    <xdr:col>2</xdr:col>
                    <xdr:colOff>1162050</xdr:colOff>
                    <xdr:row>13</xdr:row>
                    <xdr:rowOff>200025</xdr:rowOff>
                  </to>
                </anchor>
              </controlPr>
            </control>
          </mc:Choice>
        </mc:AlternateContent>
        <mc:AlternateContent xmlns:mc="http://schemas.openxmlformats.org/markup-compatibility/2006">
          <mc:Choice Requires="x14">
            <control shapeId="23577" r:id="rId9" name="Drop Down 25">
              <controlPr defaultSize="0" autoLine="0" autoPict="0">
                <anchor moveWithCells="1" sizeWithCells="1">
                  <from>
                    <xdr:col>2</xdr:col>
                    <xdr:colOff>19050</xdr:colOff>
                    <xdr:row>14</xdr:row>
                    <xdr:rowOff>0</xdr:rowOff>
                  </from>
                  <to>
                    <xdr:col>2</xdr:col>
                    <xdr:colOff>1162050</xdr:colOff>
                    <xdr:row>14</xdr:row>
                    <xdr:rowOff>200025</xdr:rowOff>
                  </to>
                </anchor>
              </controlPr>
            </control>
          </mc:Choice>
        </mc:AlternateContent>
        <mc:AlternateContent xmlns:mc="http://schemas.openxmlformats.org/markup-compatibility/2006">
          <mc:Choice Requires="x14">
            <control shapeId="23578" r:id="rId10" name="Drop Down 26">
              <controlPr defaultSize="0" autoLine="0" autoPict="0">
                <anchor moveWithCells="1" sizeWithCells="1">
                  <from>
                    <xdr:col>2</xdr:col>
                    <xdr:colOff>19050</xdr:colOff>
                    <xdr:row>15</xdr:row>
                    <xdr:rowOff>0</xdr:rowOff>
                  </from>
                  <to>
                    <xdr:col>2</xdr:col>
                    <xdr:colOff>1162050</xdr:colOff>
                    <xdr:row>15</xdr:row>
                    <xdr:rowOff>200025</xdr:rowOff>
                  </to>
                </anchor>
              </controlPr>
            </control>
          </mc:Choice>
        </mc:AlternateContent>
        <mc:AlternateContent xmlns:mc="http://schemas.openxmlformats.org/markup-compatibility/2006">
          <mc:Choice Requires="x14">
            <control shapeId="23579" r:id="rId11" name="Drop Down 27">
              <controlPr defaultSize="0" autoLine="0" autoPict="0">
                <anchor moveWithCells="1" sizeWithCells="1">
                  <from>
                    <xdr:col>2</xdr:col>
                    <xdr:colOff>19050</xdr:colOff>
                    <xdr:row>16</xdr:row>
                    <xdr:rowOff>0</xdr:rowOff>
                  </from>
                  <to>
                    <xdr:col>2</xdr:col>
                    <xdr:colOff>1162050</xdr:colOff>
                    <xdr:row>16</xdr:row>
                    <xdr:rowOff>200025</xdr:rowOff>
                  </to>
                </anchor>
              </controlPr>
            </control>
          </mc:Choice>
        </mc:AlternateContent>
        <mc:AlternateContent xmlns:mc="http://schemas.openxmlformats.org/markup-compatibility/2006">
          <mc:Choice Requires="x14">
            <control shapeId="23580" r:id="rId12" name="Drop Down 28">
              <controlPr defaultSize="0" autoLine="0" autoPict="0">
                <anchor moveWithCells="1" sizeWithCells="1">
                  <from>
                    <xdr:col>2</xdr:col>
                    <xdr:colOff>19050</xdr:colOff>
                    <xdr:row>17</xdr:row>
                    <xdr:rowOff>0</xdr:rowOff>
                  </from>
                  <to>
                    <xdr:col>2</xdr:col>
                    <xdr:colOff>1162050</xdr:colOff>
                    <xdr:row>17</xdr:row>
                    <xdr:rowOff>200025</xdr:rowOff>
                  </to>
                </anchor>
              </controlPr>
            </control>
          </mc:Choice>
        </mc:AlternateContent>
        <mc:AlternateContent xmlns:mc="http://schemas.openxmlformats.org/markup-compatibility/2006">
          <mc:Choice Requires="x14">
            <control shapeId="23581" r:id="rId13" name="Drop Down 29">
              <controlPr defaultSize="0" autoLine="0" autoPict="0">
                <anchor moveWithCells="1" sizeWithCells="1">
                  <from>
                    <xdr:col>2</xdr:col>
                    <xdr:colOff>19050</xdr:colOff>
                    <xdr:row>19</xdr:row>
                    <xdr:rowOff>0</xdr:rowOff>
                  </from>
                  <to>
                    <xdr:col>2</xdr:col>
                    <xdr:colOff>1162050</xdr:colOff>
                    <xdr:row>19</xdr:row>
                    <xdr:rowOff>200025</xdr:rowOff>
                  </to>
                </anchor>
              </controlPr>
            </control>
          </mc:Choice>
        </mc:AlternateContent>
        <mc:AlternateContent xmlns:mc="http://schemas.openxmlformats.org/markup-compatibility/2006">
          <mc:Choice Requires="x14">
            <control shapeId="23582" r:id="rId14" name="Drop Down 30">
              <controlPr defaultSize="0" autoLine="0" autoPict="0">
                <anchor moveWithCells="1" sizeWithCells="1">
                  <from>
                    <xdr:col>2</xdr:col>
                    <xdr:colOff>19050</xdr:colOff>
                    <xdr:row>18</xdr:row>
                    <xdr:rowOff>0</xdr:rowOff>
                  </from>
                  <to>
                    <xdr:col>2</xdr:col>
                    <xdr:colOff>1162050</xdr:colOff>
                    <xdr:row>18</xdr:row>
                    <xdr:rowOff>200025</xdr:rowOff>
                  </to>
                </anchor>
              </controlPr>
            </control>
          </mc:Choice>
        </mc:AlternateContent>
        <mc:AlternateContent xmlns:mc="http://schemas.openxmlformats.org/markup-compatibility/2006">
          <mc:Choice Requires="x14">
            <control shapeId="23585" r:id="rId15" name="Drop Down 33">
              <controlPr defaultSize="0" autoLine="0" autoPict="0">
                <anchor moveWithCells="1" sizeWithCells="1">
                  <from>
                    <xdr:col>2</xdr:col>
                    <xdr:colOff>47625</xdr:colOff>
                    <xdr:row>23</xdr:row>
                    <xdr:rowOff>9525</xdr:rowOff>
                  </from>
                  <to>
                    <xdr:col>2</xdr:col>
                    <xdr:colOff>1190625</xdr:colOff>
                    <xdr:row>24</xdr:row>
                    <xdr:rowOff>0</xdr:rowOff>
                  </to>
                </anchor>
              </controlPr>
            </control>
          </mc:Choice>
        </mc:AlternateContent>
        <mc:AlternateContent xmlns:mc="http://schemas.openxmlformats.org/markup-compatibility/2006">
          <mc:Choice Requires="x14">
            <control shapeId="23586" r:id="rId16" name="Drop Down 34">
              <controlPr defaultSize="0" autoLine="0" autoPict="0">
                <anchor moveWithCells="1" sizeWithCells="1">
                  <from>
                    <xdr:col>2</xdr:col>
                    <xdr:colOff>47625</xdr:colOff>
                    <xdr:row>24</xdr:row>
                    <xdr:rowOff>9525</xdr:rowOff>
                  </from>
                  <to>
                    <xdr:col>2</xdr:col>
                    <xdr:colOff>1190625</xdr:colOff>
                    <xdr:row>25</xdr:row>
                    <xdr:rowOff>0</xdr:rowOff>
                  </to>
                </anchor>
              </controlPr>
            </control>
          </mc:Choice>
        </mc:AlternateContent>
        <mc:AlternateContent xmlns:mc="http://schemas.openxmlformats.org/markup-compatibility/2006">
          <mc:Choice Requires="x14">
            <control shapeId="23587" r:id="rId17" name="Drop Down 35">
              <controlPr defaultSize="0" autoLine="0" autoPict="0">
                <anchor moveWithCells="1" sizeWithCells="1">
                  <from>
                    <xdr:col>2</xdr:col>
                    <xdr:colOff>47625</xdr:colOff>
                    <xdr:row>25</xdr:row>
                    <xdr:rowOff>9525</xdr:rowOff>
                  </from>
                  <to>
                    <xdr:col>2</xdr:col>
                    <xdr:colOff>1190625</xdr:colOff>
                    <xdr:row>26</xdr:row>
                    <xdr:rowOff>0</xdr:rowOff>
                  </to>
                </anchor>
              </controlPr>
            </control>
          </mc:Choice>
        </mc:AlternateContent>
        <mc:AlternateContent xmlns:mc="http://schemas.openxmlformats.org/markup-compatibility/2006">
          <mc:Choice Requires="x14">
            <control shapeId="23588" r:id="rId18" name="Drop Down 36">
              <controlPr defaultSize="0" autoLine="0" autoPict="0">
                <anchor moveWithCells="1" sizeWithCells="1">
                  <from>
                    <xdr:col>2</xdr:col>
                    <xdr:colOff>47625</xdr:colOff>
                    <xdr:row>26</xdr:row>
                    <xdr:rowOff>9525</xdr:rowOff>
                  </from>
                  <to>
                    <xdr:col>2</xdr:col>
                    <xdr:colOff>1190625</xdr:colOff>
                    <xdr:row>27</xdr:row>
                    <xdr:rowOff>0</xdr:rowOff>
                  </to>
                </anchor>
              </controlPr>
            </control>
          </mc:Choice>
        </mc:AlternateContent>
        <mc:AlternateContent xmlns:mc="http://schemas.openxmlformats.org/markup-compatibility/2006">
          <mc:Choice Requires="x14">
            <control shapeId="23589" r:id="rId19" name="Drop Down 37">
              <controlPr defaultSize="0" autoLine="0" autoPict="0">
                <anchor moveWithCells="1" sizeWithCells="1">
                  <from>
                    <xdr:col>2</xdr:col>
                    <xdr:colOff>47625</xdr:colOff>
                    <xdr:row>27</xdr:row>
                    <xdr:rowOff>9525</xdr:rowOff>
                  </from>
                  <to>
                    <xdr:col>2</xdr:col>
                    <xdr:colOff>1190625</xdr:colOff>
                    <xdr:row>28</xdr:row>
                    <xdr:rowOff>0</xdr:rowOff>
                  </to>
                </anchor>
              </controlPr>
            </control>
          </mc:Choice>
        </mc:AlternateContent>
        <mc:AlternateContent xmlns:mc="http://schemas.openxmlformats.org/markup-compatibility/2006">
          <mc:Choice Requires="x14">
            <control shapeId="69131" r:id="rId20" name="Drop Down 1547">
              <controlPr locked="0" defaultSize="0" autoLine="0" autoPict="0">
                <anchor moveWithCells="1" sizeWithCells="1">
                  <from>
                    <xdr:col>10</xdr:col>
                    <xdr:colOff>1095375</xdr:colOff>
                    <xdr:row>8</xdr:row>
                    <xdr:rowOff>0</xdr:rowOff>
                  </from>
                  <to>
                    <xdr:col>11</xdr:col>
                    <xdr:colOff>771525</xdr:colOff>
                    <xdr:row>8</xdr:row>
                    <xdr:rowOff>200025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T36"/>
  <sheetViews>
    <sheetView zoomScaleNormal="100" zoomScalePageLayoutView="93" workbookViewId="0">
      <selection activeCell="B20" sqref="B20"/>
    </sheetView>
  </sheetViews>
  <sheetFormatPr defaultColWidth="0" defaultRowHeight="12.75" zeroHeight="1" x14ac:dyDescent="0.2"/>
  <cols>
    <col min="1" max="1" width="6.28515625" style="1" customWidth="1"/>
    <col min="2" max="2" width="50" style="1" customWidth="1"/>
    <col min="3" max="3" width="13.85546875" style="1" customWidth="1"/>
    <col min="4" max="4" width="17.42578125" style="1" customWidth="1"/>
    <col min="5" max="5" width="22" style="1" customWidth="1"/>
    <col min="6" max="6" width="6.5703125" style="1" customWidth="1"/>
    <col min="7" max="7" width="10.42578125" style="1" customWidth="1"/>
    <col min="8" max="8" width="3.140625" style="1" customWidth="1"/>
    <col min="9" max="9" width="1" style="1" customWidth="1"/>
    <col min="10" max="10" width="2.42578125" style="1" customWidth="1"/>
    <col min="11" max="11" width="17.5703125" style="1" customWidth="1"/>
    <col min="12" max="12" width="14.5703125" style="1" customWidth="1"/>
    <col min="13" max="13" width="1.85546875" style="1" hidden="1" customWidth="1"/>
    <col min="14" max="16" width="9.28515625" style="156" hidden="1" customWidth="1"/>
    <col min="17" max="17" width="9.140625" style="156" hidden="1" customWidth="1"/>
    <col min="18" max="18" width="9.7109375" style="156" hidden="1" customWidth="1"/>
    <col min="19" max="19" width="9.140625" style="1" hidden="1" customWidth="1"/>
    <col min="20" max="20" width="23.28515625" style="1" hidden="1" customWidth="1"/>
    <col min="21" max="16384" width="9.140625" style="1" hidden="1"/>
  </cols>
  <sheetData>
    <row r="1" spans="1:18" ht="15" customHeight="1" x14ac:dyDescent="0.2">
      <c r="B1" s="2" t="s">
        <v>73</v>
      </c>
      <c r="C1" s="3"/>
      <c r="D1" s="3"/>
      <c r="E1" s="3"/>
      <c r="F1" s="3"/>
      <c r="G1" s="3"/>
      <c r="H1" s="3"/>
      <c r="I1" s="3"/>
      <c r="J1" s="3"/>
      <c r="K1" s="3"/>
      <c r="L1" s="3"/>
    </row>
    <row r="2" spans="1:18" ht="18.75" customHeight="1" x14ac:dyDescent="0.2">
      <c r="B2" s="3"/>
      <c r="C2" s="3"/>
      <c r="D2" s="3"/>
      <c r="E2" s="3"/>
      <c r="F2" s="3"/>
      <c r="G2" s="3"/>
      <c r="H2" s="3"/>
      <c r="I2" s="3"/>
      <c r="J2" s="3"/>
      <c r="K2" s="3"/>
      <c r="L2" s="3"/>
    </row>
    <row r="3" spans="1:18" ht="18.75" customHeight="1" x14ac:dyDescent="0.2">
      <c r="B3" s="3"/>
      <c r="C3" s="3"/>
      <c r="D3" s="3"/>
      <c r="E3" s="3"/>
      <c r="F3" s="3"/>
      <c r="G3" s="3"/>
      <c r="H3" s="3"/>
      <c r="I3" s="3"/>
      <c r="J3" s="3"/>
      <c r="K3" s="3"/>
      <c r="L3" s="3"/>
    </row>
    <row r="4" spans="1:18" ht="18.75" customHeight="1" x14ac:dyDescent="0.2">
      <c r="B4" s="3"/>
      <c r="C4" s="3"/>
      <c r="D4" s="3"/>
      <c r="E4" s="3"/>
      <c r="F4" s="3"/>
      <c r="G4" s="3"/>
      <c r="H4" s="3"/>
      <c r="I4" s="3"/>
      <c r="J4" s="3"/>
      <c r="K4" s="3"/>
      <c r="L4" s="3"/>
    </row>
    <row r="5" spans="1:18" ht="18.75" customHeight="1" x14ac:dyDescent="0.2">
      <c r="A5" s="4"/>
      <c r="B5" s="3"/>
      <c r="C5" s="3"/>
      <c r="D5" s="3"/>
      <c r="E5" s="3"/>
      <c r="F5" s="3"/>
      <c r="G5" s="3"/>
      <c r="H5" s="3"/>
      <c r="I5" s="3"/>
      <c r="J5" s="3"/>
      <c r="K5" s="3"/>
      <c r="L5" s="3"/>
    </row>
    <row r="6" spans="1:18" ht="15" customHeight="1" x14ac:dyDescent="0.2"/>
    <row r="7" spans="1:18" ht="15" customHeight="1" x14ac:dyDescent="0.2">
      <c r="I7" s="5"/>
      <c r="J7" s="5"/>
      <c r="K7" s="6"/>
      <c r="L7" s="7"/>
    </row>
    <row r="8" spans="1:18" ht="15" customHeight="1" thickBot="1" x14ac:dyDescent="0.3">
      <c r="I8" s="5"/>
      <c r="J8" s="5"/>
      <c r="K8" s="8" t="s">
        <v>67</v>
      </c>
      <c r="L8" s="9"/>
      <c r="N8" s="156" t="s">
        <v>2</v>
      </c>
      <c r="O8" s="156" t="s">
        <v>68</v>
      </c>
      <c r="R8" s="156" t="s">
        <v>69</v>
      </c>
    </row>
    <row r="9" spans="1:18" ht="17.100000000000001" customHeight="1" x14ac:dyDescent="0.2">
      <c r="A9" s="10"/>
      <c r="B9" s="11"/>
      <c r="C9" s="11"/>
      <c r="D9" s="12"/>
      <c r="E9" s="12"/>
      <c r="F9" s="13"/>
      <c r="G9" s="13"/>
      <c r="H9" s="14"/>
      <c r="I9" s="157"/>
      <c r="J9" s="5"/>
      <c r="K9" s="6"/>
      <c r="L9" s="7"/>
    </row>
    <row r="10" spans="1:18" ht="17.100000000000001" customHeight="1" x14ac:dyDescent="0.2">
      <c r="A10" s="158"/>
      <c r="B10" s="159" t="s">
        <v>67</v>
      </c>
      <c r="C10" s="159"/>
      <c r="D10" s="159"/>
      <c r="E10" s="159"/>
      <c r="F10" s="159"/>
      <c r="G10" s="159"/>
      <c r="H10" s="20"/>
      <c r="I10" s="157"/>
      <c r="K10" s="21" t="s">
        <v>112</v>
      </c>
      <c r="L10" s="5"/>
    </row>
    <row r="11" spans="1:18" s="31" customFormat="1" ht="17.100000000000001" customHeight="1" x14ac:dyDescent="0.2">
      <c r="A11" s="22"/>
      <c r="B11" s="160"/>
      <c r="C11" s="160"/>
      <c r="D11" s="160"/>
      <c r="E11" s="160"/>
      <c r="F11" s="160"/>
      <c r="G11" s="160"/>
      <c r="H11" s="28"/>
      <c r="I11" s="161"/>
      <c r="N11" s="162">
        <f>L13</f>
        <v>0</v>
      </c>
      <c r="O11" s="163">
        <v>0</v>
      </c>
      <c r="P11" s="163"/>
      <c r="Q11" s="163"/>
      <c r="R11" s="163">
        <v>0</v>
      </c>
    </row>
    <row r="12" spans="1:18" ht="17.100000000000001" customHeight="1" x14ac:dyDescent="0.25">
      <c r="A12" s="16"/>
      <c r="B12" s="164" t="s">
        <v>74</v>
      </c>
      <c r="C12" s="43"/>
      <c r="D12" s="43"/>
      <c r="E12" s="43"/>
      <c r="F12" s="165"/>
      <c r="G12" s="165"/>
      <c r="H12" s="20"/>
      <c r="I12" s="157"/>
      <c r="J12" s="37"/>
      <c r="K12" s="38" t="s">
        <v>2</v>
      </c>
      <c r="L12" s="37"/>
    </row>
    <row r="13" spans="1:18" ht="17.100000000000001" customHeight="1" x14ac:dyDescent="0.2">
      <c r="A13" s="16"/>
      <c r="B13" s="43" t="str">
        <f>IF(ROUND($L$31,0)=0,"You are spending what you earn.",IF($L$31&gt;0,"You are spending $"&amp;TEXT($L$31,"#,###")&amp;" per "&amp;TEXT(Q28,"general")&amp;" less than you earn.","You are spending $"&amp;TEXT(-$L$31,"#,###")&amp;" per "&amp; TEXT(Q28,"general") &amp;" more than you earn."))</f>
        <v>You are spending what you earn.</v>
      </c>
      <c r="C13" s="43"/>
      <c r="D13" s="43"/>
      <c r="E13" s="43"/>
      <c r="F13" s="165"/>
      <c r="G13" s="165"/>
      <c r="H13" s="20"/>
      <c r="I13" s="157"/>
      <c r="J13" s="40"/>
      <c r="K13" s="41" t="s">
        <v>109</v>
      </c>
      <c r="L13" s="42">
        <f>Income!$E$23</f>
        <v>0</v>
      </c>
    </row>
    <row r="14" spans="1:18" ht="17.100000000000001" customHeight="1" x14ac:dyDescent="0.2">
      <c r="A14" s="16"/>
      <c r="B14" s="43" t="str">
        <f>IF(ROUND($L$31,0)=0,"Your life would be less stressful if you saved a little for a rainy day.",IF($L$31&gt;0,"Congratulations!","Time to take action!"))</f>
        <v>Your life would be less stressful if you saved a little for a rainy day.</v>
      </c>
      <c r="C14" s="43"/>
      <c r="D14" s="43"/>
      <c r="E14" s="43"/>
      <c r="F14" s="165"/>
      <c r="G14" s="165"/>
      <c r="H14" s="20"/>
      <c r="I14" s="157"/>
      <c r="J14" s="45"/>
      <c r="K14" s="45"/>
      <c r="L14" s="46"/>
      <c r="N14" s="156">
        <v>0</v>
      </c>
      <c r="O14" s="166">
        <f t="shared" ref="O14:O22" si="0">L16</f>
        <v>0</v>
      </c>
      <c r="R14" s="156">
        <v>0</v>
      </c>
    </row>
    <row r="15" spans="1:18" ht="17.100000000000001" customHeight="1" x14ac:dyDescent="0.2">
      <c r="A15" s="16"/>
      <c r="B15" s="43"/>
      <c r="C15" s="57"/>
      <c r="D15" s="167"/>
      <c r="E15" s="167"/>
      <c r="F15" s="57"/>
      <c r="G15" s="57"/>
      <c r="H15" s="20"/>
      <c r="I15" s="148"/>
      <c r="J15" s="48" t="s">
        <v>0</v>
      </c>
      <c r="K15" s="49"/>
      <c r="L15" s="50">
        <f>L13</f>
        <v>0</v>
      </c>
      <c r="N15" s="156">
        <v>0</v>
      </c>
      <c r="O15" s="166">
        <f t="shared" si="0"/>
        <v>0</v>
      </c>
      <c r="R15" s="156">
        <v>0</v>
      </c>
    </row>
    <row r="16" spans="1:18" ht="17.100000000000001" customHeight="1" x14ac:dyDescent="0.2">
      <c r="A16" s="16"/>
      <c r="B16" s="57"/>
      <c r="C16" s="57"/>
      <c r="D16" s="167"/>
      <c r="E16" s="167"/>
      <c r="F16" s="57"/>
      <c r="G16" s="57"/>
      <c r="H16" s="20"/>
      <c r="I16" s="157"/>
      <c r="J16" s="51"/>
      <c r="K16" s="51"/>
      <c r="L16" s="51"/>
      <c r="N16" s="156">
        <v>0</v>
      </c>
      <c r="O16" s="166">
        <f t="shared" si="0"/>
        <v>0</v>
      </c>
      <c r="R16" s="156">
        <v>0</v>
      </c>
    </row>
    <row r="17" spans="1:18" ht="17.100000000000001" customHeight="1" x14ac:dyDescent="0.2">
      <c r="A17" s="16"/>
      <c r="B17" s="168" t="s">
        <v>101</v>
      </c>
      <c r="C17" s="168"/>
      <c r="D17" s="168"/>
      <c r="E17" s="168"/>
      <c r="F17" s="168"/>
      <c r="G17" s="168"/>
      <c r="H17" s="20"/>
      <c r="I17" s="157"/>
      <c r="J17" s="37"/>
      <c r="K17" s="38" t="s">
        <v>68</v>
      </c>
      <c r="L17" s="52"/>
      <c r="N17" s="156">
        <v>0</v>
      </c>
      <c r="O17" s="166">
        <f t="shared" si="0"/>
        <v>0</v>
      </c>
      <c r="Q17" s="156" t="s">
        <v>70</v>
      </c>
      <c r="R17" s="156">
        <v>0</v>
      </c>
    </row>
    <row r="18" spans="1:18" ht="17.100000000000001" customHeight="1" x14ac:dyDescent="0.2">
      <c r="A18" s="16"/>
      <c r="B18" s="169"/>
      <c r="C18" s="169"/>
      <c r="D18" s="169"/>
      <c r="E18" s="169"/>
      <c r="F18" s="169"/>
      <c r="G18" s="169"/>
      <c r="H18" s="20"/>
      <c r="I18" s="157"/>
      <c r="J18" s="53"/>
      <c r="K18" s="5" t="s">
        <v>75</v>
      </c>
      <c r="L18" s="54">
        <f>'Financial-Commitments'!E26</f>
        <v>0</v>
      </c>
      <c r="N18" s="156">
        <v>0</v>
      </c>
      <c r="O18" s="166">
        <f t="shared" si="0"/>
        <v>0</v>
      </c>
      <c r="P18" s="156">
        <v>1</v>
      </c>
      <c r="Q18" s="156" t="str">
        <f>Income!Q18</f>
        <v>Weekly</v>
      </c>
      <c r="R18" s="156">
        <v>0</v>
      </c>
    </row>
    <row r="19" spans="1:18" ht="17.100000000000001" customHeight="1" x14ac:dyDescent="0.2">
      <c r="A19" s="16"/>
      <c r="B19" s="170" t="str">
        <f>"      " &amp; $D20</f>
        <v xml:space="preserve">      Financial commitments</v>
      </c>
      <c r="C19" s="171"/>
      <c r="D19" s="171" t="s">
        <v>110</v>
      </c>
      <c r="E19" s="171"/>
      <c r="F19" s="171"/>
      <c r="G19" s="171"/>
      <c r="H19" s="20"/>
      <c r="I19" s="157"/>
      <c r="J19" s="53"/>
      <c r="K19" s="5" t="s">
        <v>4</v>
      </c>
      <c r="L19" s="54">
        <f>'Home-Utilities'!$E$19</f>
        <v>0</v>
      </c>
      <c r="N19" s="156">
        <v>0</v>
      </c>
      <c r="O19" s="166">
        <f t="shared" si="0"/>
        <v>0</v>
      </c>
      <c r="P19" s="156">
        <v>2</v>
      </c>
      <c r="Q19" s="156" t="str">
        <f>Income!Q19</f>
        <v>Fortnightly</v>
      </c>
      <c r="R19" s="156">
        <v>0</v>
      </c>
    </row>
    <row r="20" spans="1:18" ht="17.100000000000001" customHeight="1" x14ac:dyDescent="0.2">
      <c r="A20" s="16"/>
      <c r="B20" s="170" t="str">
        <f>"      " &amp; $D21</f>
        <v xml:space="preserve">      Home / Utilities</v>
      </c>
      <c r="C20" s="171"/>
      <c r="D20" s="171" t="s">
        <v>102</v>
      </c>
      <c r="E20" s="171">
        <f xml:space="preserve"> L18</f>
        <v>0</v>
      </c>
      <c r="F20" s="171"/>
      <c r="G20" s="171"/>
      <c r="H20" s="20"/>
      <c r="I20" s="157"/>
      <c r="J20" s="53"/>
      <c r="K20" s="5" t="s">
        <v>5</v>
      </c>
      <c r="L20" s="54">
        <f>'Home-Utilities'!$E$30</f>
        <v>0</v>
      </c>
      <c r="N20" s="156">
        <v>0</v>
      </c>
      <c r="O20" s="166">
        <f t="shared" si="0"/>
        <v>0</v>
      </c>
      <c r="P20" s="156">
        <v>3</v>
      </c>
      <c r="Q20" s="156" t="str">
        <f>Income!Q20</f>
        <v>Monthly</v>
      </c>
      <c r="R20" s="156">
        <v>0</v>
      </c>
    </row>
    <row r="21" spans="1:18" ht="17.100000000000001" customHeight="1" x14ac:dyDescent="0.2">
      <c r="A21" s="16"/>
      <c r="B21" s="170" t="str">
        <f>"      " &amp; $D22</f>
        <v xml:space="preserve">      Education / Health</v>
      </c>
      <c r="C21" s="171"/>
      <c r="D21" s="171" t="s">
        <v>103</v>
      </c>
      <c r="E21" s="171">
        <f xml:space="preserve"> L19+L20</f>
        <v>0</v>
      </c>
      <c r="F21" s="171"/>
      <c r="G21" s="171"/>
      <c r="H21" s="172"/>
      <c r="I21" s="157"/>
      <c r="J21" s="53"/>
      <c r="K21" s="5" t="s">
        <v>6</v>
      </c>
      <c r="L21" s="54">
        <f>'Education-Health'!$E$20</f>
        <v>0</v>
      </c>
      <c r="N21" s="156">
        <v>0</v>
      </c>
      <c r="O21" s="166">
        <f t="shared" si="0"/>
        <v>0</v>
      </c>
      <c r="P21" s="156">
        <v>4</v>
      </c>
      <c r="Q21" s="156" t="str">
        <f>Income!Q21</f>
        <v>Quarterly</v>
      </c>
      <c r="R21" s="156">
        <v>0</v>
      </c>
    </row>
    <row r="22" spans="1:18" ht="17.100000000000001" customHeight="1" x14ac:dyDescent="0.2">
      <c r="A22" s="173"/>
      <c r="B22" s="170" t="str">
        <f>"      " &amp; $D23</f>
        <v xml:space="preserve">      Shopping / Transport</v>
      </c>
      <c r="C22" s="171"/>
      <c r="D22" s="171" t="s">
        <v>104</v>
      </c>
      <c r="E22" s="171">
        <f>L21+L22</f>
        <v>0</v>
      </c>
      <c r="F22" s="171"/>
      <c r="G22" s="171"/>
      <c r="H22" s="172"/>
      <c r="I22" s="157"/>
      <c r="J22" s="53"/>
      <c r="K22" s="5" t="s">
        <v>7</v>
      </c>
      <c r="L22" s="54">
        <f>'Education-Health'!$E$31</f>
        <v>0</v>
      </c>
      <c r="N22" s="156">
        <v>0</v>
      </c>
      <c r="O22" s="166">
        <f t="shared" si="0"/>
        <v>0</v>
      </c>
      <c r="P22" s="156">
        <v>5</v>
      </c>
      <c r="Q22" s="156" t="str">
        <f>Income!Q22</f>
        <v>Annually</v>
      </c>
      <c r="R22" s="156">
        <v>0</v>
      </c>
    </row>
    <row r="23" spans="1:18" ht="17.100000000000001" customHeight="1" x14ac:dyDescent="0.2">
      <c r="A23" s="173"/>
      <c r="B23" s="170" t="str">
        <f>"      " &amp; $D24</f>
        <v xml:space="preserve">      Entertainment / Eating out</v>
      </c>
      <c r="C23" s="171"/>
      <c r="D23" s="171" t="s">
        <v>105</v>
      </c>
      <c r="E23" s="171">
        <f xml:space="preserve"> L23+L24</f>
        <v>0</v>
      </c>
      <c r="F23" s="171"/>
      <c r="G23" s="171"/>
      <c r="H23" s="172"/>
      <c r="I23" s="157"/>
      <c r="J23" s="53"/>
      <c r="K23" s="5" t="s">
        <v>8</v>
      </c>
      <c r="L23" s="54">
        <f>'Shopping-Transport'!$E$21</f>
        <v>0</v>
      </c>
      <c r="N23" s="156">
        <v>0</v>
      </c>
      <c r="O23" s="156">
        <v>0</v>
      </c>
      <c r="R23" s="166">
        <f>IF(L35&gt;=0,L35,0)</f>
        <v>0</v>
      </c>
    </row>
    <row r="24" spans="1:18" ht="17.100000000000001" customHeight="1" x14ac:dyDescent="0.2">
      <c r="A24" s="173"/>
      <c r="C24" s="171"/>
      <c r="D24" s="171" t="s">
        <v>106</v>
      </c>
      <c r="E24" s="171">
        <f>L25+L26</f>
        <v>0</v>
      </c>
      <c r="F24" s="171"/>
      <c r="G24" s="171"/>
      <c r="H24" s="172"/>
      <c r="I24" s="157"/>
      <c r="J24" s="53"/>
      <c r="K24" s="5" t="s">
        <v>9</v>
      </c>
      <c r="L24" s="54">
        <f>'Shopping-Transport'!$E$31</f>
        <v>0</v>
      </c>
      <c r="N24" s="156">
        <v>0</v>
      </c>
      <c r="O24" s="156">
        <v>0</v>
      </c>
      <c r="R24" s="166">
        <f>IF(L35&lt;0,L35,0)</f>
        <v>0</v>
      </c>
    </row>
    <row r="25" spans="1:18" ht="17.100000000000001" customHeight="1" x14ac:dyDescent="0.2">
      <c r="A25" s="173"/>
      <c r="C25" s="171"/>
      <c r="D25" s="171"/>
      <c r="E25" s="171"/>
      <c r="F25" s="171"/>
      <c r="G25" s="171"/>
      <c r="H25" s="172"/>
      <c r="I25" s="157"/>
      <c r="J25" s="53"/>
      <c r="K25" s="5" t="s">
        <v>10</v>
      </c>
      <c r="L25" s="54">
        <f>'Entertainment-Eating-Out'!$E$21</f>
        <v>0</v>
      </c>
    </row>
    <row r="26" spans="1:18" ht="17.100000000000001" customHeight="1" x14ac:dyDescent="0.2">
      <c r="A26" s="173"/>
      <c r="C26" s="171"/>
      <c r="D26" s="171"/>
      <c r="E26" s="171"/>
      <c r="F26" s="171"/>
      <c r="G26" s="171"/>
      <c r="H26" s="172"/>
      <c r="I26" s="157"/>
      <c r="J26" s="53"/>
      <c r="K26" s="5" t="s">
        <v>72</v>
      </c>
      <c r="L26" s="54">
        <f>'Entertainment-Eating-Out'!$E$29</f>
        <v>0</v>
      </c>
    </row>
    <row r="27" spans="1:18" ht="17.100000000000001" customHeight="1" x14ac:dyDescent="0.25">
      <c r="A27" s="173"/>
      <c r="B27" s="164" t="s">
        <v>96</v>
      </c>
      <c r="C27" s="43"/>
      <c r="D27" s="43"/>
      <c r="E27" s="43"/>
      <c r="F27" s="165"/>
      <c r="G27" s="165"/>
      <c r="H27" s="172"/>
      <c r="I27" s="157"/>
      <c r="J27" s="45"/>
      <c r="K27" s="51"/>
      <c r="L27" s="51"/>
    </row>
    <row r="28" spans="1:18" ht="17.100000000000001" customHeight="1" x14ac:dyDescent="0.2">
      <c r="A28" s="173"/>
      <c r="B28" s="43" t="str">
        <f>IF(ROUND(L31,0)=0,"1) Work back through the budget planner to see where you could cut down on spending.",IF(L31&gt;0,"1) Do a reality check. Is your bank account going up each month? If the results don't match, track your actual","1) Work back through the budget planner starting with 'Entertainment' to see where you could cut down on spending."))</f>
        <v>1) Work back through the budget planner to see where you could cut down on spending.</v>
      </c>
      <c r="C28" s="43"/>
      <c r="D28" s="43"/>
      <c r="E28" s="43"/>
      <c r="F28" s="165"/>
      <c r="G28" s="165"/>
      <c r="H28" s="172"/>
      <c r="I28" s="157"/>
      <c r="J28" s="48" t="s">
        <v>1</v>
      </c>
      <c r="K28" s="49"/>
      <c r="L28" s="50">
        <f>SUM(L18:L26)</f>
        <v>0</v>
      </c>
      <c r="Q28" s="156" t="str">
        <f>VLOOKUP('Entertainment-Eating-Out'!$T$30,$P$29:$Q$33,2,0)</f>
        <v>year</v>
      </c>
    </row>
    <row r="29" spans="1:18" ht="17.100000000000001" customHeight="1" x14ac:dyDescent="0.2">
      <c r="A29" s="173"/>
      <c r="B29" s="43" t="str">
        <f>IF(ROUND(L31,0)=0,"2) Print your plan.",IF(L31&gt;0,"2) If you have spare money each month, think how best to use it, e.g.","2) Print your plan."))</f>
        <v>2) Print your plan.</v>
      </c>
      <c r="C29" s="43"/>
      <c r="D29" s="43"/>
      <c r="E29" s="43"/>
      <c r="F29" s="165"/>
      <c r="G29" s="165"/>
      <c r="H29" s="172"/>
      <c r="I29" s="157"/>
      <c r="J29" s="45"/>
      <c r="K29" s="51"/>
      <c r="L29" s="51"/>
      <c r="P29" s="156">
        <v>1</v>
      </c>
      <c r="Q29" s="156" t="s">
        <v>113</v>
      </c>
    </row>
    <row r="30" spans="1:18" ht="17.100000000000001" customHeight="1" x14ac:dyDescent="0.2">
      <c r="A30" s="173"/>
      <c r="C30" s="43"/>
      <c r="D30" s="43"/>
      <c r="E30" s="43"/>
      <c r="F30" s="165"/>
      <c r="G30" s="165"/>
      <c r="H30" s="172"/>
      <c r="I30" s="157"/>
      <c r="J30" s="45"/>
      <c r="K30" s="61"/>
      <c r="L30" s="62"/>
      <c r="P30" s="156">
        <v>2</v>
      </c>
      <c r="Q30" s="156" t="s">
        <v>114</v>
      </c>
    </row>
    <row r="31" spans="1:18" ht="17.100000000000001" customHeight="1" x14ac:dyDescent="0.25">
      <c r="A31" s="173"/>
      <c r="B31" s="43" t="str">
        <f>IF(ROUND(L31,0)=0,"",IF(L31&gt;0,"      i) repay any loans faster",""))</f>
        <v/>
      </c>
      <c r="C31" s="43"/>
      <c r="D31" s="43"/>
      <c r="E31" s="43"/>
      <c r="F31" s="165"/>
      <c r="G31" s="165"/>
      <c r="H31" s="172"/>
      <c r="I31" s="157"/>
      <c r="J31" s="63" t="str">
        <f>IF(L31&lt;0,"Shortfall","What's left:")</f>
        <v>What's left:</v>
      </c>
      <c r="L31" s="64">
        <f>L15-L28</f>
        <v>0</v>
      </c>
      <c r="N31" s="162"/>
      <c r="P31" s="156">
        <v>3</v>
      </c>
      <c r="Q31" s="156" t="s">
        <v>115</v>
      </c>
    </row>
    <row r="32" spans="1:18" ht="17.100000000000001" customHeight="1" x14ac:dyDescent="0.2">
      <c r="A32" s="173"/>
      <c r="B32" s="43" t="str">
        <f>IF(ROUND(L31,0)=0,"",IF(L31&gt;0,"      ii) put money into a special savings account",""))</f>
        <v/>
      </c>
      <c r="C32" s="43"/>
      <c r="D32" s="43"/>
      <c r="E32" s="43"/>
      <c r="F32" s="165"/>
      <c r="G32" s="165"/>
      <c r="H32" s="172"/>
      <c r="I32" s="157"/>
      <c r="J32" s="45"/>
      <c r="K32" s="119"/>
      <c r="L32" s="66" t="str">
        <f>"per "&amp;Q28</f>
        <v>per year</v>
      </c>
      <c r="P32" s="156">
        <v>4</v>
      </c>
      <c r="Q32" s="156" t="s">
        <v>116</v>
      </c>
    </row>
    <row r="33" spans="1:17" ht="17.100000000000001" customHeight="1" x14ac:dyDescent="0.2">
      <c r="A33" s="173"/>
      <c r="B33" s="174" t="str">
        <f>IF(ROUND(L31,0)=0,"",IF(L31&gt;0,"3) Print your plan.",""))</f>
        <v/>
      </c>
      <c r="C33" s="165"/>
      <c r="D33" s="165"/>
      <c r="E33" s="165"/>
      <c r="F33" s="165"/>
      <c r="G33" s="165"/>
      <c r="H33" s="172"/>
      <c r="I33" s="157"/>
      <c r="J33" s="45"/>
      <c r="L33" s="175"/>
      <c r="N33" s="162"/>
      <c r="P33" s="156">
        <v>5</v>
      </c>
      <c r="Q33" s="156" t="s">
        <v>117</v>
      </c>
    </row>
    <row r="34" spans="1:17" ht="17.100000000000001" customHeight="1" x14ac:dyDescent="0.2">
      <c r="A34" s="173"/>
      <c r="C34" s="174"/>
      <c r="D34" s="174"/>
      <c r="E34" s="174"/>
      <c r="F34" s="174"/>
      <c r="G34" s="174"/>
      <c r="H34" s="172"/>
      <c r="I34" s="157"/>
      <c r="J34" s="45"/>
      <c r="K34" s="119"/>
      <c r="L34" s="119"/>
    </row>
    <row r="35" spans="1:17" ht="17.100000000000001" customHeight="1" thickBot="1" x14ac:dyDescent="0.25">
      <c r="A35" s="176"/>
      <c r="B35" s="177"/>
      <c r="C35" s="177"/>
      <c r="D35" s="177"/>
      <c r="E35" s="177"/>
      <c r="F35" s="177"/>
      <c r="G35" s="177"/>
      <c r="H35" s="178"/>
      <c r="I35" s="157"/>
      <c r="J35" s="45"/>
      <c r="L35" s="74"/>
      <c r="N35" s="162"/>
    </row>
    <row r="36" spans="1:17" ht="15" x14ac:dyDescent="0.2">
      <c r="A36" s="179"/>
      <c r="B36" s="75"/>
      <c r="I36" s="5"/>
      <c r="J36" s="5"/>
      <c r="K36" s="5"/>
      <c r="L36" s="5"/>
    </row>
  </sheetData>
  <sheetProtection selectLockedCells="1"/>
  <dataConsolidate/>
  <customSheetViews>
    <customSheetView guid="{5DEB68D0-18B0-409F-A1B7-526211C97239}" showGridLines="0" fitToPage="1" hiddenRows="1" hiddenColumns="1">
      <selection activeCell="M33" sqref="A1:M33"/>
      <pageMargins left="0.70866141732283472" right="0.70866141732283472" top="0.74803149606299213" bottom="0.74803149606299213" header="0.31496062992125984" footer="0.31496062992125984"/>
      <pageSetup paperSize="9" orientation="portrait" r:id="rId1"/>
    </customSheetView>
  </customSheetViews>
  <mergeCells count="3">
    <mergeCell ref="B10:G11"/>
    <mergeCell ref="B17:G18"/>
    <mergeCell ref="B1:L5"/>
  </mergeCells>
  <phoneticPr fontId="2" type="noConversion"/>
  <conditionalFormatting sqref="L31">
    <cfRule type="expression" dxfId="3" priority="5">
      <formula>$L$31&gt;0</formula>
    </cfRule>
    <cfRule type="expression" dxfId="2" priority="6">
      <formula>$L$31&lt;0</formula>
    </cfRule>
  </conditionalFormatting>
  <pageMargins left="0.59055118110236227" right="0.59055118110236227" top="0.59055118110236227" bottom="0.59055118110236227" header="0.31496062992125984" footer="0.31496062992125984"/>
  <pageSetup paperSize="9" scale="82" orientation="landscape" r:id="rId2"/>
  <headerFooter>
    <oddFooter>Page &amp;P</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75195" r:id="rId5" name="Drop Down 1467">
              <controlPr locked="0" defaultSize="0" autoLine="0" autoPict="0">
                <anchor moveWithCells="1" sizeWithCells="1">
                  <from>
                    <xdr:col>10</xdr:col>
                    <xdr:colOff>1076325</xdr:colOff>
                    <xdr:row>9</xdr:row>
                    <xdr:rowOff>0</xdr:rowOff>
                  </from>
                  <to>
                    <xdr:col>11</xdr:col>
                    <xdr:colOff>771525</xdr:colOff>
                    <xdr:row>10</xdr:row>
                    <xdr:rowOff>9525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75"/>
  <sheetViews>
    <sheetView showRowColHeaders="0" topLeftCell="A25" workbookViewId="0">
      <selection activeCell="F46" sqref="F46"/>
    </sheetView>
  </sheetViews>
  <sheetFormatPr defaultColWidth="0" defaultRowHeight="0" customHeight="1" zeroHeight="1" x14ac:dyDescent="0.2"/>
  <cols>
    <col min="1" max="1" width="2.85546875" style="1" customWidth="1"/>
    <col min="2" max="2" width="30.85546875" style="1" customWidth="1"/>
    <col min="3" max="3" width="22.42578125" style="247" customWidth="1"/>
    <col min="4" max="4" width="14" style="1" customWidth="1"/>
    <col min="5" max="5" width="22.42578125" style="1" bestFit="1" customWidth="1"/>
    <col min="6" max="6" width="4.42578125" style="1" customWidth="1"/>
    <col min="7" max="7" width="26.28515625" style="1" customWidth="1"/>
    <col min="8" max="8" width="4" style="1" customWidth="1"/>
    <col min="9" max="9" width="1.85546875" style="1" customWidth="1"/>
    <col min="10" max="12" width="9.28515625" style="156" hidden="1" customWidth="1"/>
    <col min="13" max="13" width="9.140625" style="156" hidden="1" customWidth="1"/>
    <col min="14" max="14" width="9.7109375" style="156" hidden="1" customWidth="1"/>
    <col min="15" max="15" width="9.140625" style="1" hidden="1" customWidth="1"/>
    <col min="16" max="16" width="23.28515625" style="1" hidden="1" customWidth="1"/>
    <col min="17" max="17" width="9.140625" style="1" hidden="1" customWidth="1"/>
    <col min="18" max="18" width="9.7109375" style="1" hidden="1" customWidth="1"/>
    <col min="19" max="19" width="9.140625" style="1" hidden="1" customWidth="1"/>
    <col min="20" max="20" width="23.28515625" style="1" hidden="1" customWidth="1"/>
    <col min="21" max="16384" width="9.140625" style="1" hidden="1"/>
  </cols>
  <sheetData>
    <row r="1" spans="1:20" ht="15" customHeight="1" x14ac:dyDescent="0.2">
      <c r="B1" s="2" t="s">
        <v>73</v>
      </c>
      <c r="C1" s="3"/>
      <c r="D1" s="3"/>
      <c r="E1" s="3"/>
      <c r="F1" s="3"/>
      <c r="G1" s="3"/>
      <c r="H1" s="3"/>
      <c r="I1" s="3"/>
      <c r="J1" s="3"/>
      <c r="K1" s="3"/>
      <c r="L1" s="3"/>
    </row>
    <row r="2" spans="1:20" ht="15" customHeight="1" x14ac:dyDescent="0.2">
      <c r="B2" s="3"/>
      <c r="C2" s="3"/>
      <c r="D2" s="3"/>
      <c r="E2" s="3"/>
      <c r="F2" s="3"/>
      <c r="G2" s="3"/>
      <c r="H2" s="3"/>
      <c r="I2" s="3"/>
      <c r="J2" s="3"/>
      <c r="K2" s="3"/>
      <c r="L2" s="3"/>
    </row>
    <row r="3" spans="1:20" ht="15" customHeight="1" x14ac:dyDescent="0.2">
      <c r="B3" s="3"/>
      <c r="C3" s="3"/>
      <c r="D3" s="3"/>
      <c r="E3" s="3"/>
      <c r="F3" s="3"/>
      <c r="G3" s="3"/>
      <c r="H3" s="3"/>
      <c r="I3" s="3"/>
      <c r="J3" s="3"/>
      <c r="K3" s="3"/>
      <c r="L3" s="3"/>
    </row>
    <row r="4" spans="1:20" ht="15" customHeight="1" x14ac:dyDescent="0.2">
      <c r="B4" s="3"/>
      <c r="C4" s="3"/>
      <c r="D4" s="3"/>
      <c r="E4" s="3"/>
      <c r="F4" s="3"/>
      <c r="G4" s="3"/>
      <c r="H4" s="3"/>
      <c r="I4" s="3"/>
      <c r="J4" s="3"/>
      <c r="K4" s="3"/>
      <c r="L4" s="3"/>
    </row>
    <row r="5" spans="1:20" ht="15" customHeight="1" x14ac:dyDescent="0.2">
      <c r="A5" s="4"/>
      <c r="B5" s="3"/>
      <c r="C5" s="3"/>
      <c r="D5" s="3"/>
      <c r="E5" s="3"/>
      <c r="F5" s="3"/>
      <c r="G5" s="3"/>
      <c r="H5" s="3"/>
      <c r="I5" s="3"/>
      <c r="J5" s="3"/>
      <c r="K5" s="3"/>
      <c r="L5" s="3"/>
    </row>
    <row r="6" spans="1:20" ht="18.75" customHeight="1" x14ac:dyDescent="0.3">
      <c r="B6" s="180"/>
      <c r="C6" s="181"/>
      <c r="D6" s="182"/>
      <c r="E6" s="182"/>
      <c r="F6" s="182"/>
      <c r="G6" s="182"/>
      <c r="H6" s="182"/>
    </row>
    <row r="7" spans="1:20" ht="15" customHeight="1" x14ac:dyDescent="0.2">
      <c r="B7" s="182"/>
      <c r="C7" s="181"/>
      <c r="D7" s="182"/>
      <c r="E7" s="182"/>
      <c r="F7" s="182"/>
      <c r="G7" s="182"/>
      <c r="H7" s="182"/>
      <c r="J7" s="156" t="s">
        <v>2</v>
      </c>
      <c r="K7" s="156" t="s">
        <v>68</v>
      </c>
      <c r="N7" s="156" t="s">
        <v>69</v>
      </c>
    </row>
    <row r="8" spans="1:20" ht="17.100000000000001" customHeight="1" thickBot="1" x14ac:dyDescent="0.25">
      <c r="A8" s="15"/>
      <c r="B8" s="18"/>
      <c r="C8" s="19"/>
      <c r="D8" s="19"/>
      <c r="E8" s="19"/>
      <c r="F8" s="15"/>
      <c r="G8" s="15"/>
      <c r="H8" s="15"/>
    </row>
    <row r="9" spans="1:20" ht="17.100000000000001" customHeight="1" x14ac:dyDescent="0.2">
      <c r="A9" s="15"/>
      <c r="B9" s="183" t="s">
        <v>67</v>
      </c>
      <c r="C9" s="184"/>
      <c r="D9" s="184"/>
      <c r="E9" s="184"/>
      <c r="F9" s="184"/>
      <c r="G9" s="185"/>
      <c r="H9" s="15"/>
    </row>
    <row r="10" spans="1:20" ht="17.100000000000001" customHeight="1" thickBot="1" x14ac:dyDescent="0.25">
      <c r="A10" s="15"/>
      <c r="B10" s="186"/>
      <c r="C10" s="187"/>
      <c r="D10" s="187"/>
      <c r="E10" s="187"/>
      <c r="F10" s="187"/>
      <c r="G10" s="188"/>
      <c r="H10" s="15"/>
    </row>
    <row r="11" spans="1:20" ht="17.100000000000001" customHeight="1" x14ac:dyDescent="0.2">
      <c r="A11" s="15"/>
      <c r="B11" s="18"/>
      <c r="C11" s="19"/>
      <c r="D11" s="19"/>
      <c r="E11" s="19"/>
      <c r="F11" s="15"/>
      <c r="G11" s="15"/>
      <c r="H11" s="15"/>
    </row>
    <row r="12" spans="1:20" ht="23.25" customHeight="1" x14ac:dyDescent="0.2">
      <c r="A12" s="18"/>
      <c r="C12" s="189" t="s">
        <v>67</v>
      </c>
      <c r="D12" s="190"/>
      <c r="E12" s="191" t="str">
        <f>Income!$E$11</f>
        <v>Annually amount</v>
      </c>
      <c r="F12" s="192"/>
      <c r="G12" s="192"/>
      <c r="H12" s="15"/>
      <c r="T12" s="1">
        <v>1</v>
      </c>
    </row>
    <row r="13" spans="1:20" s="31" customFormat="1" ht="23.25" customHeight="1" x14ac:dyDescent="0.2">
      <c r="A13" s="29"/>
      <c r="C13" s="193" t="s">
        <v>0</v>
      </c>
      <c r="D13" s="194"/>
      <c r="E13" s="195">
        <f>Income!E23</f>
        <v>0</v>
      </c>
      <c r="F13" s="196"/>
      <c r="G13" s="196"/>
      <c r="H13" s="29"/>
      <c r="J13" s="162"/>
      <c r="K13" s="163"/>
      <c r="L13" s="163"/>
      <c r="M13" s="163"/>
      <c r="N13" s="163"/>
    </row>
    <row r="14" spans="1:20" s="31" customFormat="1" ht="23.25" customHeight="1" x14ac:dyDescent="0.2">
      <c r="A14" s="29"/>
      <c r="C14" s="197" t="s">
        <v>1</v>
      </c>
      <c r="D14" s="198"/>
      <c r="E14" s="199">
        <f>SUM(C30:C34)</f>
        <v>0</v>
      </c>
      <c r="F14" s="196"/>
      <c r="G14" s="196"/>
      <c r="H14" s="29"/>
      <c r="J14" s="162"/>
      <c r="K14" s="163"/>
      <c r="L14" s="163"/>
      <c r="M14" s="163"/>
      <c r="N14" s="163"/>
    </row>
    <row r="15" spans="1:20" s="31" customFormat="1" ht="23.25" customHeight="1" x14ac:dyDescent="0.2">
      <c r="A15" s="29"/>
      <c r="C15" s="200" t="str">
        <f>IF(E15&lt;0,"Shortfall:","What's left:")</f>
        <v>What's left:</v>
      </c>
      <c r="D15" s="201"/>
      <c r="E15" s="202">
        <f>E13-E14</f>
        <v>0</v>
      </c>
      <c r="F15" s="196"/>
      <c r="G15" s="196"/>
      <c r="H15" s="29"/>
      <c r="J15" s="162"/>
      <c r="K15" s="163"/>
      <c r="L15" s="163"/>
      <c r="M15" s="163"/>
      <c r="N15" s="163"/>
    </row>
    <row r="16" spans="1:20" s="31" customFormat="1" ht="17.100000000000001" customHeight="1" x14ac:dyDescent="0.2">
      <c r="A16" s="29"/>
      <c r="B16" s="192"/>
      <c r="C16" s="203"/>
      <c r="D16" s="196"/>
      <c r="E16" s="196"/>
      <c r="F16" s="196"/>
      <c r="G16" s="196"/>
      <c r="H16" s="29"/>
      <c r="J16" s="162"/>
      <c r="K16" s="163"/>
      <c r="L16" s="163"/>
      <c r="M16" s="163"/>
      <c r="N16" s="163"/>
    </row>
    <row r="17" spans="1:14" s="31" customFormat="1" ht="17.100000000000001" customHeight="1" x14ac:dyDescent="0.2">
      <c r="A17" s="29"/>
      <c r="B17" s="192"/>
      <c r="C17" s="203"/>
      <c r="D17" s="196"/>
      <c r="E17" s="196"/>
      <c r="F17" s="196"/>
      <c r="G17" s="196"/>
      <c r="H17" s="29"/>
      <c r="J17" s="162"/>
      <c r="K17" s="163"/>
      <c r="L17" s="163"/>
      <c r="M17" s="163"/>
      <c r="N17" s="163"/>
    </row>
    <row r="18" spans="1:14" ht="17.100000000000001" customHeight="1" x14ac:dyDescent="0.2">
      <c r="A18" s="15"/>
      <c r="B18" s="204" t="s">
        <v>74</v>
      </c>
      <c r="C18" s="205"/>
      <c r="D18" s="43"/>
      <c r="E18" s="43"/>
      <c r="F18" s="165"/>
      <c r="G18" s="165"/>
      <c r="H18" s="15"/>
    </row>
    <row r="19" spans="1:14" ht="17.100000000000001" customHeight="1" x14ac:dyDescent="0.2">
      <c r="A19" s="15"/>
      <c r="B19" s="43" t="str">
        <f>IF(ROUND($E$15,0)=0,"You are spending what you earn.",IF($E$15&gt;0,"You are spending $"&amp;TEXT($E$15,"#,###")&amp;" per "&amp;TEXT(Results!Q28,"general")&amp;" less than you earn.","You are spending $"&amp;TEXT(-$E$15,"#,###")&amp;" per "&amp; TEXT(Results!Q28,"general") &amp;" more than you earn."))</f>
        <v>You are spending what you earn.</v>
      </c>
      <c r="C19" s="205"/>
      <c r="D19" s="43"/>
      <c r="E19" s="43"/>
      <c r="F19" s="165"/>
      <c r="G19" s="165"/>
      <c r="H19" s="15"/>
    </row>
    <row r="20" spans="1:14" ht="17.100000000000001" customHeight="1" x14ac:dyDescent="0.2">
      <c r="A20" s="15"/>
      <c r="B20" s="43" t="str">
        <f>IF(ROUND($E$15,0)=0,"Your life would be less stressful if you saved a little for a rainy day.",IF($E$15&gt;0,"Congratulations!","Time to take action!"))</f>
        <v>Your life would be less stressful if you saved a little for a rainy day.</v>
      </c>
      <c r="C20" s="205"/>
      <c r="D20" s="43"/>
      <c r="E20" s="43"/>
      <c r="F20" s="165"/>
      <c r="G20" s="165"/>
      <c r="H20" s="15"/>
      <c r="J20" s="156">
        <v>0</v>
      </c>
      <c r="K20" s="166">
        <f>C30</f>
        <v>0</v>
      </c>
      <c r="N20" s="156">
        <v>0</v>
      </c>
    </row>
    <row r="21" spans="1:14" ht="17.100000000000001" customHeight="1" x14ac:dyDescent="0.2">
      <c r="A21" s="15"/>
      <c r="B21" s="57"/>
      <c r="C21" s="206"/>
      <c r="D21" s="167"/>
      <c r="E21" s="167"/>
      <c r="F21" s="57"/>
      <c r="G21" s="57"/>
      <c r="H21" s="15"/>
      <c r="J21" s="156">
        <v>0</v>
      </c>
      <c r="K21" s="166">
        <f>C31</f>
        <v>0</v>
      </c>
      <c r="N21" s="156">
        <v>0</v>
      </c>
    </row>
    <row r="22" spans="1:14" ht="17.100000000000001" customHeight="1" x14ac:dyDescent="0.2">
      <c r="A22" s="15"/>
      <c r="B22" s="57"/>
      <c r="C22" s="206"/>
      <c r="D22" s="167"/>
      <c r="E22" s="167"/>
      <c r="F22" s="57"/>
      <c r="G22" s="57"/>
      <c r="H22" s="15"/>
      <c r="K22" s="166"/>
    </row>
    <row r="23" spans="1:14" ht="17.100000000000001" customHeight="1" thickBot="1" x14ac:dyDescent="0.25">
      <c r="A23" s="15"/>
      <c r="B23" s="207"/>
      <c r="C23" s="208"/>
      <c r="D23" s="209"/>
      <c r="E23" s="209"/>
      <c r="F23" s="207"/>
      <c r="G23" s="207"/>
      <c r="H23" s="15"/>
      <c r="K23" s="166"/>
    </row>
    <row r="24" spans="1:14" ht="17.100000000000001" customHeight="1" x14ac:dyDescent="0.2">
      <c r="A24" s="15"/>
      <c r="B24" s="210" t="s">
        <v>101</v>
      </c>
      <c r="C24" s="211"/>
      <c r="D24" s="211"/>
      <c r="E24" s="211"/>
      <c r="F24" s="211"/>
      <c r="G24" s="212"/>
      <c r="H24" s="15"/>
      <c r="J24" s="156">
        <v>0</v>
      </c>
      <c r="K24" s="166" t="e">
        <f>#REF!</f>
        <v>#REF!</v>
      </c>
      <c r="M24" s="156" t="s">
        <v>70</v>
      </c>
      <c r="N24" s="156">
        <v>0</v>
      </c>
    </row>
    <row r="25" spans="1:14" ht="17.100000000000001" customHeight="1" thickBot="1" x14ac:dyDescent="0.25">
      <c r="A25" s="15"/>
      <c r="B25" s="213"/>
      <c r="C25" s="214"/>
      <c r="D25" s="214"/>
      <c r="E25" s="214"/>
      <c r="F25" s="214"/>
      <c r="G25" s="215"/>
      <c r="H25" s="15"/>
      <c r="J25" s="156">
        <v>0</v>
      </c>
      <c r="K25" s="166" t="e">
        <f>#REF!</f>
        <v>#REF!</v>
      </c>
      <c r="L25" s="156">
        <v>2</v>
      </c>
      <c r="M25" s="156" t="s">
        <v>62</v>
      </c>
      <c r="N25" s="156">
        <v>0</v>
      </c>
    </row>
    <row r="26" spans="1:14" ht="17.100000000000001" customHeight="1" x14ac:dyDescent="0.2">
      <c r="A26" s="15"/>
      <c r="B26" s="216"/>
      <c r="C26" s="217"/>
      <c r="D26" s="218"/>
      <c r="E26" s="218"/>
      <c r="F26" s="216"/>
      <c r="G26" s="216"/>
      <c r="H26" s="15"/>
      <c r="K26" s="166"/>
    </row>
    <row r="27" spans="1:14" ht="17.100000000000001" customHeight="1" x14ac:dyDescent="0.2">
      <c r="A27" s="15"/>
      <c r="B27" s="57"/>
      <c r="C27" s="206"/>
      <c r="D27" s="167"/>
      <c r="E27" s="167"/>
      <c r="F27" s="57"/>
      <c r="G27" s="57"/>
      <c r="H27" s="15"/>
      <c r="J27" s="156">
        <v>0</v>
      </c>
      <c r="K27" s="166" t="e">
        <f>#REF!</f>
        <v>#REF!</v>
      </c>
      <c r="N27" s="156">
        <v>0</v>
      </c>
    </row>
    <row r="28" spans="1:14" s="224" customFormat="1" ht="22.5" customHeight="1" x14ac:dyDescent="0.2">
      <c r="A28" s="219"/>
      <c r="B28" s="220" t="s">
        <v>111</v>
      </c>
      <c r="C28" s="221" t="str">
        <f>Income!$E$11</f>
        <v>Annually amount</v>
      </c>
      <c r="D28" s="222"/>
      <c r="E28" s="222"/>
      <c r="F28" s="223"/>
      <c r="G28" s="223"/>
      <c r="H28" s="219"/>
      <c r="J28" s="225"/>
      <c r="K28" s="226"/>
      <c r="L28" s="225"/>
      <c r="M28" s="225"/>
      <c r="N28" s="225"/>
    </row>
    <row r="29" spans="1:14" ht="17.100000000000001" customHeight="1" x14ac:dyDescent="0.2">
      <c r="A29" s="15"/>
      <c r="B29" s="182"/>
      <c r="C29" s="227"/>
      <c r="D29" s="228"/>
      <c r="E29" s="228"/>
      <c r="F29" s="196"/>
      <c r="G29" s="196"/>
      <c r="H29" s="15"/>
      <c r="K29" s="166"/>
    </row>
    <row r="30" spans="1:14" ht="16.5" customHeight="1" x14ac:dyDescent="0.2">
      <c r="A30" s="15"/>
      <c r="B30" s="170" t="str">
        <f>"      " &amp; $D31</f>
        <v xml:space="preserve">      Financial commitments</v>
      </c>
      <c r="C30" s="229">
        <f>'Financial-Commitments'!E26</f>
        <v>0</v>
      </c>
      <c r="D30" s="230" t="s">
        <v>110</v>
      </c>
      <c r="E30" s="182"/>
      <c r="F30" s="171"/>
      <c r="G30" s="57"/>
      <c r="H30" s="15"/>
      <c r="J30" s="156">
        <v>0</v>
      </c>
      <c r="K30" s="166">
        <f>C33</f>
        <v>0</v>
      </c>
      <c r="L30" s="156">
        <v>3</v>
      </c>
      <c r="M30" s="156" t="s">
        <v>63</v>
      </c>
      <c r="N30" s="156">
        <v>0</v>
      </c>
    </row>
    <row r="31" spans="1:14" ht="17.100000000000001" customHeight="1" x14ac:dyDescent="0.2">
      <c r="A31" s="15"/>
      <c r="B31" s="170" t="str">
        <f>"      " &amp; $D32</f>
        <v xml:space="preserve">      Home / Utilities</v>
      </c>
      <c r="C31" s="229">
        <f>'Home-Utilities'!$E$19+'Home-Utilities'!$E$30</f>
        <v>0</v>
      </c>
      <c r="D31" s="230" t="s">
        <v>102</v>
      </c>
      <c r="E31" s="231">
        <f>C30</f>
        <v>0</v>
      </c>
      <c r="F31" s="171"/>
      <c r="G31" s="57"/>
      <c r="H31" s="15"/>
      <c r="J31" s="156">
        <v>0</v>
      </c>
      <c r="K31" s="166" t="e">
        <f>#REF!</f>
        <v>#REF!</v>
      </c>
      <c r="L31" s="156">
        <v>4</v>
      </c>
      <c r="M31" s="156" t="s">
        <v>64</v>
      </c>
      <c r="N31" s="156">
        <v>0</v>
      </c>
    </row>
    <row r="32" spans="1:14" ht="17.100000000000001" customHeight="1" x14ac:dyDescent="0.2">
      <c r="A32" s="15"/>
      <c r="B32" s="170" t="str">
        <f>"      " &amp; $D33</f>
        <v xml:space="preserve">      Education / Health</v>
      </c>
      <c r="C32" s="229">
        <f>'Education-Health'!E20+'Education-Health'!E31</f>
        <v>0</v>
      </c>
      <c r="D32" s="230" t="s">
        <v>103</v>
      </c>
      <c r="E32" s="231">
        <f>C31</f>
        <v>0</v>
      </c>
      <c r="F32" s="171"/>
      <c r="G32" s="57"/>
      <c r="H32" s="232"/>
      <c r="J32" s="156">
        <v>0</v>
      </c>
      <c r="K32" s="166">
        <f>C34</f>
        <v>0</v>
      </c>
      <c r="L32" s="156">
        <v>5</v>
      </c>
      <c r="M32" s="156" t="s">
        <v>71</v>
      </c>
      <c r="N32" s="156">
        <v>0</v>
      </c>
    </row>
    <row r="33" spans="1:14" ht="17.100000000000001" customHeight="1" x14ac:dyDescent="0.2">
      <c r="A33" s="232"/>
      <c r="B33" s="170" t="str">
        <f>"      " &amp; $D34</f>
        <v xml:space="preserve">      Shopping / Transport</v>
      </c>
      <c r="C33" s="229">
        <f>'Shopping-Transport'!$E$21+'Shopping-Transport'!$E$31</f>
        <v>0</v>
      </c>
      <c r="D33" s="230" t="s">
        <v>104</v>
      </c>
      <c r="E33" s="231">
        <f>C32</f>
        <v>0</v>
      </c>
      <c r="F33" s="171"/>
      <c r="G33" s="57"/>
      <c r="H33" s="232"/>
      <c r="J33" s="156">
        <v>0</v>
      </c>
      <c r="K33" s="166" t="e">
        <f>#REF!</f>
        <v>#REF!</v>
      </c>
      <c r="L33" s="156">
        <v>6</v>
      </c>
      <c r="M33" s="156" t="s">
        <v>65</v>
      </c>
      <c r="N33" s="156">
        <v>0</v>
      </c>
    </row>
    <row r="34" spans="1:14" ht="17.100000000000001" customHeight="1" x14ac:dyDescent="0.2">
      <c r="A34" s="232"/>
      <c r="B34" s="170" t="str">
        <f>"      " &amp; $D35</f>
        <v xml:space="preserve">      Entertainment / Eating out</v>
      </c>
      <c r="C34" s="229">
        <f>'Entertainment-Eating-Out'!$E$21+'Entertainment-Eating-Out'!$E$29</f>
        <v>0</v>
      </c>
      <c r="D34" s="230" t="s">
        <v>105</v>
      </c>
      <c r="E34" s="231">
        <f>C33</f>
        <v>0</v>
      </c>
      <c r="F34" s="171"/>
      <c r="G34" s="57"/>
      <c r="H34" s="232"/>
      <c r="J34" s="156">
        <v>0</v>
      </c>
      <c r="K34" s="156">
        <v>0</v>
      </c>
      <c r="N34" s="166">
        <f>IF(E15&gt;=0,E15,0)</f>
        <v>0</v>
      </c>
    </row>
    <row r="35" spans="1:14" ht="17.100000000000001" customHeight="1" x14ac:dyDescent="0.2">
      <c r="A35" s="232"/>
      <c r="B35" s="182"/>
      <c r="C35" s="233"/>
      <c r="D35" s="230" t="s">
        <v>106</v>
      </c>
      <c r="E35" s="231">
        <f>C34</f>
        <v>0</v>
      </c>
      <c r="F35" s="234"/>
      <c r="G35" s="182"/>
      <c r="H35" s="232"/>
      <c r="J35" s="156">
        <v>0</v>
      </c>
      <c r="K35" s="156">
        <v>0</v>
      </c>
      <c r="N35" s="166">
        <f>IF(E15&lt;0,E15,0)</f>
        <v>0</v>
      </c>
    </row>
    <row r="36" spans="1:14" ht="17.100000000000001" customHeight="1" x14ac:dyDescent="0.2">
      <c r="A36" s="232"/>
      <c r="B36" s="182"/>
      <c r="C36" s="181"/>
      <c r="D36" s="182"/>
      <c r="E36" s="182"/>
      <c r="F36" s="182"/>
      <c r="G36" s="182"/>
      <c r="H36" s="232"/>
    </row>
    <row r="37" spans="1:14" ht="17.100000000000001" customHeight="1" x14ac:dyDescent="0.2">
      <c r="A37" s="232"/>
      <c r="B37" s="182"/>
      <c r="C37" s="181"/>
      <c r="D37" s="182"/>
      <c r="E37" s="182"/>
      <c r="F37" s="182"/>
      <c r="G37" s="182"/>
      <c r="H37" s="232"/>
    </row>
    <row r="38" spans="1:14" ht="17.100000000000001" customHeight="1" x14ac:dyDescent="0.2">
      <c r="A38" s="232"/>
      <c r="B38" s="182"/>
      <c r="C38" s="181"/>
      <c r="D38" s="182"/>
      <c r="E38" s="182"/>
      <c r="F38" s="182"/>
      <c r="G38" s="182"/>
      <c r="H38" s="232"/>
    </row>
    <row r="39" spans="1:14" ht="17.100000000000001" customHeight="1" x14ac:dyDescent="0.2">
      <c r="A39" s="232"/>
      <c r="B39" s="182"/>
      <c r="C39" s="181"/>
      <c r="D39" s="182"/>
      <c r="E39" s="182"/>
      <c r="F39" s="182"/>
      <c r="G39" s="182"/>
      <c r="H39" s="232"/>
    </row>
    <row r="40" spans="1:14" ht="17.100000000000001" customHeight="1" x14ac:dyDescent="0.2">
      <c r="A40" s="232"/>
      <c r="B40" s="204" t="s">
        <v>96</v>
      </c>
      <c r="C40" s="205"/>
      <c r="D40" s="43"/>
      <c r="E40" s="43"/>
      <c r="F40" s="165"/>
      <c r="G40" s="165"/>
      <c r="H40" s="232"/>
    </row>
    <row r="41" spans="1:14" ht="17.100000000000001" customHeight="1" x14ac:dyDescent="0.2">
      <c r="A41" s="232"/>
      <c r="B41" s="204"/>
      <c r="C41" s="205"/>
      <c r="D41" s="43"/>
      <c r="E41" s="43"/>
      <c r="F41" s="165"/>
      <c r="G41" s="165"/>
      <c r="H41" s="232"/>
    </row>
    <row r="42" spans="1:14" ht="17.100000000000001" customHeight="1" x14ac:dyDescent="0.2">
      <c r="A42" s="232"/>
      <c r="B42" s="43" t="str">
        <f>IF(E15&lt;0,"1) Work back through the budget planner starting with 'Entertainment' to see where you could cut down on spending.",IF(E15&gt;0,"1) Do a reality check. Is your bank account going up each month? If the results don't match, track your actual","1) Work back through the budget planner to see where could you cut down on spending."))</f>
        <v>1) Work back through the budget planner to see where could you cut down on spending.</v>
      </c>
      <c r="C42" s="205"/>
      <c r="D42" s="43"/>
      <c r="E42" s="43"/>
      <c r="F42" s="165"/>
      <c r="G42" s="165"/>
      <c r="H42" s="232"/>
    </row>
    <row r="43" spans="1:14" ht="17.100000000000001" customHeight="1" x14ac:dyDescent="0.2">
      <c r="A43" s="232"/>
      <c r="B43" s="43" t="str">
        <f>IF(E15&gt;0,"         spending in more detail. The money is going somewhere!","2) If you feel like your debts are out of control, check out the 'Managing my money' section.")</f>
        <v>2) If you feel like your debts are out of control, check out the 'Managing my money' section.</v>
      </c>
      <c r="C43" s="205"/>
      <c r="D43" s="43"/>
      <c r="E43" s="43"/>
      <c r="F43" s="165"/>
      <c r="G43" s="165"/>
      <c r="H43" s="232"/>
    </row>
    <row r="44" spans="1:14" ht="17.100000000000001" customHeight="1" x14ac:dyDescent="0.2">
      <c r="A44" s="232"/>
      <c r="B44" s="43" t="str">
        <f>IF(E15&gt;0,"2) If you have spare money each month, think how best to use it, e.g.","3) Print your plan.")</f>
        <v>3) Print your plan.</v>
      </c>
      <c r="C44" s="205"/>
      <c r="D44" s="43"/>
      <c r="E44" s="43"/>
      <c r="F44" s="165"/>
      <c r="G44" s="165"/>
      <c r="H44" s="232"/>
    </row>
    <row r="45" spans="1:14" ht="17.100000000000001" customHeight="1" x14ac:dyDescent="0.2">
      <c r="A45" s="232"/>
      <c r="B45" s="43" t="str">
        <f>IF(E15&gt;0,"      i) repay any loans faster","")</f>
        <v/>
      </c>
      <c r="C45" s="205"/>
      <c r="D45" s="43"/>
      <c r="E45" s="43"/>
      <c r="F45" s="165"/>
      <c r="G45" s="165"/>
      <c r="H45" s="232"/>
      <c r="J45" s="162">
        <f>IF(E13&lt;0,0,E13)</f>
        <v>0</v>
      </c>
    </row>
    <row r="46" spans="1:14" ht="17.100000000000001" customHeight="1" x14ac:dyDescent="0.2">
      <c r="A46" s="232"/>
      <c r="B46" s="43" t="str">
        <f>IF(E15&gt;0,"      ii) put money into a special savings account","")</f>
        <v/>
      </c>
      <c r="C46" s="205"/>
      <c r="D46" s="43"/>
      <c r="E46" s="43"/>
      <c r="F46" s="165"/>
      <c r="G46" s="165"/>
      <c r="H46" s="232"/>
    </row>
    <row r="47" spans="1:14" ht="17.100000000000001" customHeight="1" x14ac:dyDescent="0.2">
      <c r="A47" s="232"/>
      <c r="B47" s="165" t="str">
        <f>IF(E15&gt;0,"      iii) increase your contributions to superannuation or other investments","")</f>
        <v/>
      </c>
      <c r="C47" s="235"/>
      <c r="D47" s="165"/>
      <c r="E47" s="165"/>
      <c r="F47" s="165"/>
      <c r="G47" s="165"/>
      <c r="H47" s="232"/>
      <c r="J47" s="162">
        <f>IF(E14&lt;0,0,E14)</f>
        <v>0</v>
      </c>
    </row>
    <row r="48" spans="1:14" ht="17.100000000000001" customHeight="1" x14ac:dyDescent="0.2">
      <c r="A48" s="232"/>
      <c r="B48" s="174" t="str">
        <f>IF(E15&gt;0,"3) Print your plan.","")</f>
        <v/>
      </c>
      <c r="C48" s="236"/>
      <c r="D48" s="174"/>
      <c r="E48" s="174"/>
      <c r="F48" s="174"/>
      <c r="G48" s="174"/>
      <c r="H48" s="232"/>
    </row>
    <row r="49" spans="1:11" ht="17.100000000000001" customHeight="1" x14ac:dyDescent="0.2">
      <c r="A49" s="15"/>
      <c r="B49" s="57"/>
      <c r="C49" s="206"/>
      <c r="D49" s="167"/>
      <c r="E49" s="167"/>
      <c r="F49" s="57"/>
      <c r="G49" s="57"/>
      <c r="H49" s="15"/>
      <c r="K49" s="166"/>
    </row>
    <row r="50" spans="1:11" ht="17.100000000000001" customHeight="1" thickBot="1" x14ac:dyDescent="0.25">
      <c r="A50" s="15"/>
      <c r="B50" s="207"/>
      <c r="C50" s="208"/>
      <c r="D50" s="209"/>
      <c r="E50" s="209"/>
      <c r="F50" s="207"/>
      <c r="G50" s="207"/>
      <c r="H50" s="15"/>
      <c r="K50" s="166"/>
    </row>
    <row r="51" spans="1:11" ht="17.100000000000001" customHeight="1" x14ac:dyDescent="0.2">
      <c r="A51" s="15"/>
      <c r="B51" s="210" t="s">
        <v>107</v>
      </c>
      <c r="C51" s="211"/>
      <c r="D51" s="211"/>
      <c r="E51" s="211"/>
      <c r="F51" s="211"/>
      <c r="G51" s="212"/>
      <c r="H51" s="15"/>
      <c r="K51" s="166"/>
    </row>
    <row r="52" spans="1:11" ht="16.5" customHeight="1" thickBot="1" x14ac:dyDescent="0.25">
      <c r="A52" s="15"/>
      <c r="B52" s="213"/>
      <c r="C52" s="214"/>
      <c r="D52" s="214"/>
      <c r="E52" s="214"/>
      <c r="F52" s="214"/>
      <c r="G52" s="215"/>
      <c r="H52" s="15"/>
      <c r="K52" s="166"/>
    </row>
    <row r="53" spans="1:11" ht="17.100000000000001" customHeight="1" x14ac:dyDescent="0.2">
      <c r="A53" s="15"/>
      <c r="B53" s="192"/>
      <c r="C53" s="192"/>
      <c r="D53" s="192"/>
      <c r="E53" s="192"/>
      <c r="F53" s="228"/>
      <c r="G53" s="192"/>
      <c r="H53" s="15"/>
      <c r="K53" s="166"/>
    </row>
    <row r="54" spans="1:11" ht="17.100000000000001" customHeight="1" x14ac:dyDescent="0.2">
      <c r="A54" s="15"/>
      <c r="B54" s="237" t="s">
        <v>2</v>
      </c>
      <c r="C54" s="238" t="s">
        <v>11</v>
      </c>
      <c r="D54" s="239" t="s">
        <v>12</v>
      </c>
      <c r="E54" s="239" t="str">
        <f>Income!E11</f>
        <v>Annually amount</v>
      </c>
      <c r="F54" s="240"/>
      <c r="G54" s="241" t="s">
        <v>108</v>
      </c>
      <c r="H54" s="15"/>
      <c r="K54" s="166"/>
    </row>
    <row r="55" spans="1:11" ht="17.100000000000001" customHeight="1" x14ac:dyDescent="0.2">
      <c r="A55" s="15"/>
      <c r="B55" s="57" t="str">
        <f>Income!B12</f>
        <v>Your take-home pay</v>
      </c>
      <c r="C55" s="206" t="str">
        <f>VLOOKUP(Income!T12,Income!$P$18:$Q$22,2,0)</f>
        <v>Monthly</v>
      </c>
      <c r="D55" s="167" t="str">
        <f>IF(Income!D12&gt;0,Income!D12,"  ")</f>
        <v xml:space="preserve">  </v>
      </c>
      <c r="E55" s="167" t="str">
        <f>IF(Income!E12&gt;0,Income!E12,"  ")</f>
        <v xml:space="preserve">  </v>
      </c>
      <c r="F55" s="242"/>
      <c r="G55" s="57"/>
      <c r="H55" s="15"/>
      <c r="K55" s="166"/>
    </row>
    <row r="56" spans="1:11" ht="17.100000000000001" customHeight="1" x14ac:dyDescent="0.2">
      <c r="A56" s="15"/>
      <c r="B56" s="57" t="str">
        <f>Income!B13</f>
        <v>Your partner's take-home pay</v>
      </c>
      <c r="C56" s="206" t="str">
        <f>VLOOKUP(Income!T13,Income!$P$18:$Q$22,2,0)</f>
        <v>Fortnightly</v>
      </c>
      <c r="D56" s="167" t="str">
        <f>IF(Income!D13&gt;0,Income!D13,"  ")</f>
        <v xml:space="preserve">  </v>
      </c>
      <c r="E56" s="167" t="str">
        <f>IF(Income!E13&gt;0,Income!E13,"  ")</f>
        <v xml:space="preserve">  </v>
      </c>
      <c r="F56" s="242"/>
      <c r="G56" s="57"/>
      <c r="H56" s="15"/>
      <c r="K56" s="166"/>
    </row>
    <row r="57" spans="1:11" ht="17.100000000000001" customHeight="1" x14ac:dyDescent="0.2">
      <c r="A57" s="15"/>
      <c r="B57" s="57" t="str">
        <f>Income!B15</f>
        <v>Bonuses/overtime</v>
      </c>
      <c r="C57" s="206" t="str">
        <f>VLOOKUP(Income!T15,Income!$P$18:$Q$22,2,0)</f>
        <v>Annually</v>
      </c>
      <c r="D57" s="167" t="str">
        <f>IF(Income!D15&gt;0,Income!D15,"  ")</f>
        <v xml:space="preserve">  </v>
      </c>
      <c r="E57" s="167" t="str">
        <f>IF(Income!E15&gt;0,Income!E15,"  ")</f>
        <v xml:space="preserve">  </v>
      </c>
      <c r="F57" s="242"/>
      <c r="G57" s="243"/>
      <c r="H57" s="15"/>
      <c r="K57" s="166"/>
    </row>
    <row r="58" spans="1:11" ht="17.100000000000001" customHeight="1" x14ac:dyDescent="0.2">
      <c r="A58" s="15"/>
      <c r="B58" s="57" t="str">
        <f>Income!B16</f>
        <v>Income from savings and investments</v>
      </c>
      <c r="C58" s="206" t="str">
        <f>VLOOKUP(Income!T16,Income!$P$18:$Q$22,2,0)</f>
        <v>Annually</v>
      </c>
      <c r="D58" s="167" t="str">
        <f>IF(Income!D16&gt;0,Income!D16,"  ")</f>
        <v xml:space="preserve">  </v>
      </c>
      <c r="E58" s="167" t="str">
        <f>IF(Income!E16&gt;0,Income!E16,"  ")</f>
        <v xml:space="preserve">  </v>
      </c>
      <c r="F58" s="242"/>
      <c r="G58" s="57"/>
      <c r="H58" s="15"/>
      <c r="K58" s="166"/>
    </row>
    <row r="59" spans="1:11" ht="17.100000000000001" customHeight="1" x14ac:dyDescent="0.2">
      <c r="A59" s="15"/>
      <c r="B59" s="57" t="str">
        <f>Income!B18</f>
        <v>Centrelink benefits</v>
      </c>
      <c r="C59" s="206" t="str">
        <f>VLOOKUP(Income!T18,Income!$P$18:$Q$22,2,0)</f>
        <v>Fortnightly</v>
      </c>
      <c r="D59" s="167" t="str">
        <f>IF(Income!D18&gt;0,Income!D18,"  ")</f>
        <v xml:space="preserve">  </v>
      </c>
      <c r="E59" s="167" t="str">
        <f>IF(Income!E18&gt;0,Income!E18,"  ")</f>
        <v xml:space="preserve">  </v>
      </c>
      <c r="F59" s="242"/>
      <c r="G59" s="57"/>
      <c r="H59" s="15"/>
      <c r="K59" s="166"/>
    </row>
    <row r="60" spans="1:11" ht="17.100000000000001" customHeight="1" x14ac:dyDescent="0.2">
      <c r="A60" s="15"/>
      <c r="B60" s="57" t="str">
        <f>Income!B19</f>
        <v>Family benefit payments</v>
      </c>
      <c r="C60" s="206" t="str">
        <f>VLOOKUP(Income!T19,Income!$P$18:$Q$22,2,0)</f>
        <v>Fortnightly</v>
      </c>
      <c r="D60" s="167" t="str">
        <f>IF(Income!D19&gt;0,Income!D19,"  ")</f>
        <v xml:space="preserve">  </v>
      </c>
      <c r="E60" s="167" t="str">
        <f>IF(Income!E19&gt;0,Income!E19,"  ")</f>
        <v xml:space="preserve">  </v>
      </c>
      <c r="F60" s="242"/>
      <c r="G60" s="57"/>
      <c r="H60" s="15"/>
      <c r="K60" s="166"/>
    </row>
    <row r="61" spans="1:11" ht="17.100000000000001" customHeight="1" x14ac:dyDescent="0.2">
      <c r="A61" s="15"/>
      <c r="B61" s="57" t="str">
        <f>Income!B21</f>
        <v>Child support received</v>
      </c>
      <c r="C61" s="206" t="str">
        <f>VLOOKUP(Income!T21,Income!$P$18:$Q$22,2,0)</f>
        <v>Monthly</v>
      </c>
      <c r="D61" s="167" t="str">
        <f>IF(Income!D21&gt;0,Income!D21,"  ")</f>
        <v xml:space="preserve">  </v>
      </c>
      <c r="E61" s="167" t="str">
        <f>IF(Income!E21&gt;0,Income!E21,"  ")</f>
        <v xml:space="preserve">  </v>
      </c>
      <c r="F61" s="242"/>
      <c r="G61" s="57"/>
      <c r="H61" s="15"/>
      <c r="K61" s="166"/>
    </row>
    <row r="62" spans="1:11" ht="17.100000000000001" customHeight="1" x14ac:dyDescent="0.2">
      <c r="A62" s="15"/>
      <c r="B62" s="57" t="str">
        <f>Income!B22</f>
        <v>Other</v>
      </c>
      <c r="C62" s="206" t="str">
        <f>VLOOKUP(Income!T22,Income!$P$18:$Q$22,2,0)</f>
        <v>Monthly</v>
      </c>
      <c r="D62" s="167" t="str">
        <f>IF(Income!D22&gt;0,Income!D22,"  ")</f>
        <v xml:space="preserve">  </v>
      </c>
      <c r="E62" s="167" t="str">
        <f>IF(Income!E22&gt;0,Income!E22,"  ")</f>
        <v xml:space="preserve">  </v>
      </c>
      <c r="F62" s="242"/>
      <c r="G62" s="57"/>
      <c r="H62" s="15"/>
      <c r="K62" s="166"/>
    </row>
    <row r="63" spans="1:11" ht="17.100000000000001" customHeight="1" x14ac:dyDescent="0.2">
      <c r="A63" s="15"/>
      <c r="B63" s="57"/>
      <c r="C63" s="206"/>
      <c r="D63" s="167"/>
      <c r="E63" s="167"/>
      <c r="F63" s="57"/>
      <c r="G63" s="57"/>
      <c r="H63" s="15"/>
      <c r="K63" s="166"/>
    </row>
    <row r="64" spans="1:11" ht="17.100000000000001" customHeight="1" x14ac:dyDescent="0.2">
      <c r="A64" s="15"/>
      <c r="B64" s="237" t="s">
        <v>3</v>
      </c>
      <c r="C64" s="238" t="s">
        <v>11</v>
      </c>
      <c r="D64" s="239" t="s">
        <v>12</v>
      </c>
      <c r="E64" s="239" t="str">
        <f>'Financial-Commitments'!E11</f>
        <v>Annually amount</v>
      </c>
      <c r="F64" s="240"/>
      <c r="G64" s="241"/>
      <c r="H64" s="15"/>
      <c r="K64" s="166"/>
    </row>
    <row r="65" spans="1:11" ht="17.100000000000001" customHeight="1" x14ac:dyDescent="0.2">
      <c r="A65" s="15"/>
      <c r="B65" s="57" t="str">
        <f>'Financial-Commitments'!B12</f>
        <v>Rent / Mortgage</v>
      </c>
      <c r="C65" s="206" t="str">
        <f>VLOOKUP('Financial-Commitments'!T12,'Financial-Commitments'!$P$18:$Q$22,2,0)</f>
        <v>Weekly</v>
      </c>
      <c r="D65" s="167" t="str">
        <f>IF('Financial-Commitments'!D12&gt;0,'Financial-Commitments'!D12," ")</f>
        <v xml:space="preserve"> </v>
      </c>
      <c r="E65" s="167" t="str">
        <f>IF('Financial-Commitments'!E12&gt;0,'Financial-Commitments'!E12," ")</f>
        <v xml:space="preserve"> </v>
      </c>
      <c r="F65" s="240"/>
      <c r="G65" s="182"/>
      <c r="H65" s="15"/>
      <c r="K65" s="166"/>
    </row>
    <row r="66" spans="1:11" ht="17.100000000000001" customHeight="1" x14ac:dyDescent="0.2">
      <c r="A66" s="15"/>
      <c r="B66" s="57" t="str">
        <f>'Financial-Commitments'!B13</f>
        <v>Car loan repayments</v>
      </c>
      <c r="C66" s="206" t="str">
        <f>VLOOKUP('Financial-Commitments'!T13,'Financial-Commitments'!$P$18:$Q$22,2,0)</f>
        <v>Monthly</v>
      </c>
      <c r="D66" s="167" t="str">
        <f>IF('Financial-Commitments'!D13&gt;0,'Financial-Commitments'!D13," ")</f>
        <v xml:space="preserve"> </v>
      </c>
      <c r="E66" s="167" t="str">
        <f>IF('Financial-Commitments'!E13&gt;0,'Financial-Commitments'!E13," ")</f>
        <v xml:space="preserve"> </v>
      </c>
      <c r="F66" s="242"/>
      <c r="G66" s="57"/>
      <c r="H66" s="15"/>
      <c r="K66" s="166"/>
    </row>
    <row r="67" spans="1:11" ht="17.100000000000001" customHeight="1" x14ac:dyDescent="0.2">
      <c r="A67" s="15"/>
      <c r="B67" s="57" t="str">
        <f>'Financial-Commitments'!B15</f>
        <v>Other loan repayments</v>
      </c>
      <c r="C67" s="206" t="str">
        <f>VLOOKUP('Financial-Commitments'!T15,'Financial-Commitments'!$P$18:$Q$22,2,0)</f>
        <v>Monthly</v>
      </c>
      <c r="D67" s="167" t="str">
        <f>IF('Financial-Commitments'!D15&gt;0,'Financial-Commitments'!D15," ")</f>
        <v xml:space="preserve"> </v>
      </c>
      <c r="E67" s="167" t="str">
        <f>IF('Financial-Commitments'!E15&gt;0,'Financial-Commitments'!E15," ")</f>
        <v xml:space="preserve"> </v>
      </c>
      <c r="F67" s="242"/>
      <c r="G67" s="57"/>
      <c r="H67" s="15"/>
      <c r="K67" s="166"/>
    </row>
    <row r="68" spans="1:11" ht="17.100000000000001" customHeight="1" x14ac:dyDescent="0.2">
      <c r="A68" s="15"/>
      <c r="B68" s="57" t="str">
        <f>'Financial-Commitments'!B16</f>
        <v>Credit card interest</v>
      </c>
      <c r="C68" s="206" t="str">
        <f>VLOOKUP('Financial-Commitments'!T16,'Financial-Commitments'!$P$18:$Q$22,2,0)</f>
        <v>Monthly</v>
      </c>
      <c r="D68" s="167" t="str">
        <f>IF('Financial-Commitments'!D16&gt;0,'Financial-Commitments'!D16," ")</f>
        <v xml:space="preserve"> </v>
      </c>
      <c r="E68" s="167" t="str">
        <f>IF('Financial-Commitments'!E16&gt;0,'Financial-Commitments'!E16," ")</f>
        <v xml:space="preserve"> </v>
      </c>
      <c r="F68" s="242"/>
      <c r="G68" s="57"/>
      <c r="H68" s="15"/>
      <c r="K68" s="166"/>
    </row>
    <row r="69" spans="1:11" ht="17.100000000000001" customHeight="1" x14ac:dyDescent="0.2">
      <c r="A69" s="15"/>
      <c r="B69" s="57" t="str">
        <f>'Financial-Commitments'!B18</f>
        <v>Voluntary super contributions</v>
      </c>
      <c r="C69" s="206" t="str">
        <f>VLOOKUP('Financial-Commitments'!T18,'Financial-Commitments'!$P$18:$Q$22,2,0)</f>
        <v>Fortnightly</v>
      </c>
      <c r="D69" s="167" t="str">
        <f>IF('Financial-Commitments'!D18&gt;0,'Financial-Commitments'!D18," ")</f>
        <v xml:space="preserve"> </v>
      </c>
      <c r="E69" s="167" t="str">
        <f>IF('Financial-Commitments'!E18&gt;0,'Financial-Commitments'!E18," ")</f>
        <v xml:space="preserve"> </v>
      </c>
      <c r="F69" s="242"/>
      <c r="G69" s="57"/>
      <c r="H69" s="15"/>
      <c r="K69" s="166"/>
    </row>
    <row r="70" spans="1:11" ht="17.100000000000001" customHeight="1" x14ac:dyDescent="0.2">
      <c r="A70" s="15"/>
      <c r="B70" s="57" t="str">
        <f>'Financial-Commitments'!B19</f>
        <v>Savings</v>
      </c>
      <c r="C70" s="206" t="str">
        <f>VLOOKUP('Financial-Commitments'!T19,'Financial-Commitments'!$P$18:$Q$22,2,0)</f>
        <v>Fortnightly</v>
      </c>
      <c r="D70" s="167" t="str">
        <f>IF('Financial-Commitments'!D19&gt;0,'Financial-Commitments'!D19," ")</f>
        <v xml:space="preserve"> </v>
      </c>
      <c r="E70" s="167" t="str">
        <f>IF('Financial-Commitments'!E19&gt;0,'Financial-Commitments'!E19," ")</f>
        <v xml:space="preserve"> </v>
      </c>
      <c r="F70" s="242"/>
      <c r="G70" s="57"/>
      <c r="H70" s="15"/>
      <c r="K70" s="166"/>
    </row>
    <row r="71" spans="1:11" ht="17.100000000000001" customHeight="1" x14ac:dyDescent="0.2">
      <c r="A71" s="15"/>
      <c r="B71" s="57" t="str">
        <f>'Financial-Commitments'!B21</f>
        <v>Child support payments</v>
      </c>
      <c r="C71" s="206" t="str">
        <f>VLOOKUP('Financial-Commitments'!T21,'Financial-Commitments'!$P$18:$Q$22,2,0)</f>
        <v>Monthly</v>
      </c>
      <c r="D71" s="167" t="str">
        <f>IF('Financial-Commitments'!D21&gt;0,'Financial-Commitments'!D21," ")</f>
        <v xml:space="preserve"> </v>
      </c>
      <c r="E71" s="167" t="str">
        <f>IF('Financial-Commitments'!E21&gt;0,'Financial-Commitments'!E21," ")</f>
        <v xml:space="preserve"> </v>
      </c>
      <c r="F71" s="242"/>
      <c r="G71" s="57"/>
      <c r="H71" s="15"/>
      <c r="K71" s="166"/>
    </row>
    <row r="72" spans="1:11" ht="17.100000000000001" customHeight="1" x14ac:dyDescent="0.2">
      <c r="A72" s="15"/>
      <c r="B72" s="57" t="str">
        <f>'Financial-Commitments'!B22</f>
        <v>Donations / Charity</v>
      </c>
      <c r="C72" s="206" t="str">
        <f>VLOOKUP('Financial-Commitments'!T22,'Financial-Commitments'!$P$18:$Q$22,2,0)</f>
        <v>Monthly</v>
      </c>
      <c r="D72" s="167" t="str">
        <f>IF('Financial-Commitments'!D22&gt;0,'Financial-Commitments'!D22," ")</f>
        <v xml:space="preserve"> </v>
      </c>
      <c r="E72" s="167" t="str">
        <f>IF('Financial-Commitments'!E22&gt;0,'Financial-Commitments'!E22," ")</f>
        <v xml:space="preserve"> </v>
      </c>
      <c r="F72" s="242"/>
      <c r="G72" s="57"/>
      <c r="H72" s="15"/>
      <c r="K72" s="166"/>
    </row>
    <row r="73" spans="1:11" ht="17.100000000000001" customHeight="1" x14ac:dyDescent="0.2">
      <c r="A73" s="15"/>
      <c r="B73" s="57" t="str">
        <f>'Financial-Commitments'!B24</f>
        <v>Pocket money</v>
      </c>
      <c r="C73" s="206" t="str">
        <f>VLOOKUP('Financial-Commitments'!T24,'Financial-Commitments'!$P$18:$Q$22,2,0)</f>
        <v>Weekly</v>
      </c>
      <c r="D73" s="167" t="str">
        <f>IF('Financial-Commitments'!D24&gt;0,'Financial-Commitments'!D24," ")</f>
        <v xml:space="preserve"> </v>
      </c>
      <c r="E73" s="167" t="str">
        <f>IF('Financial-Commitments'!E24&gt;0,'Financial-Commitments'!E24," ")</f>
        <v xml:space="preserve"> </v>
      </c>
      <c r="F73" s="242"/>
      <c r="G73" s="57"/>
      <c r="H73" s="15"/>
      <c r="K73" s="166"/>
    </row>
    <row r="74" spans="1:11" ht="17.100000000000001" customHeight="1" x14ac:dyDescent="0.2">
      <c r="A74" s="15"/>
      <c r="B74" s="57" t="str">
        <f>'Financial-Commitments'!B25</f>
        <v>Type in your own expense</v>
      </c>
      <c r="C74" s="206" t="str">
        <f>VLOOKUP('Financial-Commitments'!T25,'Financial-Commitments'!$P$18:$Q$22,2,0)</f>
        <v>Monthly</v>
      </c>
      <c r="D74" s="167" t="str">
        <f>IF('Financial-Commitments'!D25&gt;0,'Financial-Commitments'!D25," ")</f>
        <v xml:space="preserve"> </v>
      </c>
      <c r="E74" s="167" t="str">
        <f>IF('Financial-Commitments'!E25&gt;0,'Financial-Commitments'!E25," ")</f>
        <v xml:space="preserve"> </v>
      </c>
      <c r="F74" s="242"/>
      <c r="G74" s="57"/>
      <c r="H74" s="15"/>
      <c r="K74" s="166"/>
    </row>
    <row r="75" spans="1:11" ht="17.100000000000001" customHeight="1" x14ac:dyDescent="0.2">
      <c r="A75" s="15"/>
      <c r="B75" s="57"/>
      <c r="C75" s="206"/>
      <c r="D75" s="167"/>
      <c r="E75" s="167"/>
      <c r="F75" s="57"/>
      <c r="G75" s="57"/>
      <c r="H75" s="15"/>
      <c r="K75" s="166"/>
    </row>
    <row r="76" spans="1:11" ht="17.100000000000001" customHeight="1" x14ac:dyDescent="0.2">
      <c r="A76" s="15"/>
      <c r="B76" s="237" t="s">
        <v>103</v>
      </c>
      <c r="C76" s="238" t="s">
        <v>11</v>
      </c>
      <c r="D76" s="239" t="s">
        <v>12</v>
      </c>
      <c r="E76" s="239" t="str">
        <f>'Home-Utilities'!E12</f>
        <v>Annually amount</v>
      </c>
      <c r="F76" s="240"/>
      <c r="G76" s="241"/>
      <c r="H76" s="15"/>
      <c r="K76" s="166"/>
    </row>
    <row r="77" spans="1:11" ht="17.100000000000001" customHeight="1" x14ac:dyDescent="0.2">
      <c r="A77" s="15"/>
      <c r="B77" s="57" t="str">
        <f>'Home-Utilities'!B13</f>
        <v>Council rates</v>
      </c>
      <c r="C77" s="206" t="str">
        <f>VLOOKUP('Home-Utilities'!T13,'Home-Utilities'!$P$19:$Q$23,2,0)</f>
        <v>Quarterly</v>
      </c>
      <c r="D77" s="167" t="str">
        <f>IF('Home-Utilities'!D13&gt;0,'Home-Utilities'!D13," ")</f>
        <v xml:space="preserve"> </v>
      </c>
      <c r="E77" s="167" t="str">
        <f>IF('Home-Utilities'!E13&gt;0,'Home-Utilities'!E13," ")</f>
        <v xml:space="preserve"> </v>
      </c>
      <c r="F77" s="240"/>
      <c r="G77" s="182"/>
      <c r="H77" s="15"/>
      <c r="K77" s="166"/>
    </row>
    <row r="78" spans="1:11" ht="17.100000000000001" customHeight="1" x14ac:dyDescent="0.2">
      <c r="A78" s="15"/>
      <c r="B78" s="57" t="str">
        <f>'Home-Utilities'!B14</f>
        <v>Body Corporate fees</v>
      </c>
      <c r="C78" s="206" t="str">
        <f>VLOOKUP('Home-Utilities'!T14,'Home-Utilities'!$P$19:$Q$23,2,0)</f>
        <v>Quarterly</v>
      </c>
      <c r="D78" s="167" t="str">
        <f>IF('Home-Utilities'!D14&gt;0,'Home-Utilities'!D14," ")</f>
        <v xml:space="preserve"> </v>
      </c>
      <c r="E78" s="167" t="str">
        <f>IF('Home-Utilities'!E14&gt;0,'Home-Utilities'!E14," ")</f>
        <v xml:space="preserve"> </v>
      </c>
      <c r="F78" s="240"/>
      <c r="G78" s="57"/>
      <c r="H78" s="15"/>
      <c r="K78" s="166"/>
    </row>
    <row r="79" spans="1:11" ht="17.100000000000001" customHeight="1" x14ac:dyDescent="0.2">
      <c r="A79" s="15"/>
      <c r="B79" s="57" t="str">
        <f>'Home-Utilities'!B15</f>
        <v>Home and contents insurance</v>
      </c>
      <c r="C79" s="206" t="str">
        <f>VLOOKUP('Home-Utilities'!T15,'Home-Utilities'!$P$19:$Q$23,2,0)</f>
        <v>Monthly</v>
      </c>
      <c r="D79" s="167" t="str">
        <f>IF('Home-Utilities'!D15&gt;0,'Home-Utilities'!D15," ")</f>
        <v xml:space="preserve"> </v>
      </c>
      <c r="E79" s="167" t="str">
        <f>IF('Home-Utilities'!E15&gt;0,'Home-Utilities'!E15," ")</f>
        <v xml:space="preserve"> </v>
      </c>
      <c r="F79" s="240"/>
      <c r="G79" s="57"/>
      <c r="H79" s="15"/>
      <c r="K79" s="166"/>
    </row>
    <row r="80" spans="1:11" ht="17.100000000000001" customHeight="1" x14ac:dyDescent="0.2">
      <c r="A80" s="15"/>
      <c r="B80" s="57" t="str">
        <f>'Home-Utilities'!B16</f>
        <v>Home maintenance and repairs</v>
      </c>
      <c r="C80" s="206" t="str">
        <f>VLOOKUP('Home-Utilities'!T16,'Home-Utilities'!$P$19:$Q$23,2,0)</f>
        <v>Annually</v>
      </c>
      <c r="D80" s="167" t="str">
        <f>IF('Home-Utilities'!D16&gt;0,'Home-Utilities'!D16," ")</f>
        <v xml:space="preserve"> </v>
      </c>
      <c r="E80" s="167" t="str">
        <f>IF('Home-Utilities'!E16&gt;0,'Home-Utilities'!E16," ")</f>
        <v xml:space="preserve"> </v>
      </c>
      <c r="F80" s="240"/>
      <c r="G80" s="57"/>
      <c r="H80" s="15"/>
      <c r="K80" s="166"/>
    </row>
    <row r="81" spans="1:11" ht="17.100000000000001" customHeight="1" x14ac:dyDescent="0.2">
      <c r="A81" s="15"/>
      <c r="B81" s="57" t="str">
        <f>'Home-Utilities'!B17</f>
        <v>New furniture / Appliances</v>
      </c>
      <c r="C81" s="206" t="str">
        <f>VLOOKUP('Home-Utilities'!T17,'Home-Utilities'!$P$19:$Q$23,2,0)</f>
        <v>Annually</v>
      </c>
      <c r="D81" s="167" t="str">
        <f>IF('Home-Utilities'!D17&gt;0,'Home-Utilities'!D17," ")</f>
        <v xml:space="preserve"> </v>
      </c>
      <c r="E81" s="167" t="str">
        <f>IF('Home-Utilities'!E17&gt;0,'Home-Utilities'!E17," ")</f>
        <v xml:space="preserve"> </v>
      </c>
      <c r="F81" s="240"/>
      <c r="G81" s="57"/>
      <c r="H81" s="15"/>
      <c r="K81" s="166"/>
    </row>
    <row r="82" spans="1:11" ht="17.100000000000001" customHeight="1" x14ac:dyDescent="0.2">
      <c r="A82" s="15"/>
      <c r="B82" s="57" t="str">
        <f>'Home-Utilities'!B18</f>
        <v>Other</v>
      </c>
      <c r="C82" s="206" t="str">
        <f>VLOOKUP('Home-Utilities'!T18,'Home-Utilities'!$P$19:$Q$23,2,0)</f>
        <v>Monthly</v>
      </c>
      <c r="D82" s="167" t="str">
        <f>IF('Home-Utilities'!D18&gt;0,'Home-Utilities'!D18," ")</f>
        <v xml:space="preserve"> </v>
      </c>
      <c r="E82" s="167" t="str">
        <f>IF('Home-Utilities'!E18&gt;0,'Home-Utilities'!E18," ")</f>
        <v xml:space="preserve"> </v>
      </c>
      <c r="F82" s="240"/>
      <c r="G82" s="57"/>
      <c r="H82" s="15"/>
      <c r="K82" s="166"/>
    </row>
    <row r="83" spans="1:11" ht="17.100000000000001" customHeight="1" x14ac:dyDescent="0.2">
      <c r="A83" s="15"/>
      <c r="B83" s="57" t="str">
        <f>'Home-Utilities'!B22</f>
        <v>Electricity</v>
      </c>
      <c r="C83" s="206" t="str">
        <f>VLOOKUP('Home-Utilities'!T22,'Home-Utilities'!$P$19:$Q$23,2,0)</f>
        <v>Weekly</v>
      </c>
      <c r="D83" s="167" t="str">
        <f>IF('Home-Utilities'!D22&gt;0,'Home-Utilities'!D22," ")</f>
        <v xml:space="preserve"> </v>
      </c>
      <c r="E83" s="167" t="str">
        <f>IF('Home-Utilities'!E22&gt;0,'Home-Utilities'!E22," ")</f>
        <v xml:space="preserve"> </v>
      </c>
      <c r="F83" s="240"/>
      <c r="G83" s="57"/>
      <c r="H83" s="15"/>
      <c r="K83" s="166"/>
    </row>
    <row r="84" spans="1:11" ht="17.100000000000001" customHeight="1" x14ac:dyDescent="0.2">
      <c r="A84" s="15"/>
      <c r="B84" s="57" t="str">
        <f>'Home-Utilities'!B23</f>
        <v>Gas</v>
      </c>
      <c r="C84" s="206" t="str">
        <f>VLOOKUP('Home-Utilities'!T23,'Home-Utilities'!$P$19:$Q$23,2,0)</f>
        <v>Quarterly</v>
      </c>
      <c r="D84" s="167" t="str">
        <f>IF('Home-Utilities'!D23&gt;0,'Home-Utilities'!D23," ")</f>
        <v xml:space="preserve"> </v>
      </c>
      <c r="E84" s="167" t="str">
        <f>IF('Home-Utilities'!E23&gt;0,'Home-Utilities'!E23," ")</f>
        <v xml:space="preserve"> </v>
      </c>
      <c r="F84" s="240"/>
      <c r="G84" s="57"/>
      <c r="H84" s="15"/>
      <c r="K84" s="166"/>
    </row>
    <row r="85" spans="1:11" ht="17.100000000000001" customHeight="1" x14ac:dyDescent="0.2">
      <c r="A85" s="15"/>
      <c r="B85" s="57" t="str">
        <f>'Home-Utilities'!B24</f>
        <v>Water</v>
      </c>
      <c r="C85" s="206" t="str">
        <f>VLOOKUP('Home-Utilities'!T24,'Home-Utilities'!$P$19:$Q$23,2,0)</f>
        <v>Quarterly</v>
      </c>
      <c r="D85" s="167" t="str">
        <f>IF('Home-Utilities'!D24&gt;0,'Home-Utilities'!D24," ")</f>
        <v xml:space="preserve"> </v>
      </c>
      <c r="E85" s="167" t="str">
        <f>IF('Home-Utilities'!E24&gt;0,'Home-Utilities'!E24," ")</f>
        <v xml:space="preserve"> </v>
      </c>
      <c r="F85" s="240"/>
      <c r="G85" s="57"/>
      <c r="H85" s="15"/>
      <c r="K85" s="166"/>
    </row>
    <row r="86" spans="1:11" ht="17.100000000000001" customHeight="1" x14ac:dyDescent="0.2">
      <c r="A86" s="15"/>
      <c r="B86" s="57" t="str">
        <f>'Home-Utilities'!B25</f>
        <v>Internet</v>
      </c>
      <c r="C86" s="206" t="str">
        <f>VLOOKUP('Home-Utilities'!T25,'Home-Utilities'!$P$19:$Q$23,2,0)</f>
        <v>Monthly</v>
      </c>
      <c r="D86" s="167" t="str">
        <f>IF('Home-Utilities'!D25&gt;0,'Home-Utilities'!D25," ")</f>
        <v xml:space="preserve"> </v>
      </c>
      <c r="E86" s="167" t="str">
        <f>IF('Home-Utilities'!E25&gt;0,'Home-Utilities'!E25," ")</f>
        <v xml:space="preserve"> </v>
      </c>
      <c r="F86" s="240"/>
      <c r="G86" s="57"/>
      <c r="H86" s="15"/>
      <c r="K86" s="166"/>
    </row>
    <row r="87" spans="1:11" ht="17.100000000000001" customHeight="1" x14ac:dyDescent="0.2">
      <c r="A87" s="15"/>
      <c r="B87" s="57" t="str">
        <f>'Home-Utilities'!B26</f>
        <v>Pay TV</v>
      </c>
      <c r="C87" s="206" t="str">
        <f>VLOOKUP('Home-Utilities'!T26,'Home-Utilities'!$P$19:$Q$23,2,0)</f>
        <v>Monthly</v>
      </c>
      <c r="D87" s="167" t="str">
        <f>IF('Home-Utilities'!D26&gt;0,'Home-Utilities'!D26," ")</f>
        <v xml:space="preserve"> </v>
      </c>
      <c r="E87" s="167" t="str">
        <f>IF('Home-Utilities'!E26&gt;0,'Home-Utilities'!E26," ")</f>
        <v xml:space="preserve"> </v>
      </c>
      <c r="F87" s="240"/>
      <c r="G87" s="57"/>
      <c r="H87" s="15"/>
      <c r="K87" s="166"/>
    </row>
    <row r="88" spans="1:11" ht="17.100000000000001" customHeight="1" x14ac:dyDescent="0.2">
      <c r="A88" s="15"/>
      <c r="B88" s="57" t="str">
        <f>'Home-Utilities'!B27</f>
        <v>Home phone</v>
      </c>
      <c r="C88" s="206" t="str">
        <f>VLOOKUP('Home-Utilities'!T27,'Home-Utilities'!$P$19:$Q$23,2,0)</f>
        <v>Monthly</v>
      </c>
      <c r="D88" s="167" t="str">
        <f>IF('Home-Utilities'!D27&gt;0,'Home-Utilities'!D27," ")</f>
        <v xml:space="preserve"> </v>
      </c>
      <c r="E88" s="167" t="str">
        <f>IF('Home-Utilities'!E27&gt;0,'Home-Utilities'!E27," ")</f>
        <v xml:space="preserve"> </v>
      </c>
      <c r="F88" s="240"/>
      <c r="G88" s="57"/>
      <c r="H88" s="15"/>
      <c r="K88" s="166"/>
    </row>
    <row r="89" spans="1:11" ht="17.100000000000001" customHeight="1" x14ac:dyDescent="0.2">
      <c r="A89" s="15"/>
      <c r="B89" s="57" t="str">
        <f>'Home-Utilities'!B28</f>
        <v>Mobile phone(s)</v>
      </c>
      <c r="C89" s="206" t="str">
        <f>VLOOKUP('Home-Utilities'!T28,'Home-Utilities'!$P$19:$Q$23,2,0)</f>
        <v>Monthly</v>
      </c>
      <c r="D89" s="167" t="str">
        <f>IF('Home-Utilities'!D28&gt;0,'Home-Utilities'!D28," ")</f>
        <v xml:space="preserve"> </v>
      </c>
      <c r="E89" s="167" t="str">
        <f>IF('Home-Utilities'!E28&gt;0,'Home-Utilities'!E28," ")</f>
        <v xml:space="preserve"> </v>
      </c>
      <c r="F89" s="240"/>
      <c r="G89" s="57"/>
      <c r="H89" s="15"/>
      <c r="K89" s="166"/>
    </row>
    <row r="90" spans="1:11" ht="17.100000000000001" customHeight="1" x14ac:dyDescent="0.2">
      <c r="A90" s="15"/>
      <c r="B90" s="57" t="str">
        <f>'Home-Utilities'!B29</f>
        <v>Type in your own expense</v>
      </c>
      <c r="C90" s="206" t="str">
        <f>VLOOKUP('Home-Utilities'!T29,'Home-Utilities'!$P$19:$Q$23,2,0)</f>
        <v>Monthly</v>
      </c>
      <c r="D90" s="167" t="str">
        <f>IF('Home-Utilities'!D29&gt;0,'Home-Utilities'!D29," ")</f>
        <v xml:space="preserve"> </v>
      </c>
      <c r="E90" s="167" t="str">
        <f>IF('Home-Utilities'!E29&gt;0,'Home-Utilities'!E29," ")</f>
        <v xml:space="preserve"> </v>
      </c>
      <c r="F90" s="240"/>
      <c r="G90" s="57"/>
      <c r="H90" s="15"/>
      <c r="K90" s="166"/>
    </row>
    <row r="91" spans="1:11" ht="17.100000000000001" customHeight="1" x14ac:dyDescent="0.2">
      <c r="A91" s="15"/>
      <c r="B91" s="57"/>
      <c r="C91" s="206"/>
      <c r="D91" s="167"/>
      <c r="E91" s="167"/>
      <c r="F91" s="57"/>
      <c r="G91" s="57"/>
      <c r="H91" s="15"/>
      <c r="K91" s="166"/>
    </row>
    <row r="92" spans="1:11" ht="17.100000000000001" customHeight="1" x14ac:dyDescent="0.2">
      <c r="A92" s="15"/>
      <c r="B92" s="237" t="s">
        <v>104</v>
      </c>
      <c r="C92" s="238" t="s">
        <v>11</v>
      </c>
      <c r="D92" s="239" t="s">
        <v>12</v>
      </c>
      <c r="E92" s="239" t="str">
        <f>'Education-Health'!E12</f>
        <v>Annually amount</v>
      </c>
      <c r="F92" s="240"/>
      <c r="G92" s="241"/>
      <c r="H92" s="15"/>
      <c r="K92" s="166"/>
    </row>
    <row r="93" spans="1:11" ht="17.100000000000001" customHeight="1" x14ac:dyDescent="0.2">
      <c r="A93" s="15"/>
      <c r="B93" s="57" t="str">
        <f>'Education-Health'!B13</f>
        <v>School fees</v>
      </c>
      <c r="C93" s="206" t="str">
        <f>VLOOKUP('Education-Health'!T13,'Education-Health'!$P$19:$Q$23,2,0)</f>
        <v>Annually</v>
      </c>
      <c r="D93" s="167" t="str">
        <f>IF('Education-Health'!D13&gt;0,'Education-Health'!D13," ")</f>
        <v xml:space="preserve"> </v>
      </c>
      <c r="E93" s="167" t="str">
        <f>IF('Education-Health'!E13&gt;0,'Education-Health'!E13," ")</f>
        <v xml:space="preserve"> </v>
      </c>
      <c r="F93" s="240"/>
      <c r="G93" s="57"/>
      <c r="H93" s="15"/>
      <c r="K93" s="166"/>
    </row>
    <row r="94" spans="1:11" ht="17.100000000000001" customHeight="1" x14ac:dyDescent="0.2">
      <c r="A94" s="15"/>
      <c r="B94" s="57" t="str">
        <f>'Education-Health'!B14</f>
        <v>Uni / TAFE</v>
      </c>
      <c r="C94" s="206" t="str">
        <f>VLOOKUP('Education-Health'!T14,'Education-Health'!$P$19:$Q$23,2,0)</f>
        <v>Annually</v>
      </c>
      <c r="D94" s="167" t="str">
        <f>IF('Education-Health'!D14&gt;0,'Education-Health'!D14," ")</f>
        <v xml:space="preserve"> </v>
      </c>
      <c r="E94" s="167" t="str">
        <f>IF('Education-Health'!E14&gt;0,'Education-Health'!E14," ")</f>
        <v xml:space="preserve"> </v>
      </c>
      <c r="F94" s="240"/>
      <c r="G94" s="57"/>
      <c r="H94" s="15"/>
      <c r="K94" s="166"/>
    </row>
    <row r="95" spans="1:11" ht="17.100000000000001" customHeight="1" x14ac:dyDescent="0.2">
      <c r="A95" s="15"/>
      <c r="B95" s="57" t="str">
        <f>'Education-Health'!B15</f>
        <v>Childcare / Pre-school</v>
      </c>
      <c r="C95" s="206" t="str">
        <f>VLOOKUP('Education-Health'!T15,'Education-Health'!$P$19:$Q$23,2,0)</f>
        <v>Weekly</v>
      </c>
      <c r="D95" s="167" t="str">
        <f>IF('Education-Health'!D15&gt;0,'Education-Health'!D15," ")</f>
        <v xml:space="preserve"> </v>
      </c>
      <c r="E95" s="167" t="str">
        <f>IF('Education-Health'!E15&gt;0,'Education-Health'!E15," ")</f>
        <v xml:space="preserve"> </v>
      </c>
      <c r="F95" s="240"/>
      <c r="G95" s="57"/>
      <c r="H95" s="15"/>
      <c r="K95" s="166"/>
    </row>
    <row r="96" spans="1:11" ht="17.100000000000001" customHeight="1" x14ac:dyDescent="0.2">
      <c r="A96" s="15"/>
      <c r="B96" s="57" t="str">
        <f>'Education-Health'!B16</f>
        <v>School uniforms</v>
      </c>
      <c r="C96" s="206" t="str">
        <f>VLOOKUP('Education-Health'!T16,'Education-Health'!$P$19:$Q$23,2,0)</f>
        <v>Annually</v>
      </c>
      <c r="D96" s="167" t="str">
        <f>IF('Education-Health'!D16&gt;0,'Education-Health'!D16," ")</f>
        <v xml:space="preserve"> </v>
      </c>
      <c r="E96" s="167" t="str">
        <f>IF('Education-Health'!E16&gt;0,'Education-Health'!E16," ")</f>
        <v xml:space="preserve"> </v>
      </c>
      <c r="F96" s="240"/>
      <c r="G96" s="57"/>
      <c r="H96" s="15"/>
      <c r="K96" s="166"/>
    </row>
    <row r="97" spans="1:11" ht="17.100000000000001" customHeight="1" x14ac:dyDescent="0.2">
      <c r="A97" s="15"/>
      <c r="B97" s="57" t="str">
        <f>'Education-Health'!B17</f>
        <v>Sport, music, dance, etc</v>
      </c>
      <c r="C97" s="206" t="str">
        <f>VLOOKUP('Education-Health'!T17,'Education-Health'!$P$19:$Q$23,2,0)</f>
        <v>Annually</v>
      </c>
      <c r="D97" s="167" t="str">
        <f>IF('Education-Health'!D17&gt;0,'Education-Health'!D17," ")</f>
        <v xml:space="preserve"> </v>
      </c>
      <c r="E97" s="167" t="str">
        <f>IF('Education-Health'!E17&gt;0,'Education-Health'!E17," ")</f>
        <v xml:space="preserve"> </v>
      </c>
      <c r="F97" s="240"/>
      <c r="G97" s="57"/>
      <c r="H97" s="15"/>
      <c r="K97" s="166"/>
    </row>
    <row r="98" spans="1:11" ht="17.100000000000001" customHeight="1" x14ac:dyDescent="0.2">
      <c r="A98" s="15"/>
      <c r="B98" s="57" t="str">
        <f>'Education-Health'!B18</f>
        <v>Excursions</v>
      </c>
      <c r="C98" s="206" t="str">
        <f>VLOOKUP('Education-Health'!T18,'Education-Health'!$P$19:$Q$23,2,0)</f>
        <v>Monthly</v>
      </c>
      <c r="D98" s="167" t="str">
        <f>IF('Education-Health'!D18&gt;0,'Education-Health'!D18," ")</f>
        <v xml:space="preserve"> </v>
      </c>
      <c r="E98" s="167" t="str">
        <f>IF('Education-Health'!E18&gt;0,'Education-Health'!E18," ")</f>
        <v xml:space="preserve"> </v>
      </c>
      <c r="F98" s="240"/>
      <c r="G98" s="57"/>
      <c r="H98" s="15"/>
      <c r="K98" s="166"/>
    </row>
    <row r="99" spans="1:11" ht="17.100000000000001" customHeight="1" x14ac:dyDescent="0.2">
      <c r="A99" s="15"/>
      <c r="B99" s="57" t="str">
        <f>'Education-Health'!B19</f>
        <v>Other</v>
      </c>
      <c r="C99" s="206" t="str">
        <f>VLOOKUP('Education-Health'!T19,'Education-Health'!$P$19:$Q$23,2,0)</f>
        <v>Monthly</v>
      </c>
      <c r="D99" s="167" t="str">
        <f>IF('Education-Health'!D19&gt;0,'Education-Health'!D19," ")</f>
        <v xml:space="preserve"> </v>
      </c>
      <c r="E99" s="167" t="str">
        <f>IF('Education-Health'!E19&gt;0,'Education-Health'!E19," ")</f>
        <v xml:space="preserve"> </v>
      </c>
      <c r="F99" s="240"/>
      <c r="G99" s="57"/>
      <c r="H99" s="15"/>
      <c r="K99" s="166"/>
    </row>
    <row r="100" spans="1:11" ht="17.100000000000001" customHeight="1" x14ac:dyDescent="0.2">
      <c r="A100" s="15"/>
      <c r="B100" s="57" t="str">
        <f>'Education-Health'!B23</f>
        <v>Private health insurance</v>
      </c>
      <c r="C100" s="206" t="str">
        <f>VLOOKUP('Education-Health'!T23,'Education-Health'!$P$19:$Q$23,2,0)</f>
        <v>Monthly</v>
      </c>
      <c r="D100" s="167" t="str">
        <f>IF('Education-Health'!D23&gt;0,'Education-Health'!D23," ")</f>
        <v xml:space="preserve"> </v>
      </c>
      <c r="E100" s="167" t="str">
        <f>IF('Education-Health'!E23&gt;0,'Education-Health'!E23," ")</f>
        <v xml:space="preserve"> </v>
      </c>
      <c r="F100" s="240"/>
      <c r="G100" s="57"/>
      <c r="H100" s="15"/>
      <c r="K100" s="166"/>
    </row>
    <row r="101" spans="1:11" ht="17.100000000000001" customHeight="1" x14ac:dyDescent="0.2">
      <c r="A101" s="15"/>
      <c r="B101" s="57" t="str">
        <f>'Education-Health'!B24</f>
        <v>Life insurance</v>
      </c>
      <c r="C101" s="206" t="str">
        <f>VLOOKUP('Education-Health'!T24,'Education-Health'!$P$19:$Q$23,2,0)</f>
        <v>Monthly</v>
      </c>
      <c r="D101" s="167" t="str">
        <f>IF('Education-Health'!D24&gt;0,'Education-Health'!D24," ")</f>
        <v xml:space="preserve"> </v>
      </c>
      <c r="E101" s="167" t="str">
        <f>IF('Education-Health'!E24&gt;0,'Education-Health'!E24," ")</f>
        <v xml:space="preserve"> </v>
      </c>
      <c r="F101" s="240"/>
      <c r="G101" s="57"/>
      <c r="H101" s="15"/>
      <c r="K101" s="166"/>
    </row>
    <row r="102" spans="1:11" ht="17.100000000000001" customHeight="1" x14ac:dyDescent="0.2">
      <c r="A102" s="15"/>
      <c r="B102" s="57" t="str">
        <f>'Education-Health'!B25</f>
        <v>Doctors</v>
      </c>
      <c r="C102" s="206" t="str">
        <f>VLOOKUP('Education-Health'!T25,'Education-Health'!$P$19:$Q$23,2,0)</f>
        <v>Annually</v>
      </c>
      <c r="D102" s="167" t="str">
        <f>IF('Education-Health'!D25&gt;0,'Education-Health'!D25," ")</f>
        <v xml:space="preserve"> </v>
      </c>
      <c r="E102" s="167" t="str">
        <f>IF('Education-Health'!E25&gt;0,'Education-Health'!E25," ")</f>
        <v xml:space="preserve"> </v>
      </c>
      <c r="F102" s="240"/>
      <c r="G102" s="57"/>
      <c r="H102" s="15"/>
      <c r="K102" s="166"/>
    </row>
    <row r="103" spans="1:11" ht="17.100000000000001" customHeight="1" x14ac:dyDescent="0.2">
      <c r="A103" s="15"/>
      <c r="B103" s="57" t="str">
        <f>'Education-Health'!B26</f>
        <v>Dentists</v>
      </c>
      <c r="C103" s="206" t="str">
        <f>VLOOKUP('Education-Health'!T26,'Education-Health'!$P$19:$Q$23,2,0)</f>
        <v>Annually</v>
      </c>
      <c r="D103" s="167" t="str">
        <f>IF('Education-Health'!D26&gt;0,'Education-Health'!D26," ")</f>
        <v xml:space="preserve"> </v>
      </c>
      <c r="E103" s="167" t="str">
        <f>IF('Education-Health'!E26&gt;0,'Education-Health'!E26," ")</f>
        <v xml:space="preserve"> </v>
      </c>
      <c r="F103" s="240"/>
      <c r="G103" s="57"/>
      <c r="H103" s="15"/>
      <c r="K103" s="166"/>
    </row>
    <row r="104" spans="1:11" ht="17.100000000000001" customHeight="1" x14ac:dyDescent="0.2">
      <c r="A104" s="15"/>
      <c r="B104" s="57" t="str">
        <f>'Education-Health'!B27</f>
        <v>Medicines / Pharmacy</v>
      </c>
      <c r="C104" s="206" t="str">
        <f>VLOOKUP('Education-Health'!T27,'Education-Health'!$P$19:$Q$23,2,0)</f>
        <v>Annually</v>
      </c>
      <c r="D104" s="167" t="str">
        <f>IF('Education-Health'!D27&gt;0,'Education-Health'!D27," ")</f>
        <v xml:space="preserve"> </v>
      </c>
      <c r="E104" s="167" t="str">
        <f>IF('Education-Health'!E27&gt;0,'Education-Health'!E27," ")</f>
        <v xml:space="preserve"> </v>
      </c>
      <c r="F104" s="240"/>
      <c r="G104" s="57"/>
      <c r="H104" s="15"/>
      <c r="K104" s="166"/>
    </row>
    <row r="105" spans="1:11" ht="17.100000000000001" customHeight="1" x14ac:dyDescent="0.2">
      <c r="A105" s="15"/>
      <c r="B105" s="57" t="str">
        <f>'Education-Health'!B28</f>
        <v>Eyecare / Glasses</v>
      </c>
      <c r="C105" s="206" t="str">
        <f>VLOOKUP('Education-Health'!T28,'Education-Health'!$P$19:$Q$23,2,0)</f>
        <v>Annually</v>
      </c>
      <c r="D105" s="167" t="str">
        <f>IF('Education-Health'!D28&gt;0,'Education-Health'!D28," ")</f>
        <v xml:space="preserve"> </v>
      </c>
      <c r="E105" s="167" t="str">
        <f>IF('Education-Health'!E28&gt;0,'Education-Health'!E28," ")</f>
        <v xml:space="preserve"> </v>
      </c>
      <c r="F105" s="240"/>
      <c r="G105" s="57"/>
      <c r="H105" s="15"/>
      <c r="K105" s="166"/>
    </row>
    <row r="106" spans="1:11" ht="17.100000000000001" customHeight="1" x14ac:dyDescent="0.2">
      <c r="A106" s="15"/>
      <c r="B106" s="57" t="str">
        <f>'Education-Health'!B29</f>
        <v>Vet</v>
      </c>
      <c r="C106" s="206" t="str">
        <f>VLOOKUP('Education-Health'!T29,'Education-Health'!$P$19:$Q$23,2,0)</f>
        <v>Annually</v>
      </c>
      <c r="D106" s="167" t="str">
        <f>IF('Education-Health'!D29&gt;0,'Education-Health'!D29," ")</f>
        <v xml:space="preserve"> </v>
      </c>
      <c r="E106" s="167" t="str">
        <f>IF('Education-Health'!E29&gt;0,'Education-Health'!E29," ")</f>
        <v xml:space="preserve"> </v>
      </c>
      <c r="F106" s="240"/>
      <c r="G106" s="57"/>
      <c r="H106" s="15"/>
      <c r="K106" s="166"/>
    </row>
    <row r="107" spans="1:11" ht="17.100000000000001" customHeight="1" x14ac:dyDescent="0.2">
      <c r="A107" s="15"/>
      <c r="B107" s="57" t="str">
        <f>'Education-Health'!B30</f>
        <v>Type in your own expense</v>
      </c>
      <c r="C107" s="206" t="str">
        <f>VLOOKUP('Education-Health'!T30,'Education-Health'!$P$19:$Q$23,2,0)</f>
        <v>Monthly</v>
      </c>
      <c r="D107" s="167" t="str">
        <f>IF('Education-Health'!D30&gt;0,'Education-Health'!D30," ")</f>
        <v xml:space="preserve"> </v>
      </c>
      <c r="E107" s="167" t="str">
        <f>IF('Education-Health'!E30&gt;0,'Education-Health'!E30," ")</f>
        <v xml:space="preserve"> </v>
      </c>
      <c r="F107" s="240"/>
      <c r="G107" s="57"/>
      <c r="H107" s="15"/>
      <c r="K107" s="166"/>
    </row>
    <row r="108" spans="1:11" ht="17.100000000000001" customHeight="1" x14ac:dyDescent="0.2">
      <c r="A108" s="15"/>
      <c r="B108" s="57"/>
      <c r="C108" s="206"/>
      <c r="D108" s="167"/>
      <c r="E108" s="167"/>
      <c r="F108" s="57"/>
      <c r="G108" s="57"/>
      <c r="H108" s="15"/>
      <c r="K108" s="166"/>
    </row>
    <row r="109" spans="1:11" ht="17.100000000000001" customHeight="1" x14ac:dyDescent="0.2">
      <c r="A109" s="15"/>
      <c r="B109" s="237" t="s">
        <v>105</v>
      </c>
      <c r="C109" s="238" t="s">
        <v>11</v>
      </c>
      <c r="D109" s="239" t="s">
        <v>12</v>
      </c>
      <c r="E109" s="239" t="str">
        <f>'Shopping-Transport'!E12</f>
        <v>Annually amount</v>
      </c>
      <c r="F109" s="240"/>
      <c r="G109" s="241" t="s">
        <v>108</v>
      </c>
      <c r="H109" s="15"/>
      <c r="K109" s="166"/>
    </row>
    <row r="110" spans="1:11" ht="17.100000000000001" customHeight="1" x14ac:dyDescent="0.2">
      <c r="A110" s="15"/>
      <c r="B110" s="57" t="str">
        <f>'Shopping-Transport'!B13</f>
        <v>Supermarket</v>
      </c>
      <c r="C110" s="206" t="str">
        <f>VLOOKUP('Shopping-Transport'!T13,'Shopping-Transport'!$P$19:$Q$23,2,0)</f>
        <v>Weekly</v>
      </c>
      <c r="D110" s="167" t="str">
        <f>IF('Shopping-Transport'!D13&gt;0,'Shopping-Transport'!D13," ")</f>
        <v xml:space="preserve"> </v>
      </c>
      <c r="E110" s="167" t="str">
        <f>IF('Shopping-Transport'!E13&gt;0,'Shopping-Transport'!E13," ")</f>
        <v xml:space="preserve"> </v>
      </c>
      <c r="F110" s="240"/>
      <c r="G110" s="57"/>
      <c r="H110" s="15"/>
      <c r="K110" s="166"/>
    </row>
    <row r="111" spans="1:11" ht="17.100000000000001" customHeight="1" x14ac:dyDescent="0.2">
      <c r="A111" s="15"/>
      <c r="B111" s="57" t="str">
        <f>'Shopping-Transport'!B14</f>
        <v>Fruit / Veg</v>
      </c>
      <c r="C111" s="206" t="str">
        <f>VLOOKUP('Shopping-Transport'!T14,'Shopping-Transport'!$P$19:$Q$23,2,0)</f>
        <v>Weekly</v>
      </c>
      <c r="D111" s="167" t="str">
        <f>IF('Shopping-Transport'!D14&gt;0,'Shopping-Transport'!D14," ")</f>
        <v xml:space="preserve"> </v>
      </c>
      <c r="E111" s="167" t="str">
        <f>IF('Shopping-Transport'!E14&gt;0,'Shopping-Transport'!E14," ")</f>
        <v xml:space="preserve"> </v>
      </c>
      <c r="F111" s="240"/>
      <c r="G111" s="57"/>
      <c r="H111" s="15"/>
      <c r="K111" s="166"/>
    </row>
    <row r="112" spans="1:11" ht="17.100000000000001" customHeight="1" x14ac:dyDescent="0.2">
      <c r="A112" s="15"/>
      <c r="B112" s="57" t="str">
        <f>'Shopping-Transport'!B15</f>
        <v>Baby products</v>
      </c>
      <c r="C112" s="206" t="str">
        <f>VLOOKUP('Shopping-Transport'!T15,'Shopping-Transport'!$P$19:$Q$23,2,0)</f>
        <v>Weekly</v>
      </c>
      <c r="D112" s="167" t="str">
        <f>IF('Shopping-Transport'!D15&gt;0,'Shopping-Transport'!D15," ")</f>
        <v xml:space="preserve"> </v>
      </c>
      <c r="E112" s="167" t="str">
        <f>IF('Shopping-Transport'!E15&gt;0,'Shopping-Transport'!E15," ")</f>
        <v xml:space="preserve"> </v>
      </c>
      <c r="F112" s="240"/>
      <c r="G112" s="57"/>
      <c r="H112" s="15"/>
      <c r="K112" s="166"/>
    </row>
    <row r="113" spans="1:11" ht="17.100000000000001" customHeight="1" x14ac:dyDescent="0.2">
      <c r="A113" s="15"/>
      <c r="B113" s="57" t="str">
        <f>'Shopping-Transport'!B16</f>
        <v>Clothing / Shoes</v>
      </c>
      <c r="C113" s="206" t="str">
        <f>VLOOKUP('Shopping-Transport'!T16,'Shopping-Transport'!$P$19:$Q$23,2,0)</f>
        <v>Monthly</v>
      </c>
      <c r="D113" s="167" t="str">
        <f>IF('Shopping-Transport'!D16&gt;0,'Shopping-Transport'!D16," ")</f>
        <v xml:space="preserve"> </v>
      </c>
      <c r="E113" s="167" t="str">
        <f>IF('Shopping-Transport'!E16&gt;0,'Shopping-Transport'!E16," ")</f>
        <v xml:space="preserve"> </v>
      </c>
      <c r="F113" s="240"/>
      <c r="G113" s="57"/>
      <c r="H113" s="15"/>
      <c r="K113" s="166"/>
    </row>
    <row r="114" spans="1:11" ht="17.100000000000001" customHeight="1" x14ac:dyDescent="0.2">
      <c r="A114" s="15"/>
      <c r="B114" s="57" t="str">
        <f>'Shopping-Transport'!B17</f>
        <v>Cosmetics / Toiletries</v>
      </c>
      <c r="C114" s="206" t="str">
        <f>VLOOKUP('Shopping-Transport'!T17,'Shopping-Transport'!$P$19:$Q$23,2,0)</f>
        <v>Monthly</v>
      </c>
      <c r="D114" s="167" t="str">
        <f>IF('Shopping-Transport'!D17&gt;0,'Shopping-Transport'!D17," ")</f>
        <v xml:space="preserve"> </v>
      </c>
      <c r="E114" s="167" t="str">
        <f>IF('Shopping-Transport'!E17&gt;0,'Shopping-Transport'!E17," ")</f>
        <v xml:space="preserve"> </v>
      </c>
      <c r="F114" s="240"/>
      <c r="G114" s="57"/>
      <c r="H114" s="15"/>
      <c r="K114" s="166"/>
    </row>
    <row r="115" spans="1:11" ht="17.100000000000001" customHeight="1" x14ac:dyDescent="0.2">
      <c r="A115" s="15"/>
      <c r="B115" s="57" t="str">
        <f>'Shopping-Transport'!B18</f>
        <v>Hairdresser</v>
      </c>
      <c r="C115" s="206" t="str">
        <f>VLOOKUP('Shopping-Transport'!T18,'Shopping-Transport'!$P$19:$Q$23,2,0)</f>
        <v>Quarterly</v>
      </c>
      <c r="D115" s="167" t="str">
        <f>IF('Shopping-Transport'!D18&gt;0,'Shopping-Transport'!D18," ")</f>
        <v xml:space="preserve"> </v>
      </c>
      <c r="E115" s="167" t="str">
        <f>IF('Shopping-Transport'!E18&gt;0,'Shopping-Transport'!E18," ")</f>
        <v xml:space="preserve"> </v>
      </c>
      <c r="F115" s="240"/>
      <c r="G115" s="57"/>
      <c r="H115" s="15"/>
      <c r="K115" s="166"/>
    </row>
    <row r="116" spans="1:11" ht="17.100000000000001" customHeight="1" x14ac:dyDescent="0.2">
      <c r="A116" s="15"/>
      <c r="B116" s="57" t="str">
        <f>'Shopping-Transport'!B19</f>
        <v>Gifts and others</v>
      </c>
      <c r="C116" s="206" t="str">
        <f>VLOOKUP('Shopping-Transport'!T19,'Shopping-Transport'!$P$19:$Q$23,2,0)</f>
        <v>Monthly</v>
      </c>
      <c r="D116" s="167" t="str">
        <f>IF('Shopping-Transport'!D19&gt;0,'Shopping-Transport'!D19," ")</f>
        <v xml:space="preserve"> </v>
      </c>
      <c r="E116" s="167" t="str">
        <f>IF('Shopping-Transport'!E19&gt;0,'Shopping-Transport'!E19," ")</f>
        <v xml:space="preserve"> </v>
      </c>
      <c r="F116" s="240"/>
      <c r="G116" s="57"/>
      <c r="H116" s="15"/>
      <c r="K116" s="166"/>
    </row>
    <row r="117" spans="1:11" ht="17.100000000000001" customHeight="1" x14ac:dyDescent="0.2">
      <c r="A117" s="15"/>
      <c r="B117" s="57" t="str">
        <f>'Shopping-Transport'!B20</f>
        <v>Other food and grocery</v>
      </c>
      <c r="C117" s="206" t="str">
        <f>VLOOKUP('Shopping-Transport'!T20,'Shopping-Transport'!$P$19:$Q$23,2,0)</f>
        <v>Weekly</v>
      </c>
      <c r="D117" s="167" t="str">
        <f>IF('Shopping-Transport'!D20&gt;0,'Shopping-Transport'!D20," ")</f>
        <v xml:space="preserve"> </v>
      </c>
      <c r="E117" s="167" t="str">
        <f>IF('Shopping-Transport'!E20&gt;0,'Shopping-Transport'!E20," ")</f>
        <v xml:space="preserve"> </v>
      </c>
      <c r="F117" s="240"/>
      <c r="G117" s="57"/>
      <c r="H117" s="15"/>
      <c r="K117" s="166"/>
    </row>
    <row r="118" spans="1:11" ht="17.100000000000001" customHeight="1" x14ac:dyDescent="0.2">
      <c r="A118" s="15"/>
      <c r="B118" s="57" t="str">
        <f>'Shopping-Transport'!B24</f>
        <v>Car insurance</v>
      </c>
      <c r="C118" s="206" t="str">
        <f>VLOOKUP('Shopping-Transport'!T24,'Shopping-Transport'!$P$19:$Q$23,2,0)</f>
        <v>Annually</v>
      </c>
      <c r="D118" s="167" t="str">
        <f>IF('Shopping-Transport'!D24&gt;0,'Shopping-Transport'!D24," ")</f>
        <v xml:space="preserve"> </v>
      </c>
      <c r="E118" s="167" t="str">
        <f>IF('Shopping-Transport'!E24&gt;0,'Shopping-Transport'!E24," ")</f>
        <v xml:space="preserve"> </v>
      </c>
      <c r="F118" s="240"/>
      <c r="G118" s="57"/>
      <c r="H118" s="15"/>
      <c r="K118" s="166"/>
    </row>
    <row r="119" spans="1:11" ht="17.100000000000001" customHeight="1" x14ac:dyDescent="0.2">
      <c r="A119" s="15"/>
      <c r="B119" s="57" t="str">
        <f>'Shopping-Transport'!B25</f>
        <v>Car maintenance</v>
      </c>
      <c r="C119" s="206" t="str">
        <f>VLOOKUP('Shopping-Transport'!T25,'Shopping-Transport'!$P$19:$Q$23,2,0)</f>
        <v>Annually</v>
      </c>
      <c r="D119" s="167" t="str">
        <f>IF('Shopping-Transport'!D25&gt;0,'Shopping-Transport'!D25," ")</f>
        <v xml:space="preserve"> </v>
      </c>
      <c r="E119" s="167" t="str">
        <f>IF('Shopping-Transport'!E25&gt;0,'Shopping-Transport'!E25," ")</f>
        <v xml:space="preserve"> </v>
      </c>
      <c r="F119" s="240"/>
      <c r="G119" s="57"/>
      <c r="H119" s="15"/>
      <c r="K119" s="166"/>
    </row>
    <row r="120" spans="1:11" ht="17.100000000000001" customHeight="1" x14ac:dyDescent="0.2">
      <c r="A120" s="15"/>
      <c r="B120" s="57" t="str">
        <f>'Shopping-Transport'!B26</f>
        <v>Car rego / Licence</v>
      </c>
      <c r="C120" s="206" t="str">
        <f>VLOOKUP('Shopping-Transport'!T26,'Shopping-Transport'!$P$19:$Q$23,2,0)</f>
        <v>Annually</v>
      </c>
      <c r="D120" s="167" t="str">
        <f>IF('Shopping-Transport'!D26&gt;0,'Shopping-Transport'!D26," ")</f>
        <v xml:space="preserve"> </v>
      </c>
      <c r="E120" s="167" t="str">
        <f>IF('Shopping-Transport'!E26&gt;0,'Shopping-Transport'!E26," ")</f>
        <v xml:space="preserve"> </v>
      </c>
      <c r="F120" s="240"/>
      <c r="G120" s="57"/>
      <c r="H120" s="15"/>
      <c r="K120" s="166"/>
    </row>
    <row r="121" spans="1:11" ht="17.100000000000001" customHeight="1" x14ac:dyDescent="0.2">
      <c r="A121" s="15"/>
      <c r="B121" s="57" t="str">
        <f>'Shopping-Transport'!B27</f>
        <v>Petrol</v>
      </c>
      <c r="C121" s="206" t="str">
        <f>VLOOKUP('Shopping-Transport'!T27,'Shopping-Transport'!$P$19:$Q$23,2,0)</f>
        <v>Fortnightly</v>
      </c>
      <c r="D121" s="167" t="str">
        <f>IF('Shopping-Transport'!D27&gt;0,'Shopping-Transport'!D27," ")</f>
        <v xml:space="preserve"> </v>
      </c>
      <c r="E121" s="167" t="str">
        <f>IF('Shopping-Transport'!E27&gt;0,'Shopping-Transport'!E27," ")</f>
        <v xml:space="preserve"> </v>
      </c>
      <c r="F121" s="240"/>
      <c r="G121" s="57"/>
      <c r="H121" s="15"/>
      <c r="K121" s="166"/>
    </row>
    <row r="122" spans="1:11" ht="17.100000000000001" customHeight="1" x14ac:dyDescent="0.2">
      <c r="A122" s="15"/>
      <c r="B122" s="57" t="str">
        <f>'Shopping-Transport'!B28</f>
        <v>Road tolls / Parking</v>
      </c>
      <c r="C122" s="206" t="str">
        <f>VLOOKUP('Shopping-Transport'!T28,'Shopping-Transport'!$P$19:$Q$23,2,0)</f>
        <v>Monthly</v>
      </c>
      <c r="D122" s="167" t="str">
        <f>IF('Shopping-Transport'!D28&gt;0,'Shopping-Transport'!D28," ")</f>
        <v xml:space="preserve"> </v>
      </c>
      <c r="E122" s="167" t="str">
        <f>IF('Shopping-Transport'!E28&gt;0,'Shopping-Transport'!E28," ")</f>
        <v xml:space="preserve"> </v>
      </c>
      <c r="F122" s="240"/>
      <c r="G122" s="57"/>
      <c r="H122" s="15"/>
      <c r="K122" s="166"/>
    </row>
    <row r="123" spans="1:11" ht="17.100000000000001" customHeight="1" x14ac:dyDescent="0.2">
      <c r="A123" s="15"/>
      <c r="B123" s="57" t="str">
        <f>'Shopping-Transport'!B29</f>
        <v>Trains / Buses / Ferries</v>
      </c>
      <c r="C123" s="206" t="str">
        <f>VLOOKUP('Shopping-Transport'!T29,'Shopping-Transport'!$P$19:$Q$23,2,0)</f>
        <v>Weekly</v>
      </c>
      <c r="D123" s="167" t="str">
        <f>IF('Shopping-Transport'!D29&gt;0,'Shopping-Transport'!D29," ")</f>
        <v xml:space="preserve"> </v>
      </c>
      <c r="E123" s="167" t="str">
        <f>IF('Shopping-Transport'!E29&gt;0,'Shopping-Transport'!E29," ")</f>
        <v xml:space="preserve"> </v>
      </c>
      <c r="F123" s="240"/>
      <c r="G123" s="57"/>
      <c r="H123" s="15"/>
      <c r="K123" s="166"/>
    </row>
    <row r="124" spans="1:11" ht="17.100000000000001" customHeight="1" x14ac:dyDescent="0.2">
      <c r="A124" s="15"/>
      <c r="B124" s="57" t="str">
        <f>'Shopping-Transport'!B30</f>
        <v>Type in your own expense</v>
      </c>
      <c r="C124" s="206" t="str">
        <f>VLOOKUP('Shopping-Transport'!T30,'Shopping-Transport'!$P$19:$Q$23,2,0)</f>
        <v>Monthly</v>
      </c>
      <c r="D124" s="167" t="str">
        <f>IF('Shopping-Transport'!D30&gt;0,'Shopping-Transport'!D30," ")</f>
        <v xml:space="preserve"> </v>
      </c>
      <c r="E124" s="167" t="str">
        <f>IF('Shopping-Transport'!E30&gt;0,'Shopping-Transport'!E30," ")</f>
        <v xml:space="preserve"> </v>
      </c>
      <c r="F124" s="240"/>
      <c r="G124" s="57"/>
      <c r="H124" s="15"/>
      <c r="K124" s="166"/>
    </row>
    <row r="125" spans="1:11" ht="17.100000000000001" customHeight="1" x14ac:dyDescent="0.2">
      <c r="A125" s="15"/>
      <c r="B125" s="57"/>
      <c r="C125" s="206"/>
      <c r="D125" s="167"/>
      <c r="E125" s="167"/>
      <c r="F125" s="57"/>
      <c r="G125" s="57"/>
      <c r="H125" s="15"/>
      <c r="K125" s="166"/>
    </row>
    <row r="126" spans="1:11" ht="17.100000000000001" customHeight="1" x14ac:dyDescent="0.2">
      <c r="A126" s="15"/>
      <c r="B126" s="237" t="s">
        <v>106</v>
      </c>
      <c r="C126" s="238" t="s">
        <v>11</v>
      </c>
      <c r="D126" s="239" t="s">
        <v>12</v>
      </c>
      <c r="E126" s="239" t="str">
        <f>'Entertainment-Eating-Out'!E10</f>
        <v>Annually amount</v>
      </c>
      <c r="F126" s="240"/>
      <c r="G126" s="241"/>
      <c r="H126" s="15"/>
      <c r="K126" s="166"/>
    </row>
    <row r="127" spans="1:11" ht="17.100000000000001" customHeight="1" x14ac:dyDescent="0.2">
      <c r="A127" s="15"/>
      <c r="B127" s="57" t="str">
        <f>'Entertainment-Eating-Out'!B11</f>
        <v>Holidays</v>
      </c>
      <c r="C127" s="206" t="str">
        <f>VLOOKUP('Entertainment-Eating-Out'!T11,'Entertainment-Eating-Out'!$P$17:$Q$21,2,0)</f>
        <v>Fortnightly</v>
      </c>
      <c r="D127" s="167" t="str">
        <f>IF('Entertainment-Eating-Out'!D11&gt;0,'Entertainment-Eating-Out'!D11," ")</f>
        <v xml:space="preserve"> </v>
      </c>
      <c r="E127" s="167" t="str">
        <f>IF('Entertainment-Eating-Out'!E11&gt;0,'Entertainment-Eating-Out'!E11," ")</f>
        <v xml:space="preserve"> </v>
      </c>
      <c r="F127" s="240"/>
      <c r="G127" s="57"/>
      <c r="H127" s="15"/>
      <c r="K127" s="166"/>
    </row>
    <row r="128" spans="1:11" ht="17.100000000000001" customHeight="1" x14ac:dyDescent="0.2">
      <c r="A128" s="15"/>
      <c r="B128" s="57" t="str">
        <f>'Entertainment-Eating-Out'!B12</f>
        <v>Bars / Clubs</v>
      </c>
      <c r="C128" s="206" t="str">
        <f>VLOOKUP('Entertainment-Eating-Out'!T12,'Entertainment-Eating-Out'!$P$17:$Q$21,2,0)</f>
        <v>Weekly</v>
      </c>
      <c r="D128" s="167" t="str">
        <f>IF('Entertainment-Eating-Out'!D12&gt;0,'Entertainment-Eating-Out'!D12," ")</f>
        <v xml:space="preserve"> </v>
      </c>
      <c r="E128" s="167" t="str">
        <f>IF('Entertainment-Eating-Out'!E12&gt;0,'Entertainment-Eating-Out'!E12," ")</f>
        <v xml:space="preserve"> </v>
      </c>
      <c r="F128" s="240"/>
      <c r="G128" s="57"/>
      <c r="H128" s="15"/>
      <c r="K128" s="166"/>
    </row>
    <row r="129" spans="1:11" ht="17.100000000000001" customHeight="1" x14ac:dyDescent="0.2">
      <c r="A129" s="15"/>
      <c r="B129" s="57" t="str">
        <f>'Entertainment-Eating-Out'!B13</f>
        <v>Other alcohol</v>
      </c>
      <c r="C129" s="206" t="str">
        <f>VLOOKUP('Entertainment-Eating-Out'!T13,'Entertainment-Eating-Out'!$P$17:$Q$21,2,0)</f>
        <v>Weekly</v>
      </c>
      <c r="D129" s="167" t="str">
        <f>IF('Entertainment-Eating-Out'!D13&gt;0,'Entertainment-Eating-Out'!D13," ")</f>
        <v xml:space="preserve"> </v>
      </c>
      <c r="E129" s="167" t="str">
        <f>IF('Entertainment-Eating-Out'!E13&gt;0,'Entertainment-Eating-Out'!E13," ")</f>
        <v xml:space="preserve"> </v>
      </c>
      <c r="F129" s="240"/>
      <c r="G129" s="57"/>
      <c r="H129" s="15"/>
      <c r="K129" s="166"/>
    </row>
    <row r="130" spans="1:11" ht="17.100000000000001" customHeight="1" x14ac:dyDescent="0.2">
      <c r="A130" s="15"/>
      <c r="B130" s="57" t="str">
        <f>'Entertainment-Eating-Out'!B14</f>
        <v>Gym / Sporting membership</v>
      </c>
      <c r="C130" s="206" t="str">
        <f>VLOOKUP('Entertainment-Eating-Out'!T14,'Entertainment-Eating-Out'!$P$17:$Q$21,2,0)</f>
        <v>Monthly</v>
      </c>
      <c r="D130" s="167" t="str">
        <f>IF('Entertainment-Eating-Out'!D14&gt;0,'Entertainment-Eating-Out'!D14," ")</f>
        <v xml:space="preserve"> </v>
      </c>
      <c r="E130" s="167" t="str">
        <f>IF('Entertainment-Eating-Out'!E14&gt;0,'Entertainment-Eating-Out'!E14," ")</f>
        <v xml:space="preserve"> </v>
      </c>
      <c r="F130" s="240"/>
      <c r="G130" s="57"/>
      <c r="H130" s="15"/>
      <c r="K130" s="166"/>
    </row>
    <row r="131" spans="1:11" ht="17.100000000000001" customHeight="1" x14ac:dyDescent="0.2">
      <c r="A131" s="15"/>
      <c r="B131" s="57" t="str">
        <f>'Entertainment-Eating-Out'!B15</f>
        <v>Cigarettes</v>
      </c>
      <c r="C131" s="206" t="str">
        <f>VLOOKUP('Entertainment-Eating-Out'!T15,'Entertainment-Eating-Out'!$P$17:$Q$21,2,0)</f>
        <v>Weekly</v>
      </c>
      <c r="D131" s="167" t="str">
        <f>IF('Entertainment-Eating-Out'!D15&gt;0,'Entertainment-Eating-Out'!D15," ")</f>
        <v xml:space="preserve"> </v>
      </c>
      <c r="E131" s="167" t="str">
        <f>IF('Entertainment-Eating-Out'!E15&gt;0,'Entertainment-Eating-Out'!E15," ")</f>
        <v xml:space="preserve"> </v>
      </c>
      <c r="F131" s="240"/>
      <c r="G131" s="57"/>
      <c r="H131" s="15"/>
      <c r="K131" s="166"/>
    </row>
    <row r="132" spans="1:11" ht="17.100000000000001" customHeight="1" x14ac:dyDescent="0.2">
      <c r="A132" s="15"/>
      <c r="B132" s="57" t="str">
        <f>'Entertainment-Eating-Out'!B16</f>
        <v>Movies / Music</v>
      </c>
      <c r="C132" s="206" t="str">
        <f>VLOOKUP('Entertainment-Eating-Out'!T16,'Entertainment-Eating-Out'!$P$17:$Q$21,2,0)</f>
        <v>Fortnightly</v>
      </c>
      <c r="D132" s="167" t="str">
        <f>IF('Entertainment-Eating-Out'!D16&gt;0,'Entertainment-Eating-Out'!D16," ")</f>
        <v xml:space="preserve"> </v>
      </c>
      <c r="E132" s="167" t="str">
        <f>IF('Entertainment-Eating-Out'!E16&gt;0,'Entertainment-Eating-Out'!E16," ")</f>
        <v xml:space="preserve"> </v>
      </c>
      <c r="F132" s="240"/>
      <c r="G132" s="57"/>
      <c r="H132" s="15"/>
      <c r="K132" s="166"/>
    </row>
    <row r="133" spans="1:11" ht="17.100000000000001" customHeight="1" x14ac:dyDescent="0.2">
      <c r="A133" s="15"/>
      <c r="B133" s="57" t="str">
        <f>'Entertainment-Eating-Out'!B17</f>
        <v>Hobbies</v>
      </c>
      <c r="C133" s="206" t="str">
        <f>VLOOKUP('Entertainment-Eating-Out'!T17,'Entertainment-Eating-Out'!$P$17:$Q$21,2,0)</f>
        <v>Fortnightly</v>
      </c>
      <c r="D133" s="167" t="str">
        <f>IF('Entertainment-Eating-Out'!D17&gt;0,'Entertainment-Eating-Out'!D17," ")</f>
        <v xml:space="preserve"> </v>
      </c>
      <c r="E133" s="167" t="str">
        <f>IF('Entertainment-Eating-Out'!E17&gt;0,'Entertainment-Eating-Out'!E17," ")</f>
        <v xml:space="preserve"> </v>
      </c>
      <c r="F133" s="240"/>
      <c r="G133" s="57"/>
      <c r="H133" s="15"/>
      <c r="K133" s="166"/>
    </row>
    <row r="134" spans="1:11" ht="17.100000000000001" customHeight="1" x14ac:dyDescent="0.2">
      <c r="A134" s="15"/>
      <c r="B134" s="57" t="str">
        <f>'Entertainment-Eating-Out'!B18</f>
        <v>Newspaper / Magazines</v>
      </c>
      <c r="C134" s="206" t="str">
        <f>VLOOKUP('Entertainment-Eating-Out'!T18,'Entertainment-Eating-Out'!$P$17:$Q$21,2,0)</f>
        <v>Weekly</v>
      </c>
      <c r="D134" s="167" t="str">
        <f>IF('Entertainment-Eating-Out'!D18&gt;0,'Entertainment-Eating-Out'!D18," ")</f>
        <v xml:space="preserve"> </v>
      </c>
      <c r="E134" s="167" t="str">
        <f>IF('Entertainment-Eating-Out'!E18&gt;0,'Entertainment-Eating-Out'!E18," ")</f>
        <v xml:space="preserve"> </v>
      </c>
      <c r="F134" s="240"/>
      <c r="G134" s="57"/>
      <c r="H134" s="15"/>
      <c r="K134" s="166"/>
    </row>
    <row r="135" spans="1:11" ht="17.100000000000001" customHeight="1" x14ac:dyDescent="0.2">
      <c r="A135" s="15"/>
      <c r="B135" s="57" t="str">
        <f>'Entertainment-Eating-Out'!B19</f>
        <v>Celebrations</v>
      </c>
      <c r="C135" s="206" t="str">
        <f>VLOOKUP('Entertainment-Eating-Out'!T19,'Entertainment-Eating-Out'!$P$17:$Q$21,2,0)</f>
        <v>Annually</v>
      </c>
      <c r="D135" s="167" t="str">
        <f>IF('Entertainment-Eating-Out'!D19&gt;0,'Entertainment-Eating-Out'!D19," ")</f>
        <v xml:space="preserve"> </v>
      </c>
      <c r="E135" s="167" t="str">
        <f>IF('Entertainment-Eating-Out'!E19&gt;0,'Entertainment-Eating-Out'!E19," ")</f>
        <v xml:space="preserve"> </v>
      </c>
      <c r="F135" s="240"/>
      <c r="G135" s="57"/>
      <c r="H135" s="15"/>
      <c r="K135" s="166"/>
    </row>
    <row r="136" spans="1:11" ht="17.100000000000001" customHeight="1" x14ac:dyDescent="0.2">
      <c r="A136" s="15"/>
      <c r="B136" s="57" t="str">
        <f>'Entertainment-Eating-Out'!B20</f>
        <v>Other</v>
      </c>
      <c r="C136" s="206" t="str">
        <f>VLOOKUP('Entertainment-Eating-Out'!T20,'Entertainment-Eating-Out'!$P$17:$Q$21,2,0)</f>
        <v>Monthly</v>
      </c>
      <c r="D136" s="167" t="str">
        <f>IF('Entertainment-Eating-Out'!D20&gt;0,'Entertainment-Eating-Out'!D20," ")</f>
        <v xml:space="preserve"> </v>
      </c>
      <c r="E136" s="167" t="str">
        <f>IF('Entertainment-Eating-Out'!E20&gt;0,'Entertainment-Eating-Out'!E20," ")</f>
        <v xml:space="preserve"> </v>
      </c>
      <c r="F136" s="240"/>
      <c r="G136" s="57"/>
      <c r="H136" s="15"/>
      <c r="K136" s="166"/>
    </row>
    <row r="137" spans="1:11" ht="17.100000000000001" customHeight="1" x14ac:dyDescent="0.2">
      <c r="A137" s="15"/>
      <c r="B137" s="57" t="str">
        <f>'Entertainment-Eating-Out'!B24</f>
        <v>Restaurants</v>
      </c>
      <c r="C137" s="206" t="str">
        <f>VLOOKUP('Entertainment-Eating-Out'!T24,'Entertainment-Eating-Out'!$P$17:$Q$21,2,0)</f>
        <v>Monthly</v>
      </c>
      <c r="D137" s="167" t="str">
        <f>IF('Entertainment-Eating-Out'!D24&gt;0,'Entertainment-Eating-Out'!D24," ")</f>
        <v xml:space="preserve"> </v>
      </c>
      <c r="E137" s="167" t="str">
        <f>IF('Entertainment-Eating-Out'!E24&gt;0,'Entertainment-Eating-Out'!E24," ")</f>
        <v xml:space="preserve"> </v>
      </c>
      <c r="F137" s="240"/>
      <c r="G137" s="57"/>
      <c r="H137" s="15"/>
      <c r="K137" s="166"/>
    </row>
    <row r="138" spans="1:11" ht="17.100000000000001" customHeight="1" x14ac:dyDescent="0.2">
      <c r="A138" s="15"/>
      <c r="B138" s="57" t="str">
        <f>'Entertainment-Eating-Out'!B25</f>
        <v>Takeaway / Snacks</v>
      </c>
      <c r="C138" s="206" t="str">
        <f>VLOOKUP('Entertainment-Eating-Out'!T25,'Entertainment-Eating-Out'!$P$17:$Q$21,2,0)</f>
        <v>Weekly</v>
      </c>
      <c r="D138" s="167" t="str">
        <f>IF('Entertainment-Eating-Out'!D25&gt;0,'Entertainment-Eating-Out'!D25," ")</f>
        <v xml:space="preserve"> </v>
      </c>
      <c r="E138" s="167" t="str">
        <f>IF('Entertainment-Eating-Out'!E25&gt;0,'Entertainment-Eating-Out'!E25," ")</f>
        <v xml:space="preserve"> </v>
      </c>
      <c r="F138" s="240"/>
      <c r="G138" s="57"/>
      <c r="H138" s="15"/>
      <c r="K138" s="166"/>
    </row>
    <row r="139" spans="1:11" ht="17.100000000000001" customHeight="1" x14ac:dyDescent="0.2">
      <c r="A139" s="15"/>
      <c r="B139" s="57" t="str">
        <f>'Entertainment-Eating-Out'!B26</f>
        <v>Bought lunches</v>
      </c>
      <c r="C139" s="206" t="str">
        <f>VLOOKUP('Entertainment-Eating-Out'!T26,'Entertainment-Eating-Out'!$P$17:$Q$21,2,0)</f>
        <v>Weekly</v>
      </c>
      <c r="D139" s="167" t="str">
        <f>IF('Entertainment-Eating-Out'!D26&gt;0,'Entertainment-Eating-Out'!D26," ")</f>
        <v xml:space="preserve"> </v>
      </c>
      <c r="E139" s="167" t="str">
        <f>IF('Entertainment-Eating-Out'!E26&gt;0,'Entertainment-Eating-Out'!E26," ")</f>
        <v xml:space="preserve"> </v>
      </c>
      <c r="F139" s="240"/>
      <c r="G139" s="57"/>
      <c r="H139" s="15"/>
      <c r="K139" s="166"/>
    </row>
    <row r="140" spans="1:11" ht="17.100000000000001" customHeight="1" x14ac:dyDescent="0.2">
      <c r="A140" s="15"/>
      <c r="B140" s="57" t="str">
        <f>'Entertainment-Eating-Out'!B27</f>
        <v xml:space="preserve">Coffee / Tea </v>
      </c>
      <c r="C140" s="206" t="str">
        <f>VLOOKUP('Entertainment-Eating-Out'!T27,'Entertainment-Eating-Out'!$P$17:$Q$21,2,0)</f>
        <v>Weekly</v>
      </c>
      <c r="D140" s="167" t="str">
        <f>IF('Entertainment-Eating-Out'!D27&gt;0,'Entertainment-Eating-Out'!D27," ")</f>
        <v xml:space="preserve"> </v>
      </c>
      <c r="E140" s="167" t="str">
        <f>IF('Entertainment-Eating-Out'!E27&gt;0,'Entertainment-Eating-Out'!E27," ")</f>
        <v xml:space="preserve"> </v>
      </c>
      <c r="F140" s="240"/>
      <c r="G140" s="57"/>
      <c r="H140" s="15"/>
      <c r="K140" s="166"/>
    </row>
    <row r="141" spans="1:11" ht="17.100000000000001" customHeight="1" x14ac:dyDescent="0.2">
      <c r="A141" s="15"/>
      <c r="B141" s="57" t="str">
        <f>'Entertainment-Eating-Out'!B28</f>
        <v>Type in your own expense</v>
      </c>
      <c r="C141" s="206" t="str">
        <f>VLOOKUP('Entertainment-Eating-Out'!T28,'Entertainment-Eating-Out'!$P$17:$Q$21,2,0)</f>
        <v>Monthly</v>
      </c>
      <c r="D141" s="167" t="str">
        <f>IF('Entertainment-Eating-Out'!D28&gt;0,'Entertainment-Eating-Out'!D28," ")</f>
        <v xml:space="preserve"> </v>
      </c>
      <c r="E141" s="167" t="str">
        <f>IF('Entertainment-Eating-Out'!E28&gt;0,'Entertainment-Eating-Out'!E28," ")</f>
        <v xml:space="preserve"> </v>
      </c>
      <c r="F141" s="240"/>
      <c r="G141" s="57"/>
      <c r="H141" s="15"/>
      <c r="K141" s="166"/>
    </row>
    <row r="142" spans="1:11" ht="17.100000000000001" customHeight="1" x14ac:dyDescent="0.2">
      <c r="A142" s="15"/>
      <c r="B142" s="57"/>
      <c r="C142" s="206"/>
      <c r="D142" s="167"/>
      <c r="E142" s="167"/>
      <c r="F142" s="57"/>
      <c r="G142" s="57"/>
      <c r="H142" s="15"/>
      <c r="K142" s="166"/>
    </row>
    <row r="143" spans="1:11" ht="17.100000000000001" customHeight="1" x14ac:dyDescent="0.2">
      <c r="A143" s="15"/>
      <c r="B143" s="15"/>
      <c r="C143" s="244"/>
      <c r="D143" s="245"/>
      <c r="E143" s="245"/>
      <c r="F143" s="15"/>
      <c r="G143" s="15"/>
      <c r="H143" s="15"/>
      <c r="K143" s="166"/>
    </row>
    <row r="144" spans="1:11" ht="17.100000000000001" customHeight="1" x14ac:dyDescent="0.2">
      <c r="A144" s="15"/>
      <c r="B144" s="204" t="s">
        <v>108</v>
      </c>
      <c r="C144" s="244"/>
      <c r="D144" s="245"/>
      <c r="E144" s="245"/>
      <c r="F144" s="15"/>
      <c r="G144" s="15"/>
      <c r="H144" s="15"/>
      <c r="K144" s="166"/>
    </row>
    <row r="145" spans="1:11" ht="17.100000000000001" customHeight="1" x14ac:dyDescent="0.2">
      <c r="A145" s="15"/>
      <c r="B145" s="57"/>
      <c r="C145" s="206"/>
      <c r="D145" s="167"/>
      <c r="E145" s="167"/>
      <c r="F145" s="57"/>
      <c r="G145" s="57"/>
      <c r="H145" s="15"/>
      <c r="K145" s="166"/>
    </row>
    <row r="146" spans="1:11" ht="17.100000000000001" customHeight="1" x14ac:dyDescent="0.2">
      <c r="A146" s="15"/>
      <c r="B146" s="57"/>
      <c r="C146" s="206"/>
      <c r="D146" s="167"/>
      <c r="E146" s="167"/>
      <c r="F146" s="57"/>
      <c r="G146" s="57"/>
      <c r="H146" s="15"/>
      <c r="K146" s="166"/>
    </row>
    <row r="147" spans="1:11" ht="17.100000000000001" customHeight="1" x14ac:dyDescent="0.2">
      <c r="A147" s="15"/>
      <c r="B147" s="57"/>
      <c r="C147" s="206"/>
      <c r="D147" s="167"/>
      <c r="E147" s="167"/>
      <c r="F147" s="57"/>
      <c r="G147" s="57"/>
      <c r="H147" s="15"/>
      <c r="K147" s="166"/>
    </row>
    <row r="148" spans="1:11" ht="17.100000000000001" customHeight="1" x14ac:dyDescent="0.2">
      <c r="A148" s="15"/>
      <c r="B148" s="57"/>
      <c r="C148" s="206"/>
      <c r="D148" s="167"/>
      <c r="E148" s="167"/>
      <c r="F148" s="57"/>
      <c r="G148" s="57"/>
      <c r="H148" s="15"/>
      <c r="K148" s="166"/>
    </row>
    <row r="149" spans="1:11" ht="17.100000000000001" customHeight="1" x14ac:dyDescent="0.2">
      <c r="A149" s="15"/>
      <c r="B149" s="57"/>
      <c r="C149" s="206"/>
      <c r="D149" s="167"/>
      <c r="E149" s="167"/>
      <c r="F149" s="57"/>
      <c r="G149" s="57"/>
      <c r="H149" s="15"/>
      <c r="K149" s="166"/>
    </row>
    <row r="150" spans="1:11" ht="17.100000000000001" customHeight="1" x14ac:dyDescent="0.2">
      <c r="A150" s="15"/>
      <c r="B150" s="57"/>
      <c r="C150" s="206"/>
      <c r="D150" s="167"/>
      <c r="E150" s="167"/>
      <c r="F150" s="57"/>
      <c r="G150" s="57"/>
      <c r="H150" s="15"/>
      <c r="K150" s="166"/>
    </row>
    <row r="151" spans="1:11" ht="17.100000000000001" customHeight="1" x14ac:dyDescent="0.2">
      <c r="A151" s="15"/>
      <c r="B151" s="57"/>
      <c r="C151" s="206"/>
      <c r="D151" s="167"/>
      <c r="E151" s="167"/>
      <c r="F151" s="57"/>
      <c r="G151" s="57"/>
      <c r="H151" s="15"/>
      <c r="K151" s="166"/>
    </row>
    <row r="152" spans="1:11" ht="17.100000000000001" customHeight="1" x14ac:dyDescent="0.2">
      <c r="A152" s="15"/>
      <c r="B152" s="57"/>
      <c r="C152" s="206"/>
      <c r="D152" s="167"/>
      <c r="E152" s="167"/>
      <c r="F152" s="57"/>
      <c r="G152" s="57"/>
      <c r="H152" s="15"/>
      <c r="K152" s="166"/>
    </row>
    <row r="153" spans="1:11" ht="17.100000000000001" customHeight="1" x14ac:dyDescent="0.2">
      <c r="A153" s="15"/>
      <c r="B153" s="57"/>
      <c r="C153" s="206"/>
      <c r="D153" s="167"/>
      <c r="E153" s="167"/>
      <c r="F153" s="57"/>
      <c r="G153" s="57"/>
      <c r="H153" s="15"/>
      <c r="K153" s="166"/>
    </row>
    <row r="154" spans="1:11" ht="17.100000000000001" customHeight="1" x14ac:dyDescent="0.2">
      <c r="A154" s="15"/>
      <c r="B154" s="57"/>
      <c r="C154" s="206"/>
      <c r="D154" s="167"/>
      <c r="E154" s="167"/>
      <c r="F154" s="57"/>
      <c r="G154" s="57"/>
      <c r="H154" s="15"/>
      <c r="K154" s="166"/>
    </row>
    <row r="155" spans="1:11" ht="17.100000000000001" customHeight="1" x14ac:dyDescent="0.2">
      <c r="A155" s="15"/>
      <c r="B155" s="57"/>
      <c r="C155" s="206"/>
      <c r="D155" s="167"/>
      <c r="E155" s="167"/>
      <c r="F155" s="57"/>
      <c r="G155" s="57"/>
      <c r="H155" s="15"/>
      <c r="K155" s="166"/>
    </row>
    <row r="156" spans="1:11" ht="17.100000000000001" customHeight="1" x14ac:dyDescent="0.2">
      <c r="A156" s="15"/>
      <c r="B156" s="57"/>
      <c r="C156" s="206"/>
      <c r="D156" s="167"/>
      <c r="E156" s="167"/>
      <c r="F156" s="57"/>
      <c r="G156" s="57"/>
      <c r="H156" s="15"/>
      <c r="K156" s="166"/>
    </row>
    <row r="157" spans="1:11" ht="17.100000000000001" customHeight="1" x14ac:dyDescent="0.2">
      <c r="A157" s="15"/>
      <c r="B157" s="57"/>
      <c r="C157" s="206"/>
      <c r="D157" s="167"/>
      <c r="E157" s="167"/>
      <c r="F157" s="57"/>
      <c r="G157" s="57"/>
      <c r="H157" s="15"/>
      <c r="K157" s="166"/>
    </row>
    <row r="158" spans="1:11" ht="17.100000000000001" customHeight="1" x14ac:dyDescent="0.2">
      <c r="A158" s="15"/>
      <c r="B158" s="57"/>
      <c r="C158" s="206"/>
      <c r="D158" s="167"/>
      <c r="E158" s="167"/>
      <c r="F158" s="57"/>
      <c r="G158" s="57"/>
      <c r="H158" s="15"/>
      <c r="K158" s="166"/>
    </row>
    <row r="159" spans="1:11" ht="17.100000000000001" customHeight="1" x14ac:dyDescent="0.2">
      <c r="A159" s="15"/>
      <c r="B159" s="57"/>
      <c r="C159" s="206"/>
      <c r="D159" s="167"/>
      <c r="E159" s="167"/>
      <c r="F159" s="57"/>
      <c r="G159" s="57"/>
      <c r="H159" s="15"/>
      <c r="K159" s="166"/>
    </row>
    <row r="160" spans="1:11" ht="17.100000000000001" customHeight="1" x14ac:dyDescent="0.2">
      <c r="A160" s="15"/>
      <c r="B160" s="57"/>
      <c r="C160" s="206"/>
      <c r="D160" s="167"/>
      <c r="E160" s="167"/>
      <c r="F160" s="57"/>
      <c r="G160" s="57"/>
      <c r="H160" s="15"/>
      <c r="K160" s="166"/>
    </row>
    <row r="161" spans="1:11" ht="17.100000000000001" customHeight="1" x14ac:dyDescent="0.2">
      <c r="A161" s="15"/>
      <c r="B161" s="57"/>
      <c r="C161" s="206"/>
      <c r="D161" s="167"/>
      <c r="E161" s="167"/>
      <c r="F161" s="57"/>
      <c r="G161" s="57"/>
      <c r="H161" s="15"/>
      <c r="K161" s="166"/>
    </row>
    <row r="162" spans="1:11" ht="17.100000000000001" customHeight="1" x14ac:dyDescent="0.2">
      <c r="A162" s="15"/>
      <c r="B162" s="57"/>
      <c r="C162" s="206"/>
      <c r="D162" s="167"/>
      <c r="E162" s="167"/>
      <c r="F162" s="57"/>
      <c r="G162" s="57"/>
      <c r="H162" s="15"/>
      <c r="K162" s="166"/>
    </row>
    <row r="163" spans="1:11" ht="17.100000000000001" customHeight="1" x14ac:dyDescent="0.2">
      <c r="A163" s="232"/>
      <c r="B163" s="232"/>
      <c r="C163" s="246"/>
      <c r="D163" s="232"/>
      <c r="E163" s="232"/>
      <c r="F163" s="232"/>
      <c r="G163" s="232"/>
      <c r="H163" s="232"/>
      <c r="J163" s="162">
        <f>IF(E15&lt;0,0,E15)</f>
        <v>0</v>
      </c>
    </row>
    <row r="164" spans="1:11" ht="12.75" x14ac:dyDescent="0.2">
      <c r="A164" s="179"/>
      <c r="B164" s="75" t="s">
        <v>97</v>
      </c>
    </row>
    <row r="165" spans="1:11" ht="12.75" hidden="1" x14ac:dyDescent="0.2"/>
    <row r="166" spans="1:11" ht="12.75" hidden="1" x14ac:dyDescent="0.2"/>
    <row r="167" spans="1:11" ht="12.75" hidden="1" x14ac:dyDescent="0.2"/>
    <row r="168" spans="1:11" ht="12.75" hidden="1" x14ac:dyDescent="0.2"/>
    <row r="169" spans="1:11" ht="12.75" hidden="1" x14ac:dyDescent="0.2"/>
    <row r="170" spans="1:11" ht="12.75" hidden="1" x14ac:dyDescent="0.2"/>
    <row r="171" spans="1:11" ht="12.75" customHeight="1" x14ac:dyDescent="0.2"/>
    <row r="172" spans="1:11" ht="12.75" customHeight="1" x14ac:dyDescent="0.2"/>
    <row r="173" spans="1:11" ht="12.75" customHeight="1" x14ac:dyDescent="0.2"/>
    <row r="174" spans="1:11" ht="12.75" customHeight="1" x14ac:dyDescent="0.2"/>
    <row r="175" spans="1:11" ht="12.75" customHeight="1" x14ac:dyDescent="0.2"/>
  </sheetData>
  <sheetProtection selectLockedCells="1"/>
  <mergeCells count="4">
    <mergeCell ref="B24:G25"/>
    <mergeCell ref="B51:G52"/>
    <mergeCell ref="B9:G10"/>
    <mergeCell ref="B1:L5"/>
  </mergeCells>
  <conditionalFormatting sqref="C15 E15">
    <cfRule type="expression" dxfId="1" priority="3">
      <formula>$E$15&gt;0</formula>
    </cfRule>
    <cfRule type="expression" dxfId="0" priority="4">
      <formula>$E$15&lt;0</formula>
    </cfRule>
  </conditionalFormatting>
  <hyperlinks>
    <hyperlink ref="B164" r:id="rId1" display="www.moneysmart.gov.au" xr:uid="{00000000-0004-0000-0700-000000000000}"/>
  </hyperlinks>
  <pageMargins left="0.39370078740157483" right="0.27559055118110237" top="0.55118110236220474" bottom="0.43307086614173229" header="0.31496062992125984" footer="0.31496062992125984"/>
  <pageSetup paperSize="9" scale="78" fitToHeight="5" orientation="portrait" r:id="rId2"/>
  <rowBreaks count="1" manualBreakCount="1">
    <brk id="50" max="16383" man="1"/>
  </rowBreaks>
  <drawing r:id="rId3"/>
  <legacyDrawing r:id="rId4"/>
  <mc:AlternateContent xmlns:mc="http://schemas.openxmlformats.org/markup-compatibility/2006">
    <mc:Choice Requires="x14">
      <controls>
        <mc:AlternateContent xmlns:mc="http://schemas.openxmlformats.org/markup-compatibility/2006">
          <mc:Choice Requires="x14">
            <control shapeId="95310" r:id="rId5" name="Drop Down 78">
              <controlPr defaultSize="0" autoLine="0" autoPict="0">
                <anchor moveWithCells="1" sizeWithCells="1">
                  <from>
                    <xdr:col>255</xdr:col>
                    <xdr:colOff>0</xdr:colOff>
                    <xdr:row>12</xdr:row>
                    <xdr:rowOff>0</xdr:rowOff>
                  </from>
                  <to>
                    <xdr:col>255</xdr:col>
                    <xdr:colOff>0</xdr:colOff>
                    <xdr:row>12</xdr:row>
                    <xdr:rowOff>171450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7C93480EE49848BCF166B694A4BBB7" ma:contentTypeVersion="16" ma:contentTypeDescription="Create a new document." ma:contentTypeScope="" ma:versionID="7055ac76e49e56c611ed963b731d1b8e">
  <xsd:schema xmlns:xsd="http://www.w3.org/2001/XMLSchema" xmlns:xs="http://www.w3.org/2001/XMLSchema" xmlns:p="http://schemas.microsoft.com/office/2006/metadata/properties" xmlns:ns2="33eff0df-e05c-4868-9746-b2bb7fd6f61b" targetNamespace="http://schemas.microsoft.com/office/2006/metadata/properties" ma:root="true" ma:fieldsID="af41ea7d7fcfd604efc33584a700abf0" ns2:_="">
    <xsd:import namespace="33eff0df-e05c-4868-9746-b2bb7fd6f61b"/>
    <xsd:element name="properties">
      <xsd:complexType>
        <xsd:sequence>
          <xsd:element name="documentManagement">
            <xsd:complexType>
              <xsd:all>
                <xsd:element ref="ns2:SharedDocumentAccessGuid" minOccurs="0"/>
                <xsd:element ref="ns2:Archived" minOccurs="0"/>
                <xsd:element ref="ns2:MigratedSourceSystemLocation" minOccurs="0"/>
                <xsd:element ref="ns2:JSONPreview" minOccurs="0"/>
                <xsd:element ref="ns2:MigratedSourceSystemLocationNote" minOccurs="0"/>
                <xsd:element ref="ns2:MigratedSourceSystemLocationNote2"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eff0df-e05c-4868-9746-b2bb7fd6f61b" elementFormDefault="qualified">
    <xsd:import namespace="http://schemas.microsoft.com/office/2006/documentManagement/types"/>
    <xsd:import namespace="http://schemas.microsoft.com/office/infopath/2007/PartnerControls"/>
    <xsd:element name="SharedDocumentAccessGuid" ma:index="8" nillable="true" ma:displayName="SharedDocumentAccessGuid" ma:hidden="true" ma:internalName="SharedDocumentAccessGuid">
      <xsd:simpleType>
        <xsd:restriction base="dms:Text"/>
      </xsd:simpleType>
    </xsd:element>
    <xsd:element name="Archived" ma:index="9" nillable="true" ma:displayName="Archived" ma:internalName="Archived">
      <xsd:simpleType>
        <xsd:restriction base="dms:Boolean"/>
      </xsd:simpleType>
    </xsd:element>
    <xsd:element name="MigratedSourceSystemLocation" ma:index="10" nillable="true" ma:displayName="MigratedSourceSystemLocation" ma:hidden="true" ma:internalName="MigratedSourceSystemLocation">
      <xsd:simpleType>
        <xsd:restriction base="dms:Text"/>
      </xsd:simpleType>
    </xsd:element>
    <xsd:element name="JSONPreview" ma:index="11" nillable="true" ma:displayName="JSONPreview" ma:hidden="true" ma:internalName="JSONPreview">
      <xsd:simpleType>
        <xsd:restriction base="dms:Note"/>
      </xsd:simpleType>
    </xsd:element>
    <xsd:element name="MigratedSourceSystemLocationNote" ma:index="12" nillable="true" ma:displayName="MigratedSourceSystemLocationNote" ma:hidden="true" ma:internalName="MigratedSourceSystemLocationNote">
      <xsd:simpleType>
        <xsd:restriction base="dms:Note"/>
      </xsd:simpleType>
    </xsd:element>
    <xsd:element name="MigratedSourceSystemLocationNote2" ma:index="13" nillable="true" ma:displayName="MigratedSourceSystemLocationNote2" ma:hidden="true" ma:internalName="MigratedSourceSystemLocationNote2">
      <xsd:simpleType>
        <xsd:restriction base="dms:Note"/>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igratedSourceSystemLocation xmlns="33eff0df-e05c-4868-9746-b2bb7fd6f61b" xsi:nil="true"/>
    <SharedDocumentAccessGuid xmlns="33eff0df-e05c-4868-9746-b2bb7fd6f61b" xsi:nil="true"/>
    <MigratedSourceSystemLocationNote xmlns="33eff0df-e05c-4868-9746-b2bb7fd6f61b" xsi:nil="true"/>
    <Archived xmlns="33eff0df-e05c-4868-9746-b2bb7fd6f61b" xsi:nil="true"/>
    <JSONPreview xmlns="33eff0df-e05c-4868-9746-b2bb7fd6f61b" xsi:nil="true"/>
    <MigratedSourceSystemLocationNote2 xmlns="33eff0df-e05c-4868-9746-b2bb7fd6f61b" xsi:nil="true"/>
  </documentManagement>
</p:properties>
</file>

<file path=customXml/itemProps1.xml><?xml version="1.0" encoding="utf-8"?>
<ds:datastoreItem xmlns:ds="http://schemas.openxmlformats.org/officeDocument/2006/customXml" ds:itemID="{058818F5-2D90-47CB-BD54-D460F808E76C}">
  <ds:schemaRefs>
    <ds:schemaRef ds:uri="http://schemas.microsoft.com/sharepoint/v3/contenttype/forms"/>
  </ds:schemaRefs>
</ds:datastoreItem>
</file>

<file path=customXml/itemProps2.xml><?xml version="1.0" encoding="utf-8"?>
<ds:datastoreItem xmlns:ds="http://schemas.openxmlformats.org/officeDocument/2006/customXml" ds:itemID="{8CB01D56-6E70-4664-9C85-28417DDB5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eff0df-e05c-4868-9746-b2bb7fd6f6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8D34BA-2B90-4989-BD77-48AAEBF6716C}">
  <ds:schemaRefs>
    <ds:schemaRef ds:uri="http://schemas.microsoft.com/office/2006/metadata/properties"/>
    <ds:schemaRef ds:uri="http://schemas.microsoft.com/office/infopath/2007/PartnerControls"/>
    <ds:schemaRef ds:uri="33eff0df-e05c-4868-9746-b2bb7fd6f6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Income</vt:lpstr>
      <vt:lpstr>Financial-Commitments</vt:lpstr>
      <vt:lpstr>Home-Utilities</vt:lpstr>
      <vt:lpstr>Education-Health</vt:lpstr>
      <vt:lpstr>Shopping-Transport</vt:lpstr>
      <vt:lpstr>Entertainment-Eating-Out</vt:lpstr>
      <vt:lpstr>Results</vt:lpstr>
      <vt:lpstr>Print</vt:lpstr>
      <vt:lpstr>Print!Print_Area</vt:lpstr>
      <vt:lpstr>Print!Print_Titles</vt:lpstr>
    </vt:vector>
  </TitlesOfParts>
  <Company>Watson Wyatt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daniel.ham</dc:creator>
  <cp:lastModifiedBy>Visar Jazxhi</cp:lastModifiedBy>
  <cp:lastPrinted>2021-01-07T00:54:18Z</cp:lastPrinted>
  <dcterms:created xsi:type="dcterms:W3CDTF">2010-07-12T00:57:12Z</dcterms:created>
  <dcterms:modified xsi:type="dcterms:W3CDTF">2021-01-07T02:02:26Z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A1234124</vt:lpwstr>
  </property>
  <property fmtid="{D5CDD505-2E9C-101B-9397-08002B2CF9AE}" pid="3" name="Objective-Title">
    <vt:lpwstr>Budget planner</vt:lpwstr>
  </property>
  <property fmtid="{D5CDD505-2E9C-101B-9397-08002B2CF9AE}" pid="4" name="Objective-Comment">
    <vt:lpwstr> </vt:lpwstr>
  </property>
  <property fmtid="{D5CDD505-2E9C-101B-9397-08002B2CF9AE}" pid="5" name="Objective-CreationStamp">
    <vt:filetime>2011-09-18T23:05:15Z</vt:filetime>
  </property>
  <property fmtid="{D5CDD505-2E9C-101B-9397-08002B2CF9AE}" pid="6" name="Objective-IsApproved">
    <vt:bool>false</vt:bool>
  </property>
  <property fmtid="{D5CDD505-2E9C-101B-9397-08002B2CF9AE}" pid="7" name="Objective-IsPublished">
    <vt:bool>true</vt:bool>
  </property>
  <property fmtid="{D5CDD505-2E9C-101B-9397-08002B2CF9AE}" pid="8" name="Objective-DatePublished">
    <vt:filetime>2011-10-07T03:33:04Z</vt:filetime>
  </property>
  <property fmtid="{D5CDD505-2E9C-101B-9397-08002B2CF9AE}" pid="9" name="Objective-ModificationStamp">
    <vt:filetime>2011-10-07T04:58:53Z</vt:filetime>
  </property>
  <property fmtid="{D5CDD505-2E9C-101B-9397-08002B2CF9AE}" pid="10" name="Objective-Owner">
    <vt:lpwstr>Kaylene Rutherford</vt:lpwstr>
  </property>
  <property fmtid="{D5CDD505-2E9C-101B-9397-08002B2CF9AE}" pid="11" name="Objective-Path">
    <vt:lpwstr>ASIC BCS:CONSUMERS &amp; INVESTORS:Education Programs:MoneySmart:Calculators:Budget Planner Excel:</vt:lpwstr>
  </property>
  <property fmtid="{D5CDD505-2E9C-101B-9397-08002B2CF9AE}" pid="12" name="Objective-Parent">
    <vt:lpwstr>Budget Planner Excel</vt:lpwstr>
  </property>
  <property fmtid="{D5CDD505-2E9C-101B-9397-08002B2CF9AE}" pid="13" name="Objective-State">
    <vt:lpwstr>Published</vt:lpwstr>
  </property>
  <property fmtid="{D5CDD505-2E9C-101B-9397-08002B2CF9AE}" pid="14" name="Objective-Version">
    <vt:lpwstr>20.0</vt:lpwstr>
  </property>
  <property fmtid="{D5CDD505-2E9C-101B-9397-08002B2CF9AE}" pid="15" name="Objective-VersionNumber">
    <vt:i4>23</vt:i4>
  </property>
  <property fmtid="{D5CDD505-2E9C-101B-9397-08002B2CF9AE}" pid="16" name="Objective-VersionComment">
    <vt:lpwstr> </vt:lpwstr>
  </property>
  <property fmtid="{D5CDD505-2E9C-101B-9397-08002B2CF9AE}" pid="17" name="Objective-FileNumber">
    <vt:lpwstr>2011 - 005855</vt:lpwstr>
  </property>
  <property fmtid="{D5CDD505-2E9C-101B-9397-08002B2CF9AE}" pid="18" name="Objective-Classification">
    <vt:lpwstr>UNCLASSIFIED</vt:lpwstr>
  </property>
  <property fmtid="{D5CDD505-2E9C-101B-9397-08002B2CF9AE}" pid="19" name="Objective-Caveats">
    <vt:lpwstr> </vt:lpwstr>
  </property>
  <property fmtid="{D5CDD505-2E9C-101B-9397-08002B2CF9AE}" pid="20" name="Objective-Category [system]">
    <vt:lpwstr> </vt:lpwstr>
  </property>
</Properties>
</file>