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Main Page" sheetId="1" state="visible" r:id="rId2"/>
    <sheet name="Dont_use_this_data" sheetId="2" state="visible" r:id="rId3"/>
    <sheet name="2400 epoch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<sst xmlns="http://schemas.openxmlformats.org/spreadsheetml/2006/main" count="181" uniqueCount="127">
  <si>
    <t xml:space="preserve">R2-B09</t>
  </si>
  <si>
    <t xml:space="preserve">revision</t>
  </si>
  <si>
    <t xml:space="preserve">LATENCIES</t>
  </si>
  <si>
    <t xml:space="preserve">System specs:</t>
  </si>
  <si>
    <t xml:space="preserve">CPU</t>
  </si>
  <si>
    <t xml:space="preserve">i7-5820K</t>
  </si>
  <si>
    <t xml:space="preserve">GPU</t>
  </si>
  <si>
    <t xml:space="preserve">Nvidia GTX 1070 (EVGA FTW2)</t>
  </si>
  <si>
    <t xml:space="preserve">Disks</t>
  </si>
  <si>
    <t xml:space="preserve">Sandisk SSD PLUS 120GB (MLC)</t>
  </si>
  <si>
    <t xml:space="preserve">Samsung 850 EVO 256GB (MLC)</t>
  </si>
  <si>
    <t xml:space="preserve">WD Black 1TB 7200RPM</t>
  </si>
  <si>
    <t xml:space="preserve">RAM</t>
  </si>
  <si>
    <t xml:space="preserve">16GB Corsair Vengeance LPX 2400</t>
  </si>
  <si>
    <t xml:space="preserve">Guess</t>
  </si>
  <si>
    <t xml:space="preserve">Chord played</t>
  </si>
  <si>
    <t xml:space="preserve">Chord guessed</t>
  </si>
  <si>
    <t xml:space="preserve">Elapsed</t>
  </si>
  <si>
    <t xml:space="preserve">Elapsed (ms)</t>
  </si>
  <si>
    <t xml:space="preserve">Just init?</t>
  </si>
  <si>
    <t xml:space="preserve">Epochs</t>
  </si>
  <si>
    <t xml:space="preserve">C</t>
  </si>
  <si>
    <t xml:space="preserve">Yes</t>
  </si>
  <si>
    <t xml:space="preserve">C3(4)</t>
  </si>
  <si>
    <t xml:space="preserve">FM7</t>
  </si>
  <si>
    <t xml:space="preserve">DM9(no3no5)</t>
  </si>
  <si>
    <t xml:space="preserve">DM9(no5)</t>
  </si>
  <si>
    <t xml:space="preserve">DM9</t>
  </si>
  <si>
    <t xml:space="preserve">Am(M7no5)</t>
  </si>
  <si>
    <t xml:space="preserve">CMaug79sus4(9)</t>
  </si>
  <si>
    <t xml:space="preserve">AmM7</t>
  </si>
  <si>
    <t xml:space="preserve">Asus4</t>
  </si>
  <si>
    <t xml:space="preserve">Dm11</t>
  </si>
  <si>
    <t xml:space="preserve">C#m11</t>
  </si>
  <si>
    <t xml:space="preserve">E7</t>
  </si>
  <si>
    <t xml:space="preserve">E9</t>
  </si>
  <si>
    <t xml:space="preserve">GM11sus2</t>
  </si>
  <si>
    <t xml:space="preserve">A</t>
  </si>
  <si>
    <t xml:space="preserve">AM6</t>
  </si>
  <si>
    <t xml:space="preserve">Elapsed (NN only)</t>
  </si>
  <si>
    <t xml:space="preserve">Elapsed (NN, ms)</t>
  </si>
  <si>
    <t xml:space="preserve">#NOTES</t>
  </si>
  <si>
    <t xml:space="preserve">Search time (ms)</t>
  </si>
  <si>
    <t xml:space="preserve">Caug679sus4(9)</t>
  </si>
  <si>
    <t xml:space="preserve">A#m9</t>
  </si>
  <si>
    <t xml:space="preserve">CMaug67M7sus4(9)</t>
  </si>
  <si>
    <t xml:space="preserve">Chords picked randomly</t>
  </si>
  <si>
    <t xml:space="preserve">Daug</t>
  </si>
  <si>
    <t xml:space="preserve">CMaug679M7sus4(9)</t>
  </si>
  <si>
    <t xml:space="preserve">Em</t>
  </si>
  <si>
    <t xml:space="preserve">Live perf thr (ms)</t>
  </si>
  <si>
    <t xml:space="preserve">Dm7</t>
  </si>
  <si>
    <t xml:space="preserve">CMaug69M7sus2sus4(9)</t>
  </si>
  <si>
    <t xml:space="preserve">C#M7</t>
  </si>
  <si>
    <t xml:space="preserve">Caug69M7sus4(9)</t>
  </si>
  <si>
    <t xml:space="preserve">t-Test: One-sample</t>
  </si>
  <si>
    <t xml:space="preserve">left-tailed test</t>
  </si>
  <si>
    <t xml:space="preserve">G#sus4</t>
  </si>
  <si>
    <t xml:space="preserve">CMaug679(9)</t>
  </si>
  <si>
    <t xml:space="preserve">H0: m &gt;= 10</t>
  </si>
  <si>
    <t xml:space="preserve">HA: m&lt;10</t>
  </si>
  <si>
    <t xml:space="preserve">G#7</t>
  </si>
  <si>
    <t xml:space="preserve">Cmajaug69maj7sus4(9)</t>
  </si>
  <si>
    <t xml:space="preserve">Csus4</t>
  </si>
  <si>
    <t xml:space="preserve">Mean</t>
  </si>
  <si>
    <t xml:space="preserve">Cdim</t>
  </si>
  <si>
    <t xml:space="preserve">CMaug679sus4(9)</t>
  </si>
  <si>
    <t xml:space="preserve">St.dev</t>
  </si>
  <si>
    <t xml:space="preserve">C9sus4</t>
  </si>
  <si>
    <t xml:space="preserve">CMaug67M7sus2(9)</t>
  </si>
  <si>
    <t xml:space="preserve">Sample Size</t>
  </si>
  <si>
    <t xml:space="preserve">BM9</t>
  </si>
  <si>
    <t xml:space="preserve">Caug67M7sus4(9)</t>
  </si>
  <si>
    <t xml:space="preserve">Hypothesized Mean Difference</t>
  </si>
  <si>
    <t xml:space="preserve">F#9sus4</t>
  </si>
  <si>
    <t xml:space="preserve">CMaug67M7(9)</t>
  </si>
  <si>
    <t xml:space="preserve">SE</t>
  </si>
  <si>
    <t xml:space="preserve">B11sus2</t>
  </si>
  <si>
    <t xml:space="preserve">alpha</t>
  </si>
  <si>
    <t xml:space="preserve">FmM7</t>
  </si>
  <si>
    <t xml:space="preserve">CMaug679sus2sus4(9)</t>
  </si>
  <si>
    <t xml:space="preserve">df</t>
  </si>
  <si>
    <t xml:space="preserve">Am6</t>
  </si>
  <si>
    <t xml:space="preserve">Caug79M7sus4(9)</t>
  </si>
  <si>
    <t xml:space="preserve">t Stat</t>
  </si>
  <si>
    <t xml:space="preserve">D#M6</t>
  </si>
  <si>
    <t xml:space="preserve">Caug79M7sus2sus4(9)</t>
  </si>
  <si>
    <t xml:space="preserve">P(T&lt;=t) one-tail</t>
  </si>
  <si>
    <t xml:space="preserve">A#m6</t>
  </si>
  <si>
    <t xml:space="preserve">CMaug79M7sus2sus4(9)</t>
  </si>
  <si>
    <t xml:space="preserve">t Critical one-tail</t>
  </si>
  <si>
    <t xml:space="preserve">C#dim9</t>
  </si>
  <si>
    <t xml:space="preserve">C#11sus2</t>
  </si>
  <si>
    <t xml:space="preserve">tstat &lt; tcritical</t>
  </si>
  <si>
    <t xml:space="preserve">reject null</t>
  </si>
  <si>
    <t xml:space="preserve">EM6</t>
  </si>
  <si>
    <t xml:space="preserve">P &lt; alfa</t>
  </si>
  <si>
    <t xml:space="preserve">F9</t>
  </si>
  <si>
    <t xml:space="preserve">CMaug67sus4(9)</t>
  </si>
  <si>
    <t xml:space="preserve">F#sus2</t>
  </si>
  <si>
    <t xml:space="preserve">GM7sus2</t>
  </si>
  <si>
    <t xml:space="preserve">Caugdim69M7sus4(9)</t>
  </si>
  <si>
    <t xml:space="preserve">A9sus2</t>
  </si>
  <si>
    <t xml:space="preserve">BM7sus2</t>
  </si>
  <si>
    <t xml:space="preserve">Elapsed (m, ms)</t>
  </si>
  <si>
    <t xml:space="preserve">Bm</t>
  </si>
  <si>
    <t xml:space="preserve">B7sus4</t>
  </si>
  <si>
    <t xml:space="preserve">CMaug69M7(9)</t>
  </si>
  <si>
    <t xml:space="preserve">Baug9</t>
  </si>
  <si>
    <t xml:space="preserve">CM767M7sus4(9)</t>
  </si>
  <si>
    <t xml:space="preserve">FM11</t>
  </si>
  <si>
    <t xml:space="preserve">Summary measures</t>
  </si>
  <si>
    <t xml:space="preserve">MEAN</t>
  </si>
  <si>
    <t xml:space="preserve">STDEV (Sample)</t>
  </si>
  <si>
    <t xml:space="preserve">Samp Size</t>
  </si>
  <si>
    <t xml:space="preserve">MIN</t>
  </si>
  <si>
    <t xml:space="preserve">1QT</t>
  </si>
  <si>
    <t xml:space="preserve">MEDIAN</t>
  </si>
  <si>
    <t xml:space="preserve">The NN is performing well enough for live performance.</t>
  </si>
  <si>
    <t xml:space="preserve">3QT</t>
  </si>
  <si>
    <t xml:space="preserve">MAX</t>
  </si>
  <si>
    <t xml:space="preserve">Neural net</t>
  </si>
  <si>
    <t xml:space="preserve">Neural net + Translator</t>
  </si>
  <si>
    <t xml:space="preserve">1QT-MIN</t>
  </si>
  <si>
    <t xml:space="preserve">MED-1QT</t>
  </si>
  <si>
    <t xml:space="preserve">3QT-MED</t>
  </si>
  <si>
    <t xml:space="preserve">MAX-3QT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</si>
</sst>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HK Grotesk"/>
      <family val="3"/>
      <charset val="1"/>
    </font>
    <font>
      <b val="true"/>
      <sz val="11"/>
      <color rgb="FF000000"/>
      <name val="HK Grotesk"/>
      <family val="3"/>
      <charset val="1"/>
    </font>
    <font>
      <sz val="26"/>
      <color rgb="FF000000"/>
      <name val="HK Grotesk"/>
      <family val="3"/>
      <charset val="1"/>
    </font>
    <font>
      <b val="true"/>
      <sz val="22"/>
      <color rgb="FF000000"/>
      <name val="HK Grotesk"/>
      <family val="3"/>
      <charset val="1"/>
    </font>
    <font>
      <sz val="11"/>
      <color rgb="FFFF0000"/>
      <name val="HK Grotesk"/>
      <family val="3"/>
      <charset val="1"/>
    </font>
    <font>
      <i val="true"/>
      <sz val="11"/>
      <color rgb="FF000000"/>
      <name val="HK Grotesk"/>
      <family val="3"/>
      <charset val="1"/>
    </font>
    <font>
      <sz val="14"/>
      <color rgb="FF595959"/>
      <name val="HK Grotesk"/>
      <family val="2"/>
    </font>
    <font>
      <sz val="9"/>
      <color rgb="FF595959"/>
      <name val="HK Grotesk"/>
      <family val="2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D9D9D9"/>
      </patternFill>
    </fill>
    <fill>
      <patternFill patternType="solid">
        <fgColor rgb="FFCCFFFF"/>
        <bgColor rgb="FFCC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rPr>
              <a:t>Neural network response times</a:t>
            </a:r>
          </a:p>
        </c:rich>
      </c:tx>
      <c:overlay val="0"/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minus"/>
            <c:errValType val="percentage"/>
            <c:noEndCap val="0"/>
            <c:val val="100"/>
          </c:errBars>
          <c:cat>
            <c:strRef>
              <c:f>'2400 epochs'!$E$46:$E$46,'2400 epochs'!$G$46:$G$46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'2400 epochs'!$E$47:$E$47,'2400 epochs'!$G$47:$G$47</c:f>
              <c:numCache>
                <c:formatCode>General</c:formatCode>
                <c:ptCount val="2"/>
                <c:pt idx="0">
                  <c:v>0.44</c:v>
                </c:pt>
                <c:pt idx="1">
                  <c:v>1.1925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'2400 epochs'!$E$46:$E$46,'2400 epochs'!$G$46:$G$46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'2400 epochs'!$E$48:$E$48,'2400 epochs'!$G$48:$G$48</c:f>
              <c:numCache>
                <c:formatCode>General</c:formatCode>
                <c:ptCount val="2"/>
                <c:pt idx="0">
                  <c:v>0.0899999999999999</c:v>
                </c:pt>
                <c:pt idx="1">
                  <c:v>0.2175</c:v>
                </c:pt>
              </c:numCache>
            </c:numRef>
          </c:val>
        </c:ser>
        <c:ser>
          <c:idx val="2"/>
          <c:order val="2"/>
          <c:spPr>
            <a:solidFill>
              <a:srgbClr val="a5a5a5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'2400 epochs'!$E$46:$E$46,'2400 epochs'!$G$46:$G$46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'2400 epochs'!$E$49:$E$49,'2400 epochs'!$G$49:$G$49</c:f>
              <c:numCache>
                <c:formatCode>General</c:formatCode>
                <c:ptCount val="2"/>
                <c:pt idx="0">
                  <c:v>0.205</c:v>
                </c:pt>
                <c:pt idx="1">
                  <c:v>0.395</c:v>
                </c:pt>
              </c:numCache>
            </c:numRef>
          </c:val>
        </c:ser>
        <c:ser>
          <c:idx val="3"/>
          <c:order val="3"/>
          <c:spPr>
            <a:noFill/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minus"/>
            <c:errValType val="percentage"/>
            <c:noEndCap val="0"/>
            <c:val val="100"/>
          </c:errBars>
          <c:cat>
            <c:strRef>
              <c:f>'2400 epochs'!$E$46:$E$46,'2400 epochs'!$G$46:$G$46</c:f>
              <c:strCache>
                <c:ptCount val="2"/>
                <c:pt idx="0">
                  <c:v>Neural net</c:v>
                </c:pt>
                <c:pt idx="1">
                  <c:v>Neural net + Translator</c:v>
                </c:pt>
              </c:strCache>
            </c:strRef>
          </c:cat>
          <c:val>
            <c:numRef>
              <c:f>'2400 epochs'!$E$50:$E$50,'2400 epochs'!$G$50:$G$50</c:f>
              <c:numCache>
                <c:formatCode>General</c:formatCode>
                <c:ptCount val="2"/>
                <c:pt idx="0">
                  <c:v>0.575</c:v>
                </c:pt>
                <c:pt idx="1">
                  <c:v>0.844999999999999</c:v>
                </c:pt>
              </c:numCache>
            </c:numRef>
          </c:val>
        </c:ser>
        <c:gapWidth val="150"/>
        <c:overlap val="100"/>
        <c:axId val="57105508"/>
        <c:axId val="29483905"/>
      </c:barChart>
      <c:catAx>
        <c:axId val="571055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defRPr>
            </a:pPr>
          </a:p>
        </c:txPr>
        <c:crossAx val="29483905"/>
        <c:crosses val="autoZero"/>
        <c:auto val="1"/>
        <c:lblAlgn val="ctr"/>
        <c:lblOffset val="100"/>
      </c:catAx>
      <c:valAx>
        <c:axId val="294839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HK Grotesk"/>
              </a:defRPr>
            </a:pPr>
          </a:p>
        </c:txPr>
        <c:crossAx val="57105508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1086840</xdr:colOff>
      <xdr:row>53</xdr:row>
      <xdr:rowOff>36000</xdr:rowOff>
    </xdr:from>
    <xdr:to>
      <xdr:col>8</xdr:col>
      <xdr:colOff>66240</xdr:colOff>
      <xdr:row>74</xdr:row>
      <xdr:rowOff>71640</xdr:rowOff>
    </xdr:to>
    <xdr:graphicFrame>
      <xdr:nvGraphicFramePr>
        <xdr:cNvPr id="0" name="Chart 2"/>
        <xdr:cNvGraphicFramePr/>
      </xdr:nvGraphicFramePr>
      <xdr:xfrm>
        <a:off x="2938320" y="9324720"/>
        <a:ext cx="6195600" cy="371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3.8"/>
  <cols>
    <col collapsed="false" hidden="false" max="1" min="1" style="1" width="9.39795918367347"/>
    <col collapsed="false" hidden="false" max="2" min="2" style="1" width="32.0765306122449"/>
    <col collapsed="false" hidden="false" max="3" min="3" style="1" width="16.6326530612245"/>
    <col collapsed="false" hidden="false" max="1025" min="4" style="1" width="9.39795918367347"/>
  </cols>
  <sheetData>
    <row r="2" customFormat="false" ht="13.8" hidden="false" customHeight="false" outlineLevel="0" collapsed="false">
      <c r="A2" s="2"/>
      <c r="B2" s="2" t="s">
        <v>0</v>
      </c>
      <c r="D2" s="1" t="s">
        <v>1</v>
      </c>
    </row>
    <row r="3" customFormat="false" ht="31.5" hidden="false" customHeight="false" outlineLevel="0" collapsed="false">
      <c r="B3" s="3" t="s">
        <v>2</v>
      </c>
      <c r="D3" s="4" t="n">
        <v>8</v>
      </c>
    </row>
    <row r="5" customFormat="false" ht="13.8" hidden="false" customHeight="false" outlineLevel="0" collapsed="false">
      <c r="B5" s="2" t="s">
        <v>3</v>
      </c>
    </row>
    <row r="6" customFormat="false" ht="13.8" hidden="false" customHeight="false" outlineLevel="0" collapsed="false">
      <c r="A6" s="2" t="s">
        <v>4</v>
      </c>
      <c r="B6" s="1" t="s">
        <v>5</v>
      </c>
    </row>
    <row r="7" customFormat="false" ht="13.8" hidden="false" customHeight="false" outlineLevel="0" collapsed="false">
      <c r="A7" s="2" t="s">
        <v>6</v>
      </c>
      <c r="B7" s="1" t="s">
        <v>7</v>
      </c>
    </row>
    <row r="8" customFormat="false" ht="13.8" hidden="false" customHeight="false" outlineLevel="0" collapsed="false">
      <c r="A8" s="2" t="s">
        <v>8</v>
      </c>
      <c r="B8" s="1" t="s">
        <v>9</v>
      </c>
    </row>
    <row r="9" customFormat="false" ht="13.8" hidden="false" customHeight="false" outlineLevel="0" collapsed="false">
      <c r="B9" s="1" t="s">
        <v>10</v>
      </c>
    </row>
    <row r="10" customFormat="false" ht="13.8" hidden="false" customHeight="false" outlineLevel="0" collapsed="false">
      <c r="B10" s="1" t="s">
        <v>11</v>
      </c>
    </row>
    <row r="11" customFormat="false" ht="13.8" hidden="false" customHeight="false" outlineLevel="0" collapsed="false">
      <c r="A11" s="2" t="s">
        <v>12</v>
      </c>
      <c r="B11" s="1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10.4744897959184"/>
    <col collapsed="false" hidden="false" max="2" min="2" style="1" width="15.765306122449"/>
    <col collapsed="false" hidden="false" max="3" min="3" style="1" width="16.3061224489796"/>
    <col collapsed="false" hidden="false" max="4" min="4" style="1" width="10.4744897959184"/>
    <col collapsed="false" hidden="false" max="5" min="5" style="1" width="15.4438775510204"/>
    <col collapsed="false" hidden="false" max="6" min="6" style="1" width="17.1734693877551"/>
    <col collapsed="false" hidden="false" max="1025" min="7" style="1" width="10.4744897959184"/>
  </cols>
  <sheetData>
    <row r="1" customFormat="false" ht="15" hidden="false" customHeight="false" outlineLevel="0" collapsed="false">
      <c r="A1" s="2" t="s">
        <v>14</v>
      </c>
      <c r="B1" s="2" t="s">
        <v>15</v>
      </c>
      <c r="C1" s="2" t="s">
        <v>16</v>
      </c>
      <c r="D1" s="2" t="s">
        <v>17</v>
      </c>
      <c r="E1" s="2" t="s">
        <v>18</v>
      </c>
      <c r="F1" s="2" t="s">
        <v>19</v>
      </c>
      <c r="G1" s="1" t="s">
        <v>20</v>
      </c>
      <c r="H1" s="2" t="n">
        <v>2400</v>
      </c>
    </row>
    <row r="2" customFormat="false" ht="15" hidden="false" customHeight="false" outlineLevel="0" collapsed="false">
      <c r="A2" s="2" t="n">
        <v>1</v>
      </c>
      <c r="B2" s="1" t="s">
        <v>21</v>
      </c>
      <c r="C2" s="1" t="s">
        <v>21</v>
      </c>
      <c r="D2" s="1" t="n">
        <v>0.237</v>
      </c>
      <c r="E2" s="1" t="n">
        <f aca="false">D2*1000</f>
        <v>237</v>
      </c>
      <c r="F2" s="1" t="s">
        <v>22</v>
      </c>
    </row>
    <row r="3" customFormat="false" ht="15" hidden="false" customHeight="false" outlineLevel="0" collapsed="false">
      <c r="A3" s="2" t="n">
        <v>2</v>
      </c>
      <c r="B3" s="1" t="s">
        <v>23</v>
      </c>
      <c r="C3" s="1" t="s">
        <v>21</v>
      </c>
      <c r="D3" s="1" t="n">
        <v>0.00142</v>
      </c>
      <c r="E3" s="1" t="n">
        <f aca="false">D3*1000</f>
        <v>1.42</v>
      </c>
      <c r="F3" s="0"/>
    </row>
    <row r="4" customFormat="false" ht="15" hidden="false" customHeight="false" outlineLevel="0" collapsed="false">
      <c r="A4" s="2" t="n">
        <v>3</v>
      </c>
      <c r="B4" s="1" t="s">
        <v>24</v>
      </c>
      <c r="C4" s="1" t="s">
        <v>21</v>
      </c>
      <c r="D4" s="1" t="n">
        <v>0.000865</v>
      </c>
      <c r="E4" s="1" t="n">
        <f aca="false">D4*1000</f>
        <v>0.865</v>
      </c>
      <c r="F4" s="0"/>
    </row>
    <row r="5" customFormat="false" ht="15" hidden="false" customHeight="false" outlineLevel="0" collapsed="false">
      <c r="A5" s="2" t="n">
        <v>4</v>
      </c>
      <c r="B5" s="1" t="s">
        <v>25</v>
      </c>
      <c r="C5" s="1" t="s">
        <v>21</v>
      </c>
      <c r="D5" s="1" t="n">
        <v>0.00133</v>
      </c>
      <c r="E5" s="1" t="n">
        <f aca="false">D5*1000</f>
        <v>1.33</v>
      </c>
      <c r="F5" s="0"/>
    </row>
    <row r="6" customFormat="false" ht="15" hidden="false" customHeight="false" outlineLevel="0" collapsed="false">
      <c r="A6" s="2" t="n">
        <v>5</v>
      </c>
      <c r="B6" s="1" t="s">
        <v>26</v>
      </c>
      <c r="C6" s="1" t="s">
        <v>21</v>
      </c>
      <c r="D6" s="1" t="n">
        <v>0.000851</v>
      </c>
      <c r="E6" s="1" t="n">
        <f aca="false">D6*1000</f>
        <v>0.851</v>
      </c>
      <c r="F6" s="0"/>
    </row>
    <row r="7" customFormat="false" ht="15" hidden="false" customHeight="false" outlineLevel="0" collapsed="false">
      <c r="A7" s="2" t="n">
        <v>6</v>
      </c>
      <c r="B7" s="1" t="s">
        <v>27</v>
      </c>
      <c r="C7" s="1" t="s">
        <v>21</v>
      </c>
      <c r="D7" s="1" t="n">
        <v>0.00089</v>
      </c>
      <c r="E7" s="1" t="n">
        <f aca="false">D7*1000</f>
        <v>0.89</v>
      </c>
      <c r="F7" s="0"/>
    </row>
    <row r="8" customFormat="false" ht="15" hidden="false" customHeight="false" outlineLevel="0" collapsed="false">
      <c r="A8" s="2" t="n">
        <v>7</v>
      </c>
      <c r="B8" s="1" t="s">
        <v>28</v>
      </c>
      <c r="C8" s="1" t="s">
        <v>29</v>
      </c>
      <c r="D8" s="1" t="n">
        <v>0.283</v>
      </c>
      <c r="E8" s="1" t="n">
        <f aca="false">D8*1000</f>
        <v>283</v>
      </c>
      <c r="F8" s="1" t="s">
        <v>22</v>
      </c>
    </row>
    <row r="9" customFormat="false" ht="15" hidden="false" customHeight="false" outlineLevel="0" collapsed="false">
      <c r="A9" s="2" t="n">
        <v>8</v>
      </c>
      <c r="B9" s="1" t="s">
        <v>30</v>
      </c>
      <c r="C9" s="1" t="s">
        <v>29</v>
      </c>
      <c r="D9" s="1" t="n">
        <v>0.000976</v>
      </c>
      <c r="E9" s="1" t="n">
        <f aca="false">D9*1000</f>
        <v>0.976</v>
      </c>
    </row>
    <row r="10" customFormat="false" ht="15" hidden="false" customHeight="false" outlineLevel="0" collapsed="false">
      <c r="A10" s="2" t="n">
        <v>9</v>
      </c>
      <c r="B10" s="1" t="s">
        <v>31</v>
      </c>
      <c r="C10" s="1" t="s">
        <v>29</v>
      </c>
      <c r="D10" s="1" t="n">
        <v>0.00153</v>
      </c>
      <c r="E10" s="1" t="n">
        <f aca="false">D10*1000</f>
        <v>1.53</v>
      </c>
    </row>
    <row r="11" customFormat="false" ht="15" hidden="false" customHeight="false" outlineLevel="0" collapsed="false">
      <c r="A11" s="2" t="n">
        <v>10</v>
      </c>
      <c r="B11" s="1" t="s">
        <v>32</v>
      </c>
      <c r="C11" s="1" t="s">
        <v>29</v>
      </c>
      <c r="D11" s="1" t="n">
        <v>0.0009</v>
      </c>
      <c r="E11" s="1" t="n">
        <f aca="false">D11*1000</f>
        <v>0.9</v>
      </c>
    </row>
    <row r="12" customFormat="false" ht="15" hidden="false" customHeight="false" outlineLevel="0" collapsed="false">
      <c r="A12" s="2" t="n">
        <v>11</v>
      </c>
      <c r="B12" s="1" t="s">
        <v>33</v>
      </c>
      <c r="C12" s="1" t="s">
        <v>29</v>
      </c>
      <c r="D12" s="1" t="n">
        <v>0.00129</v>
      </c>
      <c r="E12" s="1" t="n">
        <f aca="false">D12*1000</f>
        <v>1.29</v>
      </c>
    </row>
    <row r="13" customFormat="false" ht="15" hidden="false" customHeight="false" outlineLevel="0" collapsed="false">
      <c r="A13" s="2" t="n">
        <v>12</v>
      </c>
      <c r="B13" s="1" t="s">
        <v>34</v>
      </c>
      <c r="C13" s="1" t="s">
        <v>29</v>
      </c>
      <c r="D13" s="1" t="n">
        <v>0.0014</v>
      </c>
      <c r="E13" s="1" t="n">
        <f aca="false">D13*1000</f>
        <v>1.4</v>
      </c>
    </row>
    <row r="14" customFormat="false" ht="15" hidden="false" customHeight="false" outlineLevel="0" collapsed="false">
      <c r="A14" s="2" t="n">
        <v>13</v>
      </c>
      <c r="B14" s="1" t="s">
        <v>35</v>
      </c>
      <c r="C14" s="1" t="s">
        <v>29</v>
      </c>
      <c r="D14" s="1" t="n">
        <v>0.00279</v>
      </c>
      <c r="E14" s="1" t="n">
        <f aca="false">D14*1000</f>
        <v>2.79</v>
      </c>
    </row>
    <row r="15" customFormat="false" ht="15" hidden="false" customHeight="false" outlineLevel="0" collapsed="false">
      <c r="A15" s="2" t="n">
        <v>14</v>
      </c>
      <c r="B15" s="1" t="s">
        <v>36</v>
      </c>
      <c r="C15" s="1" t="s">
        <v>29</v>
      </c>
      <c r="D15" s="1" t="n">
        <v>0.00133</v>
      </c>
      <c r="E15" s="1" t="n">
        <f aca="false">D15*1000</f>
        <v>1.33</v>
      </c>
    </row>
    <row r="16" customFormat="false" ht="15" hidden="false" customHeight="false" outlineLevel="0" collapsed="false">
      <c r="A16" s="2" t="n">
        <v>15</v>
      </c>
      <c r="B16" s="1" t="s">
        <v>37</v>
      </c>
      <c r="C16" s="1" t="s">
        <v>29</v>
      </c>
      <c r="D16" s="1" t="n">
        <v>0.01076</v>
      </c>
      <c r="E16" s="1" t="n">
        <f aca="false">D16*1000</f>
        <v>10.76</v>
      </c>
    </row>
    <row r="17" customFormat="false" ht="15" hidden="false" customHeight="false" outlineLevel="0" collapsed="false">
      <c r="A17" s="2" t="n">
        <v>16</v>
      </c>
      <c r="B17" s="1" t="s">
        <v>38</v>
      </c>
      <c r="C17" s="1" t="s">
        <v>29</v>
      </c>
      <c r="D17" s="1" t="n">
        <v>0.00161</v>
      </c>
      <c r="E17" s="1" t="n">
        <f aca="false">D17*1000</f>
        <v>1.61</v>
      </c>
    </row>
    <row r="18" customFormat="false" ht="15" hidden="false" customHeight="false" outlineLevel="0" collapsed="false">
      <c r="A18" s="2" t="n">
        <v>17</v>
      </c>
    </row>
    <row r="19" customFormat="false" ht="15" hidden="false" customHeight="false" outlineLevel="0" collapsed="false">
      <c r="A19" s="2" t="n">
        <v>18</v>
      </c>
    </row>
    <row r="20" customFormat="false" ht="15" hidden="false" customHeight="false" outlineLevel="0" collapsed="false">
      <c r="A20" s="2" t="n">
        <v>19</v>
      </c>
    </row>
    <row r="21" customFormat="false" ht="15" hidden="false" customHeight="false" outlineLevel="0" collapsed="false">
      <c r="A21" s="2" t="n">
        <v>20</v>
      </c>
    </row>
    <row r="22" customFormat="false" ht="15" hidden="false" customHeight="false" outlineLevel="0" collapsed="false">
      <c r="A22" s="2" t="n">
        <v>21</v>
      </c>
    </row>
    <row r="23" customFormat="false" ht="15" hidden="false" customHeight="false" outlineLevel="0" collapsed="false">
      <c r="A23" s="2" t="n">
        <v>22</v>
      </c>
    </row>
    <row r="24" customFormat="false" ht="15" hidden="false" customHeight="false" outlineLevel="0" collapsed="false">
      <c r="A24" s="2" t="n">
        <v>23</v>
      </c>
    </row>
    <row r="25" customFormat="false" ht="15" hidden="false" customHeight="false" outlineLevel="0" collapsed="false">
      <c r="A25" s="2" t="n">
        <v>24</v>
      </c>
    </row>
    <row r="26" customFormat="false" ht="15" hidden="false" customHeight="false" outlineLevel="0" collapsed="false">
      <c r="A26" s="2" t="n">
        <v>25</v>
      </c>
    </row>
    <row r="27" customFormat="false" ht="15" hidden="false" customHeight="false" outlineLevel="0" collapsed="false">
      <c r="A27" s="2" t="n">
        <v>26</v>
      </c>
    </row>
    <row r="28" customFormat="false" ht="15" hidden="false" customHeight="false" outlineLevel="0" collapsed="false">
      <c r="A28" s="2" t="n">
        <v>27</v>
      </c>
    </row>
    <row r="29" customFormat="false" ht="15" hidden="false" customHeight="false" outlineLevel="0" collapsed="false">
      <c r="A29" s="2" t="n">
        <v>28</v>
      </c>
    </row>
    <row r="30" customFormat="false" ht="15" hidden="false" customHeight="false" outlineLevel="0" collapsed="false">
      <c r="A30" s="2" t="n">
        <v>29</v>
      </c>
    </row>
    <row r="31" customFormat="false" ht="15" hidden="false" customHeight="false" outlineLevel="0" collapsed="false">
      <c r="A31" s="2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0"/>
  <sheetViews>
    <sheetView windowProtection="false"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L42" activeCellId="0" sqref="L42"/>
    </sheetView>
  </sheetViews>
  <sheetFormatPr defaultRowHeight="13.8"/>
  <cols>
    <col collapsed="false" hidden="false" max="1" min="1" style="1" width="10.4744897959184"/>
    <col collapsed="false" hidden="false" max="2" min="2" style="1" width="15.765306122449"/>
    <col collapsed="false" hidden="false" max="3" min="3" style="1" width="26.0255102040816"/>
    <col collapsed="false" hidden="false" max="5" min="4" style="1" width="16.5255102040816"/>
    <col collapsed="false" hidden="false" max="6" min="6" style="1" width="10.4744897959184"/>
    <col collapsed="false" hidden="false" max="7" min="7" style="1" width="15.5510204081633"/>
    <col collapsed="false" hidden="false" max="8" min="8" style="1" width="17.1734693877551"/>
    <col collapsed="false" hidden="false" max="9" min="9" style="1" width="15.765306122449"/>
    <col collapsed="false" hidden="false" max="10" min="10" style="1" width="10.4744897959184"/>
    <col collapsed="false" hidden="false" max="11" min="11" style="1" width="20.1938775510204"/>
    <col collapsed="false" hidden="false" max="12" min="12" style="1" width="24.0816326530612"/>
    <col collapsed="false" hidden="false" max="1025" min="13" style="1" width="10.4744897959184"/>
  </cols>
  <sheetData>
    <row r="1" customFormat="false" ht="13.8" hidden="false" customHeight="false" outlineLevel="0" collapsed="false">
      <c r="A1" s="2" t="s">
        <v>14</v>
      </c>
      <c r="B1" s="2" t="s">
        <v>15</v>
      </c>
      <c r="C1" s="2" t="s">
        <v>16</v>
      </c>
      <c r="D1" s="2" t="s">
        <v>39</v>
      </c>
      <c r="E1" s="2" t="s">
        <v>40</v>
      </c>
      <c r="F1" s="2" t="s">
        <v>17</v>
      </c>
      <c r="G1" s="2" t="s">
        <v>18</v>
      </c>
      <c r="H1" s="2" t="s">
        <v>41</v>
      </c>
      <c r="I1" s="2" t="s">
        <v>42</v>
      </c>
    </row>
    <row r="2" customFormat="false" ht="13.8" hidden="false" customHeight="false" outlineLevel="0" collapsed="false">
      <c r="A2" s="2" t="n">
        <v>334</v>
      </c>
      <c r="B2" s="1" t="s">
        <v>37</v>
      </c>
      <c r="C2" s="1" t="s">
        <v>43</v>
      </c>
      <c r="D2" s="5" t="n">
        <v>0.00088</v>
      </c>
      <c r="E2" s="6" t="n">
        <f aca="false">D2*1000</f>
        <v>0.88</v>
      </c>
      <c r="F2" s="1" t="n">
        <v>0.00151</v>
      </c>
      <c r="G2" s="7" t="n">
        <f aca="false">F2*1000</f>
        <v>1.51</v>
      </c>
      <c r="H2" s="1" t="n">
        <v>3</v>
      </c>
      <c r="I2" s="1" t="n">
        <f aca="false">1000*(F2-D2)</f>
        <v>0.63</v>
      </c>
    </row>
    <row r="3" customFormat="false" ht="13.8" hidden="false" customHeight="false" outlineLevel="0" collapsed="false">
      <c r="A3" s="2" t="n">
        <v>388</v>
      </c>
      <c r="B3" s="1" t="s">
        <v>44</v>
      </c>
      <c r="C3" s="1" t="s">
        <v>45</v>
      </c>
      <c r="D3" s="5" t="n">
        <v>0.0013</v>
      </c>
      <c r="E3" s="6" t="n">
        <f aca="false">D3*1000</f>
        <v>1.3</v>
      </c>
      <c r="F3" s="1" t="n">
        <v>0.00212</v>
      </c>
      <c r="G3" s="7" t="n">
        <f aca="false">F3*1000</f>
        <v>2.12</v>
      </c>
      <c r="H3" s="1" t="n">
        <v>5</v>
      </c>
      <c r="I3" s="1" t="n">
        <f aca="false">1000*(F3-D3)</f>
        <v>0.82</v>
      </c>
      <c r="L3" s="2" t="s">
        <v>46</v>
      </c>
    </row>
    <row r="4" customFormat="false" ht="13.8" hidden="false" customHeight="false" outlineLevel="0" collapsed="false">
      <c r="A4" s="2" t="n">
        <v>77</v>
      </c>
      <c r="B4" s="1" t="s">
        <v>47</v>
      </c>
      <c r="C4" s="1" t="s">
        <v>48</v>
      </c>
      <c r="D4" s="5" t="n">
        <v>0.00137</v>
      </c>
      <c r="E4" s="6" t="n">
        <f aca="false">D4*1000</f>
        <v>1.37</v>
      </c>
      <c r="F4" s="1" t="n">
        <v>0.00219</v>
      </c>
      <c r="G4" s="7" t="n">
        <f aca="false">F4*1000</f>
        <v>2.19</v>
      </c>
      <c r="H4" s="1" t="n">
        <v>3</v>
      </c>
      <c r="I4" s="1" t="n">
        <f aca="false">1000*(F4-D4)</f>
        <v>0.82</v>
      </c>
      <c r="L4" s="8" t="s">
        <v>20</v>
      </c>
    </row>
    <row r="5" customFormat="false" ht="13.8" hidden="false" customHeight="false" outlineLevel="0" collapsed="false">
      <c r="A5" s="2" t="n">
        <v>150</v>
      </c>
      <c r="B5" s="1" t="s">
        <v>49</v>
      </c>
      <c r="C5" s="1" t="s">
        <v>48</v>
      </c>
      <c r="D5" s="5" t="n">
        <v>0.00216</v>
      </c>
      <c r="E5" s="6" t="n">
        <f aca="false">D5*1000</f>
        <v>2.16</v>
      </c>
      <c r="F5" s="1" t="n">
        <v>0.00305</v>
      </c>
      <c r="G5" s="7" t="n">
        <f aca="false">F5*1000</f>
        <v>3.05</v>
      </c>
      <c r="H5" s="1" t="n">
        <v>3</v>
      </c>
      <c r="I5" s="1" t="n">
        <f aca="false">1000*(F5-D5)</f>
        <v>0.89</v>
      </c>
      <c r="L5" s="1" t="s">
        <v>50</v>
      </c>
    </row>
    <row r="6" customFormat="false" ht="13.8" hidden="false" customHeight="false" outlineLevel="0" collapsed="false">
      <c r="A6" s="2" t="n">
        <v>82</v>
      </c>
      <c r="B6" s="1" t="s">
        <v>51</v>
      </c>
      <c r="C6" s="1" t="s">
        <v>52</v>
      </c>
      <c r="D6" s="5" t="n">
        <v>0.00147</v>
      </c>
      <c r="E6" s="6" t="n">
        <f aca="false">D6*1000</f>
        <v>1.47</v>
      </c>
      <c r="F6" s="1" t="n">
        <v>0.00237</v>
      </c>
      <c r="G6" s="7" t="n">
        <f aca="false">F6*1000</f>
        <v>2.37</v>
      </c>
      <c r="H6" s="1" t="n">
        <v>4</v>
      </c>
      <c r="I6" s="1" t="n">
        <f aca="false">1000*(F6-D6)</f>
        <v>0.9</v>
      </c>
    </row>
    <row r="7" customFormat="false" ht="13.8" hidden="false" customHeight="false" outlineLevel="0" collapsed="false">
      <c r="A7" s="2" t="n">
        <v>44</v>
      </c>
      <c r="B7" s="1" t="s">
        <v>53</v>
      </c>
      <c r="C7" s="1" t="s">
        <v>54</v>
      </c>
      <c r="D7" s="5" t="n">
        <v>0.00148</v>
      </c>
      <c r="E7" s="6" t="n">
        <f aca="false">D7*1000</f>
        <v>1.48</v>
      </c>
      <c r="F7" s="1" t="n">
        <v>0.0024</v>
      </c>
      <c r="G7" s="7" t="n">
        <f aca="false">F7*1000</f>
        <v>2.4</v>
      </c>
      <c r="H7" s="1" t="n">
        <v>4</v>
      </c>
      <c r="I7" s="1" t="n">
        <f aca="false">1000*(F7-D7)</f>
        <v>0.92</v>
      </c>
      <c r="K7" s="1" t="s">
        <v>55</v>
      </c>
      <c r="L7" s="1" t="s">
        <v>56</v>
      </c>
    </row>
    <row r="8" customFormat="false" ht="13.8" hidden="false" customHeight="false" outlineLevel="0" collapsed="false">
      <c r="A8" s="2" t="n">
        <v>302</v>
      </c>
      <c r="B8" s="1" t="s">
        <v>57</v>
      </c>
      <c r="C8" s="1" t="s">
        <v>58</v>
      </c>
      <c r="D8" s="5" t="n">
        <v>0.00201</v>
      </c>
      <c r="E8" s="6" t="n">
        <f aca="false">D8*1000</f>
        <v>2.01</v>
      </c>
      <c r="F8" s="1" t="n">
        <v>0.00296</v>
      </c>
      <c r="G8" s="7" t="n">
        <f aca="false">F8*1000</f>
        <v>2.96</v>
      </c>
      <c r="H8" s="1" t="n">
        <v>3</v>
      </c>
      <c r="I8" s="1" t="n">
        <f aca="false">1000*(F8-D8)</f>
        <v>0.95</v>
      </c>
      <c r="K8" s="2" t="s">
        <v>59</v>
      </c>
      <c r="L8" s="2" t="s">
        <v>60</v>
      </c>
    </row>
    <row r="9" customFormat="false" ht="13.8" hidden="false" customHeight="false" outlineLevel="0" collapsed="false">
      <c r="A9" s="2" t="n">
        <v>305</v>
      </c>
      <c r="B9" s="1" t="s">
        <v>61</v>
      </c>
      <c r="C9" s="1" t="s">
        <v>62</v>
      </c>
      <c r="D9" s="5" t="n">
        <v>0.0013</v>
      </c>
      <c r="E9" s="6" t="n">
        <f aca="false">D9*1000</f>
        <v>1.3</v>
      </c>
      <c r="F9" s="1" t="n">
        <v>0.00225</v>
      </c>
      <c r="G9" s="7" t="n">
        <f aca="false">F9*1000</f>
        <v>2.25</v>
      </c>
      <c r="H9" s="1" t="n">
        <v>4</v>
      </c>
      <c r="I9" s="1" t="n">
        <f aca="false">1000*(F9-D9)</f>
        <v>0.95</v>
      </c>
      <c r="K9" s="9"/>
      <c r="L9" s="9" t="s">
        <v>40</v>
      </c>
    </row>
    <row r="10" customFormat="false" ht="13.8" hidden="false" customHeight="false" outlineLevel="0" collapsed="false">
      <c r="A10" s="2" t="n">
        <v>6</v>
      </c>
      <c r="B10" s="1" t="s">
        <v>63</v>
      </c>
      <c r="C10" s="1" t="s">
        <v>58</v>
      </c>
      <c r="D10" s="5" t="n">
        <v>0.00199</v>
      </c>
      <c r="E10" s="6" t="n">
        <f aca="false">D10*1000</f>
        <v>1.99</v>
      </c>
      <c r="F10" s="1" t="n">
        <v>0.00298</v>
      </c>
      <c r="G10" s="7" t="n">
        <f aca="false">F10*1000</f>
        <v>2.98</v>
      </c>
      <c r="H10" s="1" t="n">
        <v>3</v>
      </c>
      <c r="I10" s="1" t="n">
        <f aca="false">1000*(F10-D10)</f>
        <v>0.99</v>
      </c>
      <c r="K10" s="10" t="s">
        <v>64</v>
      </c>
      <c r="L10" s="10" t="n">
        <v>1.52266666666667</v>
      </c>
    </row>
    <row r="11" customFormat="false" ht="13.8" hidden="false" customHeight="false" outlineLevel="0" collapsed="false">
      <c r="A11" s="2" t="n">
        <v>4</v>
      </c>
      <c r="B11" s="1" t="s">
        <v>65</v>
      </c>
      <c r="C11" s="1" t="s">
        <v>66</v>
      </c>
      <c r="D11" s="5" t="n">
        <v>0.00219</v>
      </c>
      <c r="E11" s="6" t="n">
        <f aca="false">D11*1000</f>
        <v>2.19</v>
      </c>
      <c r="F11" s="1" t="n">
        <v>0.00318</v>
      </c>
      <c r="G11" s="7" t="n">
        <f aca="false">F11*1000</f>
        <v>3.18</v>
      </c>
      <c r="H11" s="1" t="n">
        <v>3</v>
      </c>
      <c r="I11" s="1" t="n">
        <f aca="false">1000*(F11-D11)</f>
        <v>0.99</v>
      </c>
      <c r="K11" s="10" t="s">
        <v>67</v>
      </c>
      <c r="L11" s="10" t="n">
        <f aca="false">_xlfn.STDEV.S(E2:E31)</f>
        <v>0.315877904537042</v>
      </c>
    </row>
    <row r="12" customFormat="false" ht="13.8" hidden="false" customHeight="false" outlineLevel="0" collapsed="false">
      <c r="A12" s="2" t="n">
        <v>25</v>
      </c>
      <c r="B12" s="1" t="s">
        <v>68</v>
      </c>
      <c r="C12" s="1" t="s">
        <v>69</v>
      </c>
      <c r="D12" s="5" t="n">
        <v>0.00162</v>
      </c>
      <c r="E12" s="6" t="n">
        <f aca="false">D12*1000</f>
        <v>1.62</v>
      </c>
      <c r="F12" s="1" t="n">
        <v>0.00263</v>
      </c>
      <c r="G12" s="7" t="n">
        <f aca="false">F12*1000</f>
        <v>2.63</v>
      </c>
      <c r="H12" s="1" t="n">
        <v>5</v>
      </c>
      <c r="I12" s="1" t="n">
        <f aca="false">1000*(F12-D12)</f>
        <v>1.01</v>
      </c>
      <c r="K12" s="10" t="s">
        <v>70</v>
      </c>
      <c r="L12" s="10" t="n">
        <v>30</v>
      </c>
    </row>
    <row r="13" customFormat="false" ht="13.8" hidden="false" customHeight="false" outlineLevel="0" collapsed="false">
      <c r="A13" s="2" t="n">
        <v>424</v>
      </c>
      <c r="B13" s="1" t="s">
        <v>71</v>
      </c>
      <c r="C13" s="1" t="s">
        <v>72</v>
      </c>
      <c r="D13" s="5" t="n">
        <v>0.00152</v>
      </c>
      <c r="E13" s="6" t="n">
        <f aca="false">D13*1000</f>
        <v>1.52</v>
      </c>
      <c r="F13" s="1" t="n">
        <v>0.0027</v>
      </c>
      <c r="G13" s="7" t="n">
        <f aca="false">F13*1000</f>
        <v>2.7</v>
      </c>
      <c r="H13" s="1" t="n">
        <v>5</v>
      </c>
      <c r="I13" s="1" t="n">
        <f aca="false">1000*(F13-D13)</f>
        <v>1.18</v>
      </c>
      <c r="K13" s="10" t="s">
        <v>73</v>
      </c>
      <c r="L13" s="10" t="n">
        <v>10</v>
      </c>
    </row>
    <row r="14" customFormat="false" ht="13.8" hidden="false" customHeight="false" outlineLevel="0" collapsed="false">
      <c r="A14" s="2" t="n">
        <v>247</v>
      </c>
      <c r="B14" s="1" t="s">
        <v>74</v>
      </c>
      <c r="C14" s="1" t="s">
        <v>75</v>
      </c>
      <c r="D14" s="5" t="n">
        <v>0.00142</v>
      </c>
      <c r="E14" s="6" t="n">
        <f aca="false">D14*1000</f>
        <v>1.42</v>
      </c>
      <c r="F14" s="1" t="n">
        <v>0.00271</v>
      </c>
      <c r="G14" s="7" t="n">
        <f aca="false">F14*1000</f>
        <v>2.71</v>
      </c>
      <c r="H14" s="1" t="n">
        <v>5</v>
      </c>
      <c r="I14" s="1" t="n">
        <f aca="false">1000*(F14-D14)</f>
        <v>1.29</v>
      </c>
      <c r="K14" s="10" t="s">
        <v>76</v>
      </c>
      <c r="L14" s="10" t="n">
        <f aca="false">L11/SQRT(L12)</f>
        <v>0.0576711512441338</v>
      </c>
    </row>
    <row r="15" customFormat="false" ht="13.8" hidden="false" customHeight="false" outlineLevel="0" collapsed="false">
      <c r="A15" s="2" t="n">
        <v>438</v>
      </c>
      <c r="B15" s="1" t="s">
        <v>77</v>
      </c>
      <c r="C15" s="1" t="s">
        <v>48</v>
      </c>
      <c r="D15" s="5" t="n">
        <v>0.00132</v>
      </c>
      <c r="E15" s="6" t="n">
        <f aca="false">D15*1000</f>
        <v>1.32</v>
      </c>
      <c r="F15" s="1" t="n">
        <v>0.00274</v>
      </c>
      <c r="G15" s="7" t="n">
        <f aca="false">F15*1000</f>
        <v>2.74</v>
      </c>
      <c r="H15" s="1" t="n">
        <v>6</v>
      </c>
      <c r="I15" s="1" t="n">
        <f aca="false">1000*(F15-D15)</f>
        <v>1.42</v>
      </c>
      <c r="K15" s="10" t="s">
        <v>78</v>
      </c>
      <c r="L15" s="10" t="n">
        <v>0.05</v>
      </c>
    </row>
    <row r="16" customFormat="false" ht="13.8" hidden="false" customHeight="false" outlineLevel="0" collapsed="false">
      <c r="A16" s="2" t="n">
        <v>217</v>
      </c>
      <c r="B16" s="1" t="s">
        <v>79</v>
      </c>
      <c r="C16" s="1" t="s">
        <v>80</v>
      </c>
      <c r="D16" s="5" t="n">
        <v>0.00132</v>
      </c>
      <c r="E16" s="6" t="n">
        <f aca="false">D16*1000</f>
        <v>1.32</v>
      </c>
      <c r="F16" s="1" t="n">
        <v>0.00277</v>
      </c>
      <c r="G16" s="7" t="n">
        <f aca="false">F16*1000</f>
        <v>2.77</v>
      </c>
      <c r="H16" s="1" t="n">
        <v>4</v>
      </c>
      <c r="I16" s="1" t="n">
        <f aca="false">1000*(F16-D16)</f>
        <v>1.45</v>
      </c>
      <c r="K16" s="10" t="s">
        <v>81</v>
      </c>
      <c r="L16" s="10" t="n">
        <v>29</v>
      </c>
    </row>
    <row r="17" customFormat="false" ht="13.8" hidden="false" customHeight="false" outlineLevel="0" collapsed="false">
      <c r="A17" s="2" t="n">
        <v>368</v>
      </c>
      <c r="B17" s="1" t="s">
        <v>82</v>
      </c>
      <c r="C17" s="1" t="s">
        <v>83</v>
      </c>
      <c r="D17" s="5" t="n">
        <v>0.00157</v>
      </c>
      <c r="E17" s="6" t="n">
        <f aca="false">D17*1000</f>
        <v>1.57</v>
      </c>
      <c r="F17" s="1" t="n">
        <v>0.00306</v>
      </c>
      <c r="G17" s="7" t="n">
        <f aca="false">F17*1000</f>
        <v>3.06</v>
      </c>
      <c r="H17" s="1" t="n">
        <v>4</v>
      </c>
      <c r="I17" s="1" t="n">
        <f aca="false">1000*(F17-D17)</f>
        <v>1.49</v>
      </c>
      <c r="K17" s="10" t="s">
        <v>84</v>
      </c>
      <c r="L17" s="11" t="n">
        <f aca="false">(L14-L13)/L11</f>
        <v>-31.4752273139445</v>
      </c>
    </row>
    <row r="18" customFormat="false" ht="13.8" hidden="false" customHeight="false" outlineLevel="0" collapsed="false">
      <c r="A18" s="2" t="n">
        <v>145</v>
      </c>
      <c r="B18" s="1" t="s">
        <v>85</v>
      </c>
      <c r="C18" s="1" t="s">
        <v>86</v>
      </c>
      <c r="D18" s="5" t="n">
        <v>0.00129</v>
      </c>
      <c r="E18" s="6" t="n">
        <f aca="false">D18*1000</f>
        <v>1.29</v>
      </c>
      <c r="F18" s="1" t="n">
        <v>0.0028</v>
      </c>
      <c r="G18" s="7" t="n">
        <f aca="false">F18*1000</f>
        <v>2.8</v>
      </c>
      <c r="H18" s="1" t="n">
        <v>4</v>
      </c>
      <c r="I18" s="1" t="n">
        <f aca="false">1000*(F18-D18)</f>
        <v>1.51</v>
      </c>
      <c r="K18" s="10" t="s">
        <v>87</v>
      </c>
      <c r="L18" s="10" t="n">
        <f aca="false">_xlfn.T.DIST(L17,L16,1)</f>
        <v>2.84319686821599E-024</v>
      </c>
    </row>
    <row r="19" customFormat="false" ht="13.8" hidden="false" customHeight="false" outlineLevel="0" collapsed="false">
      <c r="A19" s="2" t="n">
        <v>405</v>
      </c>
      <c r="B19" s="1" t="s">
        <v>88</v>
      </c>
      <c r="C19" s="1" t="s">
        <v>89</v>
      </c>
      <c r="D19" s="5" t="n">
        <v>0.00131</v>
      </c>
      <c r="E19" s="6" t="n">
        <f aca="false">D19*1000</f>
        <v>1.31</v>
      </c>
      <c r="F19" s="1" t="n">
        <v>0.00283</v>
      </c>
      <c r="G19" s="7" t="n">
        <f aca="false">F19*1000</f>
        <v>2.83</v>
      </c>
      <c r="H19" s="1" t="n">
        <v>4</v>
      </c>
      <c r="I19" s="1" t="n">
        <f aca="false">1000*(F19-D19)</f>
        <v>1.52</v>
      </c>
      <c r="K19" s="10" t="s">
        <v>90</v>
      </c>
      <c r="L19" s="11" t="n">
        <f aca="false">_xlfn.T.INV(L15,L16)</f>
        <v>-1.6991270265335</v>
      </c>
    </row>
    <row r="20" customFormat="false" ht="13.8" hidden="false" customHeight="false" outlineLevel="0" collapsed="false">
      <c r="A20" s="2" t="n">
        <v>58</v>
      </c>
      <c r="B20" s="1" t="s">
        <v>91</v>
      </c>
      <c r="C20" s="1" t="s">
        <v>45</v>
      </c>
      <c r="D20" s="5" t="n">
        <v>0.00127</v>
      </c>
      <c r="E20" s="6" t="n">
        <f aca="false">D20*1000</f>
        <v>1.27</v>
      </c>
      <c r="F20" s="1" t="n">
        <v>0.00286</v>
      </c>
      <c r="G20" s="7" t="n">
        <f aca="false">F20*1000</f>
        <v>2.86</v>
      </c>
      <c r="H20" s="1" t="n">
        <v>5</v>
      </c>
      <c r="I20" s="1" t="n">
        <f aca="false">1000*(F20-D20)</f>
        <v>1.59</v>
      </c>
      <c r="K20" s="12"/>
      <c r="L20" s="12"/>
    </row>
    <row r="21" customFormat="false" ht="13.8" hidden="false" customHeight="false" outlineLevel="0" collapsed="false">
      <c r="A21" s="2" t="n">
        <v>68</v>
      </c>
      <c r="B21" s="1" t="s">
        <v>92</v>
      </c>
      <c r="C21" s="1" t="s">
        <v>48</v>
      </c>
      <c r="D21" s="5" t="n">
        <v>0.00128</v>
      </c>
      <c r="E21" s="6" t="n">
        <f aca="false">D21*1000</f>
        <v>1.28</v>
      </c>
      <c r="F21" s="1" t="n">
        <v>0.00288</v>
      </c>
      <c r="G21" s="7" t="n">
        <f aca="false">F21*1000</f>
        <v>2.88</v>
      </c>
      <c r="H21" s="1" t="n">
        <v>6</v>
      </c>
      <c r="I21" s="1" t="n">
        <f aca="false">1000*(F21-D21)</f>
        <v>1.6</v>
      </c>
      <c r="K21" s="1" t="s">
        <v>93</v>
      </c>
      <c r="L21" s="2" t="s">
        <v>94</v>
      </c>
    </row>
    <row r="22" customFormat="false" ht="13.8" hidden="false" customHeight="false" outlineLevel="0" collapsed="false">
      <c r="A22" s="2" t="n">
        <v>182</v>
      </c>
      <c r="B22" s="1" t="s">
        <v>95</v>
      </c>
      <c r="C22" s="1" t="s">
        <v>86</v>
      </c>
      <c r="D22" s="5" t="n">
        <v>0.0016</v>
      </c>
      <c r="E22" s="6" t="n">
        <f aca="false">D22*1000</f>
        <v>1.6</v>
      </c>
      <c r="F22" s="1" t="n">
        <v>0.00334</v>
      </c>
      <c r="G22" s="7" t="n">
        <f aca="false">F22*1000</f>
        <v>3.34</v>
      </c>
      <c r="H22" s="1" t="n">
        <v>4</v>
      </c>
      <c r="I22" s="1" t="n">
        <f aca="false">1000*(F22-D22)</f>
        <v>1.74</v>
      </c>
      <c r="K22" s="1" t="s">
        <v>96</v>
      </c>
      <c r="L22" s="2" t="s">
        <v>94</v>
      </c>
    </row>
    <row r="23" customFormat="false" ht="13.8" hidden="false" customHeight="false" outlineLevel="0" collapsed="false">
      <c r="A23" s="2" t="n">
        <v>204</v>
      </c>
      <c r="B23" s="1" t="s">
        <v>97</v>
      </c>
      <c r="C23" s="1" t="s">
        <v>98</v>
      </c>
      <c r="D23" s="5" t="n">
        <v>0.00133</v>
      </c>
      <c r="E23" s="6" t="n">
        <f aca="false">D23*1000</f>
        <v>1.33</v>
      </c>
      <c r="F23" s="1" t="n">
        <v>0.00313</v>
      </c>
      <c r="G23" s="7" t="n">
        <f aca="false">F23*1000</f>
        <v>3.13</v>
      </c>
      <c r="H23" s="1" t="n">
        <v>5</v>
      </c>
      <c r="I23" s="1" t="n">
        <f aca="false">1000*(F23-D23)</f>
        <v>1.8</v>
      </c>
    </row>
    <row r="24" customFormat="false" ht="13.8" hidden="false" customHeight="false" outlineLevel="0" collapsed="false">
      <c r="A24" s="2" t="n">
        <v>227</v>
      </c>
      <c r="B24" s="1" t="s">
        <v>99</v>
      </c>
      <c r="C24" s="1" t="s">
        <v>66</v>
      </c>
      <c r="D24" s="5" t="n">
        <v>0.00203</v>
      </c>
      <c r="E24" s="6" t="n">
        <f aca="false">D24*1000</f>
        <v>2.03</v>
      </c>
      <c r="F24" s="1" t="n">
        <v>0.00391</v>
      </c>
      <c r="G24" s="7" t="n">
        <f aca="false">F24*1000</f>
        <v>3.91</v>
      </c>
      <c r="H24" s="1" t="n">
        <v>3</v>
      </c>
      <c r="I24" s="1" t="n">
        <f aca="false">1000*(F24-D24)</f>
        <v>1.88</v>
      </c>
    </row>
    <row r="25" customFormat="false" ht="13.8" hidden="false" customHeight="false" outlineLevel="0" collapsed="false">
      <c r="A25" s="2" t="n">
        <v>272</v>
      </c>
      <c r="B25" s="1" t="s">
        <v>100</v>
      </c>
      <c r="C25" s="1" t="s">
        <v>101</v>
      </c>
      <c r="D25" s="5" t="n">
        <v>0.00132</v>
      </c>
      <c r="E25" s="6" t="n">
        <f aca="false">D25*1000</f>
        <v>1.32</v>
      </c>
      <c r="F25" s="1" t="n">
        <v>0.00324</v>
      </c>
      <c r="G25" s="7" t="n">
        <f aca="false">F25*1000</f>
        <v>3.24</v>
      </c>
      <c r="H25" s="1" t="n">
        <v>4</v>
      </c>
      <c r="I25" s="1" t="n">
        <f aca="false">1000*(F25-D25)</f>
        <v>1.92</v>
      </c>
      <c r="K25" s="1" t="s">
        <v>55</v>
      </c>
      <c r="L25" s="1" t="s">
        <v>56</v>
      </c>
    </row>
    <row r="26" customFormat="false" ht="13.8" hidden="false" customHeight="false" outlineLevel="0" collapsed="false">
      <c r="A26" s="2" t="n">
        <v>357</v>
      </c>
      <c r="B26" s="1" t="s">
        <v>102</v>
      </c>
      <c r="C26" s="1" t="s">
        <v>54</v>
      </c>
      <c r="D26" s="5" t="n">
        <v>0.00132</v>
      </c>
      <c r="E26" s="6" t="n">
        <f aca="false">D26*1000</f>
        <v>1.32</v>
      </c>
      <c r="F26" s="1" t="n">
        <v>0.00334</v>
      </c>
      <c r="G26" s="7" t="n">
        <f aca="false">F26*1000</f>
        <v>3.34</v>
      </c>
      <c r="H26" s="1" t="n">
        <v>5</v>
      </c>
      <c r="I26" s="1" t="n">
        <f aca="false">1000*(F26-D26)</f>
        <v>2.02</v>
      </c>
      <c r="K26" s="2" t="s">
        <v>59</v>
      </c>
      <c r="L26" s="2" t="s">
        <v>60</v>
      </c>
    </row>
    <row r="27" customFormat="false" ht="13.8" hidden="false" customHeight="false" outlineLevel="0" collapsed="false">
      <c r="A27" s="2" t="n">
        <v>420</v>
      </c>
      <c r="B27" s="1" t="s">
        <v>103</v>
      </c>
      <c r="C27" s="1" t="s">
        <v>54</v>
      </c>
      <c r="D27" s="5" t="n">
        <v>0.00162</v>
      </c>
      <c r="E27" s="6" t="n">
        <f aca="false">D27*1000</f>
        <v>1.62</v>
      </c>
      <c r="F27" s="1" t="n">
        <v>0.00372</v>
      </c>
      <c r="G27" s="7" t="n">
        <f aca="false">F27*1000</f>
        <v>3.72</v>
      </c>
      <c r="H27" s="1" t="n">
        <v>4</v>
      </c>
      <c r="I27" s="1" t="n">
        <f aca="false">1000*(F27-D27)</f>
        <v>2.1</v>
      </c>
      <c r="K27" s="9"/>
      <c r="L27" s="9" t="s">
        <v>104</v>
      </c>
    </row>
    <row r="28" customFormat="false" ht="13.8" hidden="false" customHeight="false" outlineLevel="0" collapsed="false">
      <c r="A28" s="2" t="n">
        <v>409</v>
      </c>
      <c r="B28" s="1" t="s">
        <v>105</v>
      </c>
      <c r="C28" s="1" t="s">
        <v>66</v>
      </c>
      <c r="D28" s="5" t="n">
        <v>0.00205</v>
      </c>
      <c r="E28" s="6" t="n">
        <f aca="false">D28*1000</f>
        <v>2.05</v>
      </c>
      <c r="F28" s="1" t="n">
        <v>0.00416</v>
      </c>
      <c r="G28" s="7" t="n">
        <f aca="false">F28*1000</f>
        <v>4.16</v>
      </c>
      <c r="H28" s="1" t="n">
        <v>3</v>
      </c>
      <c r="I28" s="1" t="n">
        <f aca="false">1000*(F28-D28)</f>
        <v>2.11</v>
      </c>
      <c r="K28" s="10" t="s">
        <v>64</v>
      </c>
      <c r="L28" s="10" t="n">
        <f aca="false">G36</f>
        <v>2.95466666666667</v>
      </c>
    </row>
    <row r="29" customFormat="false" ht="13.8" hidden="false" customHeight="false" outlineLevel="0" collapsed="false">
      <c r="A29" s="2" t="n">
        <v>423</v>
      </c>
      <c r="B29" s="1" t="s">
        <v>106</v>
      </c>
      <c r="C29" s="1" t="s">
        <v>107</v>
      </c>
      <c r="D29" s="5" t="n">
        <v>0.00159</v>
      </c>
      <c r="E29" s="6" t="n">
        <f aca="false">D29*1000</f>
        <v>1.59</v>
      </c>
      <c r="F29" s="1" t="n">
        <v>0.00372</v>
      </c>
      <c r="G29" s="7" t="n">
        <f aca="false">F29*1000</f>
        <v>3.72</v>
      </c>
      <c r="H29" s="1" t="n">
        <v>4</v>
      </c>
      <c r="I29" s="1" t="n">
        <f aca="false">1000*(F29-D29)</f>
        <v>2.13</v>
      </c>
      <c r="K29" s="10" t="s">
        <v>67</v>
      </c>
      <c r="L29" s="10" t="n">
        <f aca="false">G37</f>
        <v>0.575414293527196</v>
      </c>
    </row>
    <row r="30" customFormat="false" ht="13.8" hidden="false" customHeight="false" outlineLevel="0" collapsed="false">
      <c r="A30" s="2" t="n">
        <v>427</v>
      </c>
      <c r="B30" s="1" t="s">
        <v>108</v>
      </c>
      <c r="C30" s="1" t="s">
        <v>109</v>
      </c>
      <c r="D30" s="5" t="n">
        <v>0.00135</v>
      </c>
      <c r="E30" s="6" t="n">
        <f aca="false">D30*1000</f>
        <v>1.35</v>
      </c>
      <c r="F30" s="1" t="n">
        <v>0.00348</v>
      </c>
      <c r="G30" s="7" t="n">
        <f aca="false">F30*1000</f>
        <v>3.48</v>
      </c>
      <c r="H30" s="1" t="n">
        <v>5</v>
      </c>
      <c r="I30" s="1" t="n">
        <f aca="false">1000*(F30-D30)</f>
        <v>2.13</v>
      </c>
      <c r="K30" s="10" t="s">
        <v>70</v>
      </c>
      <c r="L30" s="10" t="n">
        <v>30</v>
      </c>
    </row>
    <row r="31" customFormat="false" ht="13.8" hidden="false" customHeight="false" outlineLevel="0" collapsed="false">
      <c r="A31" s="2" t="n">
        <v>211</v>
      </c>
      <c r="B31" s="1" t="s">
        <v>110</v>
      </c>
      <c r="C31" s="1" t="s">
        <v>89</v>
      </c>
      <c r="D31" s="5" t="n">
        <v>0.0014</v>
      </c>
      <c r="E31" s="6" t="n">
        <f aca="false">D31*1000</f>
        <v>1.4</v>
      </c>
      <c r="F31" s="1" t="n">
        <v>0.00361</v>
      </c>
      <c r="G31" s="7" t="n">
        <f aca="false">F31*1000</f>
        <v>3.61</v>
      </c>
      <c r="H31" s="1" t="n">
        <v>6</v>
      </c>
      <c r="I31" s="1" t="n">
        <f aca="false">1000*(F31-D31)</f>
        <v>2.21</v>
      </c>
      <c r="K31" s="10" t="s">
        <v>73</v>
      </c>
      <c r="L31" s="10" t="n">
        <v>10</v>
      </c>
    </row>
    <row r="32" customFormat="false" ht="13.8" hidden="false" customHeight="false" outlineLevel="0" collapsed="false">
      <c r="K32" s="10" t="s">
        <v>76</v>
      </c>
      <c r="L32" s="10" t="n">
        <f aca="false">L29/SQRT(L30)</f>
        <v>0.105055796158581</v>
      </c>
    </row>
    <row r="33" customFormat="false" ht="13.8" hidden="false" customHeight="false" outlineLevel="0" collapsed="false">
      <c r="K33" s="10" t="s">
        <v>78</v>
      </c>
      <c r="L33" s="10" t="n">
        <v>0.05</v>
      </c>
    </row>
    <row r="34" customFormat="false" ht="13.8" hidden="false" customHeight="false" outlineLevel="0" collapsed="false">
      <c r="B34" s="2"/>
      <c r="K34" s="10" t="s">
        <v>81</v>
      </c>
      <c r="L34" s="10" t="n">
        <v>29</v>
      </c>
    </row>
    <row r="35" customFormat="false" ht="13.8" hidden="false" customHeight="false" outlineLevel="0" collapsed="false">
      <c r="C35" s="1" t="s">
        <v>111</v>
      </c>
      <c r="E35" s="13"/>
      <c r="F35" s="13"/>
      <c r="G35" s="13"/>
      <c r="K35" s="10" t="s">
        <v>84</v>
      </c>
      <c r="L35" s="11" t="n">
        <f aca="false">(L32-L31)/L29</f>
        <v>-17.1962085668519</v>
      </c>
    </row>
    <row r="36" customFormat="false" ht="13.8" hidden="false" customHeight="false" outlineLevel="0" collapsed="false">
      <c r="C36" s="2" t="s">
        <v>112</v>
      </c>
      <c r="E36" s="14" t="n">
        <f aca="false">AVERAGE(E2:E31)</f>
        <v>1.52266666666667</v>
      </c>
      <c r="F36" s="13"/>
      <c r="G36" s="15" t="n">
        <f aca="false">AVERAGE(G2:G31)</f>
        <v>2.95466666666667</v>
      </c>
      <c r="I36" s="2" t="n">
        <f aca="false">AVERAGE(I2:I31)</f>
        <v>1.432</v>
      </c>
      <c r="K36" s="10" t="s">
        <v>87</v>
      </c>
      <c r="L36" s="10" t="n">
        <f aca="false">_xlfn.T.DIST(L35,L34,1)</f>
        <v>4.70988820804785E-017</v>
      </c>
    </row>
    <row r="37" customFormat="false" ht="13.8" hidden="false" customHeight="false" outlineLevel="0" collapsed="false">
      <c r="C37" s="2" t="s">
        <v>113</v>
      </c>
      <c r="E37" s="14" t="e">
        <f aca="false">k11s</f>
        <v>#NAME?</v>
      </c>
      <c r="F37" s="13"/>
      <c r="G37" s="15" t="n">
        <f aca="false">_xlfn.STDEV.S(G2:G31)</f>
        <v>0.575414293527196</v>
      </c>
      <c r="K37" s="10" t="s">
        <v>90</v>
      </c>
      <c r="L37" s="11" t="n">
        <f aca="false">_xlfn.T.INV(L33,L34)</f>
        <v>-1.6991270265335</v>
      </c>
    </row>
    <row r="38" customFormat="false" ht="13.8" hidden="false" customHeight="false" outlineLevel="0" collapsed="false">
      <c r="C38" s="2" t="s">
        <v>114</v>
      </c>
      <c r="E38" s="14" t="n">
        <v>30</v>
      </c>
      <c r="F38" s="13"/>
      <c r="G38" s="15" t="n">
        <v>30</v>
      </c>
      <c r="K38" s="12"/>
      <c r="L38" s="12"/>
    </row>
    <row r="39" customFormat="false" ht="13.8" hidden="false" customHeight="false" outlineLevel="0" collapsed="false">
      <c r="K39" s="1" t="s">
        <v>93</v>
      </c>
      <c r="L39" s="2" t="s">
        <v>94</v>
      </c>
    </row>
    <row r="40" customFormat="false" ht="13.8" hidden="false" customHeight="false" outlineLevel="0" collapsed="false">
      <c r="C40" s="2" t="s">
        <v>115</v>
      </c>
      <c r="E40" s="1" t="n">
        <f aca="false">MIN(E2:E31)</f>
        <v>0.88</v>
      </c>
      <c r="G40" s="1" t="n">
        <f aca="false">MIN(G2:G31)</f>
        <v>1.51</v>
      </c>
      <c r="K40" s="1" t="s">
        <v>96</v>
      </c>
      <c r="L40" s="2" t="s">
        <v>94</v>
      </c>
    </row>
    <row r="41" customFormat="false" ht="13.8" hidden="false" customHeight="false" outlineLevel="0" collapsed="false">
      <c r="C41" s="2" t="s">
        <v>116</v>
      </c>
      <c r="E41" s="1" t="n">
        <f aca="false">_xlfn.QUARTILE.INC(E2:E31, 1)</f>
        <v>1.32</v>
      </c>
      <c r="G41" s="1" t="n">
        <f aca="false">_xlfn.QUARTILE.INC(G2:G31, 1)</f>
        <v>2.7025</v>
      </c>
    </row>
    <row r="42" customFormat="false" ht="13.8" hidden="false" customHeight="false" outlineLevel="0" collapsed="false">
      <c r="C42" s="2" t="s">
        <v>117</v>
      </c>
      <c r="E42" s="1" t="n">
        <f aca="false">_xlfn.QUARTILE.INC(E2:E31, 2)</f>
        <v>1.41</v>
      </c>
      <c r="G42" s="1" t="n">
        <f aca="false">_xlfn.QUARTILE.INC(G2:G31, 2)</f>
        <v>2.92</v>
      </c>
      <c r="L42" s="2" t="s">
        <v>118</v>
      </c>
    </row>
    <row r="43" customFormat="false" ht="13.8" hidden="false" customHeight="false" outlineLevel="0" collapsed="false">
      <c r="C43" s="2" t="s">
        <v>119</v>
      </c>
      <c r="E43" s="1" t="n">
        <f aca="false">_xlfn.QUARTILE.INC(E2:E31, 3)</f>
        <v>1.615</v>
      </c>
      <c r="G43" s="1" t="n">
        <f aca="false">_xlfn.QUARTILE.INC(G2:G31, 3)</f>
        <v>3.315</v>
      </c>
    </row>
    <row r="44" customFormat="false" ht="13.8" hidden="false" customHeight="false" outlineLevel="0" collapsed="false">
      <c r="C44" s="2" t="s">
        <v>120</v>
      </c>
      <c r="E44" s="1" t="n">
        <f aca="false">MAX(E2:E31)</f>
        <v>2.19</v>
      </c>
      <c r="G44" s="1" t="n">
        <f aca="false">MAX(G2:G31)</f>
        <v>4.16</v>
      </c>
    </row>
    <row r="46" customFormat="false" ht="13.8" hidden="false" customHeight="false" outlineLevel="0" collapsed="false">
      <c r="E46" s="2" t="s">
        <v>121</v>
      </c>
      <c r="G46" s="2" t="s">
        <v>122</v>
      </c>
    </row>
    <row r="47" customFormat="false" ht="13.8" hidden="false" customHeight="false" outlineLevel="0" collapsed="false">
      <c r="C47" s="2" t="s">
        <v>123</v>
      </c>
      <c r="E47" s="1" t="n">
        <f aca="false">E41-E40</f>
        <v>0.44</v>
      </c>
      <c r="G47" s="1" t="n">
        <f aca="false">G41-G40</f>
        <v>1.1925</v>
      </c>
    </row>
    <row r="48" customFormat="false" ht="13.8" hidden="false" customHeight="false" outlineLevel="0" collapsed="false">
      <c r="C48" s="2" t="s">
        <v>124</v>
      </c>
      <c r="E48" s="1" t="n">
        <f aca="false">E42-E41</f>
        <v>0.0899999999999999</v>
      </c>
      <c r="G48" s="1" t="n">
        <f aca="false">G42-G41</f>
        <v>0.2175</v>
      </c>
    </row>
    <row r="49" customFormat="false" ht="13.8" hidden="false" customHeight="false" outlineLevel="0" collapsed="false">
      <c r="C49" s="2" t="s">
        <v>125</v>
      </c>
      <c r="E49" s="1" t="n">
        <f aca="false">E43-E42</f>
        <v>0.205</v>
      </c>
      <c r="G49" s="1" t="n">
        <f aca="false">G43-G42</f>
        <v>0.395</v>
      </c>
    </row>
    <row r="50" customFormat="false" ht="13.8" hidden="false" customHeight="false" outlineLevel="0" collapsed="false">
      <c r="C50" s="2" t="s">
        <v>126</v>
      </c>
      <c r="E50" s="1" t="n">
        <f aca="false">E44-E43</f>
        <v>0.575</v>
      </c>
      <c r="G50" s="1" t="n">
        <f aca="false">G44-G43</f>
        <v>0.844999999999999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LibreOffice/5.1.5.2$Windows_x86 LibreOffice_project/7a864d8825610a8c07cfc3bc01dd4fce6a9447e5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2018-02-18T04:01:38Z</dcterms:created>
  <dc:creator>Joachim</dc:creator>
  <dc:description/>
  <dc:language>en-US</dc:language>
  <cp:lastModifiedBy/>
  <dcterms:modified xsi:type="dcterms:W3CDTF">2018-02-19T09:06:07Z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