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Documents\PSHS 2019\5\R2_B09_Chord_Identification\documentation\figures\"/>
    </mc:Choice>
  </mc:AlternateContent>
  <xr:revisionPtr revIDLastSave="0" documentId="13_ncr:1_{F8FF3C86-CD64-4024-BC9F-A14E76CDFD3D}" xr6:coauthVersionLast="36" xr6:coauthVersionMax="36" xr10:uidLastSave="{00000000-0000-0000-0000-000000000000}"/>
  <bookViews>
    <workbookView xWindow="0" yWindow="0" windowWidth="16380" windowHeight="8196" tabRatio="989" activeTab="5" xr2:uid="{00000000-000D-0000-FFFF-FFFF00000000}"/>
  </bookViews>
  <sheets>
    <sheet name="Main Page" sheetId="1" r:id="rId1"/>
    <sheet name="Dont_use_this_data" sheetId="2" r:id="rId2"/>
    <sheet name="2400 epochs" sheetId="3" r:id="rId3"/>
    <sheet name="NNtime" sheetId="4" r:id="rId4"/>
    <sheet name="Totaltime" sheetId="5" r:id="rId5"/>
    <sheet name="6_NN2_4000-epochs" sheetId="6" r:id="rId6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43" i="3" l="1"/>
  <c r="E41" i="3"/>
  <c r="L37" i="3"/>
  <c r="G37" i="3"/>
  <c r="L29" i="3" s="1"/>
  <c r="L32" i="3" s="1"/>
  <c r="L35" i="3" s="1"/>
  <c r="L36" i="3" s="1"/>
  <c r="E37" i="3"/>
  <c r="I31" i="3"/>
  <c r="G31" i="3"/>
  <c r="E31" i="3"/>
  <c r="I30" i="3"/>
  <c r="G30" i="3"/>
  <c r="E30" i="3"/>
  <c r="I29" i="3"/>
  <c r="G29" i="3"/>
  <c r="E29" i="3"/>
  <c r="I28" i="3"/>
  <c r="G28" i="3"/>
  <c r="E28" i="3"/>
  <c r="I27" i="3"/>
  <c r="G27" i="3"/>
  <c r="E27" i="3"/>
  <c r="I26" i="3"/>
  <c r="G26" i="3"/>
  <c r="E26" i="3"/>
  <c r="I25" i="3"/>
  <c r="G25" i="3"/>
  <c r="E25" i="3"/>
  <c r="I24" i="3"/>
  <c r="G24" i="3"/>
  <c r="E24" i="3"/>
  <c r="I23" i="3"/>
  <c r="G23" i="3"/>
  <c r="E23" i="3"/>
  <c r="I22" i="3"/>
  <c r="G22" i="3"/>
  <c r="E22" i="3"/>
  <c r="I21" i="3"/>
  <c r="G21" i="3"/>
  <c r="E21" i="3"/>
  <c r="I20" i="3"/>
  <c r="G20" i="3"/>
  <c r="E20" i="3"/>
  <c r="L19" i="3"/>
  <c r="I19" i="3"/>
  <c r="G19" i="3"/>
  <c r="E19" i="3"/>
  <c r="I18" i="3"/>
  <c r="G18" i="3"/>
  <c r="E18" i="3"/>
  <c r="I17" i="3"/>
  <c r="G17" i="3"/>
  <c r="E17" i="3"/>
  <c r="I16" i="3"/>
  <c r="G16" i="3"/>
  <c r="E16" i="3"/>
  <c r="I15" i="3"/>
  <c r="G15" i="3"/>
  <c r="E15" i="3"/>
  <c r="I14" i="3"/>
  <c r="G14" i="3"/>
  <c r="E14" i="3"/>
  <c r="I13" i="3"/>
  <c r="G13" i="3"/>
  <c r="E13" i="3"/>
  <c r="I12" i="3"/>
  <c r="G12" i="3"/>
  <c r="E12" i="3"/>
  <c r="L11" i="3"/>
  <c r="L14" i="3" s="1"/>
  <c r="L17" i="3" s="1"/>
  <c r="L18" i="3" s="1"/>
  <c r="I11" i="3"/>
  <c r="G11" i="3"/>
  <c r="E11" i="3"/>
  <c r="I10" i="3"/>
  <c r="G10" i="3"/>
  <c r="E10" i="3"/>
  <c r="I9" i="3"/>
  <c r="G9" i="3"/>
  <c r="E9" i="3"/>
  <c r="I8" i="3"/>
  <c r="G8" i="3"/>
  <c r="E8" i="3"/>
  <c r="I7" i="3"/>
  <c r="G7" i="3"/>
  <c r="E7" i="3"/>
  <c r="I6" i="3"/>
  <c r="G6" i="3"/>
  <c r="E6" i="3"/>
  <c r="I5" i="3"/>
  <c r="G5" i="3"/>
  <c r="E5" i="3"/>
  <c r="I4" i="3"/>
  <c r="G4" i="3"/>
  <c r="E4" i="3"/>
  <c r="I3" i="3"/>
  <c r="I36" i="3" s="1"/>
  <c r="G3" i="3"/>
  <c r="G36" i="3" s="1"/>
  <c r="L28" i="3" s="1"/>
  <c r="E3" i="3"/>
  <c r="I2" i="3"/>
  <c r="G2" i="3"/>
  <c r="G44" i="3" s="1"/>
  <c r="E2" i="3"/>
  <c r="E36" i="3" s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G41" i="3" l="1"/>
  <c r="G47" i="3" s="1"/>
  <c r="E42" i="3"/>
  <c r="E48" i="3" s="1"/>
  <c r="G42" i="3"/>
  <c r="G48" i="3" s="1"/>
  <c r="G43" i="3"/>
  <c r="G49" i="3" s="1"/>
  <c r="E40" i="3"/>
  <c r="E47" i="3" s="1"/>
  <c r="E44" i="3"/>
  <c r="E50" i="3" s="1"/>
  <c r="G40" i="3"/>
  <c r="E49" i="3" l="1"/>
  <c r="G50" i="3"/>
</calcChain>
</file>

<file path=xl/sharedStrings.xml><?xml version="1.0" encoding="utf-8"?>
<sst xmlns="http://schemas.openxmlformats.org/spreadsheetml/2006/main" count="214" uniqueCount="129">
  <si>
    <t>R2-B09</t>
  </si>
  <si>
    <t>revision</t>
  </si>
  <si>
    <t>LATENCIES</t>
  </si>
  <si>
    <t>System specs:</t>
  </si>
  <si>
    <t>CPU</t>
  </si>
  <si>
    <t>i7-5820K</t>
  </si>
  <si>
    <t>GPU</t>
  </si>
  <si>
    <t>Nvidia GTX 1070 (EVGA FTW2)</t>
  </si>
  <si>
    <t>Disks</t>
  </si>
  <si>
    <t>Sandisk SSD PLUS 120GB (MLC)</t>
  </si>
  <si>
    <t>Samsung 850 EVO 256GB (MLC)</t>
  </si>
  <si>
    <t>WD Black 1TB 7200RPM</t>
  </si>
  <si>
    <t>RAM</t>
  </si>
  <si>
    <t>16GB Corsair Vengeance LPX 2400</t>
  </si>
  <si>
    <t>Guess</t>
  </si>
  <si>
    <t>Chord played</t>
  </si>
  <si>
    <t>Chord guessed</t>
  </si>
  <si>
    <t>Elapsed</t>
  </si>
  <si>
    <t>Elapsed (ms)</t>
  </si>
  <si>
    <t>Just init?</t>
  </si>
  <si>
    <t>Epochs</t>
  </si>
  <si>
    <t>C</t>
  </si>
  <si>
    <t>Yes</t>
  </si>
  <si>
    <t>C3(4)</t>
  </si>
  <si>
    <t>FM7</t>
  </si>
  <si>
    <t>DM9(no3no5)</t>
  </si>
  <si>
    <t>DM9(no5)</t>
  </si>
  <si>
    <t>DM9</t>
  </si>
  <si>
    <t>Am(M7no5)</t>
  </si>
  <si>
    <t>CMaug79sus4(9)</t>
  </si>
  <si>
    <t>AmM7</t>
  </si>
  <si>
    <t>Asus4</t>
  </si>
  <si>
    <t>Dm11</t>
  </si>
  <si>
    <t>C#m11</t>
  </si>
  <si>
    <t>E7</t>
  </si>
  <si>
    <t>E9</t>
  </si>
  <si>
    <t>GM11sus2</t>
  </si>
  <si>
    <t>A</t>
  </si>
  <si>
    <t>AM6</t>
  </si>
  <si>
    <t>Elapsed (NN only)</t>
  </si>
  <si>
    <t>Elapsed (NN, ms)</t>
  </si>
  <si>
    <t>#NOTES</t>
  </si>
  <si>
    <t>Search time (ms)</t>
  </si>
  <si>
    <t>Caug679sus4(9)</t>
  </si>
  <si>
    <t>A#m9</t>
  </si>
  <si>
    <t>CMaug67M7sus4(9)</t>
  </si>
  <si>
    <t>Chords picked randomly</t>
  </si>
  <si>
    <t>Daug</t>
  </si>
  <si>
    <t>CMaug679M7sus4(9)</t>
  </si>
  <si>
    <t>Em</t>
  </si>
  <si>
    <t>Live perf thr (ms)</t>
  </si>
  <si>
    <t>Dm7</t>
  </si>
  <si>
    <t>CMaug69M7sus2sus4(9)</t>
  </si>
  <si>
    <t>C#M7</t>
  </si>
  <si>
    <t>Caug69M7sus4(9)</t>
  </si>
  <si>
    <t>t-Test: One-sample</t>
  </si>
  <si>
    <t>left-tailed test</t>
  </si>
  <si>
    <t>G#sus4</t>
  </si>
  <si>
    <t>CMaug679(9)</t>
  </si>
  <si>
    <t>H0: m &gt;= 10</t>
  </si>
  <si>
    <t>HA: m&lt;10</t>
  </si>
  <si>
    <t>G#7</t>
  </si>
  <si>
    <t>Cmajaug69maj7sus4(9)</t>
  </si>
  <si>
    <t>Csus4</t>
  </si>
  <si>
    <t>Mean</t>
  </si>
  <si>
    <t>Cdim</t>
  </si>
  <si>
    <t>CMaug679sus4(9)</t>
  </si>
  <si>
    <t>St.dev</t>
  </si>
  <si>
    <t>C9sus4</t>
  </si>
  <si>
    <t>CMaug67M7sus2(9)</t>
  </si>
  <si>
    <t>Sample Size</t>
  </si>
  <si>
    <t>BM9</t>
  </si>
  <si>
    <t>Caug67M7sus4(9)</t>
  </si>
  <si>
    <t>Hypothesized Mean Difference</t>
  </si>
  <si>
    <t>F#9sus4</t>
  </si>
  <si>
    <t>CMaug67M7(9)</t>
  </si>
  <si>
    <t>SE</t>
  </si>
  <si>
    <t>B11sus2</t>
  </si>
  <si>
    <t>alpha</t>
  </si>
  <si>
    <t>FmM7</t>
  </si>
  <si>
    <t>CMaug679sus2sus4(9)</t>
  </si>
  <si>
    <t>df</t>
  </si>
  <si>
    <t>Am6</t>
  </si>
  <si>
    <t>Caug79M7sus4(9)</t>
  </si>
  <si>
    <t>t Stat</t>
  </si>
  <si>
    <t>D#M6</t>
  </si>
  <si>
    <t>Caug79M7sus2sus4(9)</t>
  </si>
  <si>
    <t>P(T&lt;=t) one-tail</t>
  </si>
  <si>
    <t>A#m6</t>
  </si>
  <si>
    <t>CMaug79M7sus2sus4(9)</t>
  </si>
  <si>
    <t>t Critical one-tail</t>
  </si>
  <si>
    <t>C#dim9</t>
  </si>
  <si>
    <t>C#11sus2</t>
  </si>
  <si>
    <t>tstat &lt; tcritical</t>
  </si>
  <si>
    <t>reject null</t>
  </si>
  <si>
    <t>EM6</t>
  </si>
  <si>
    <t>P &lt; alfa</t>
  </si>
  <si>
    <t>F9</t>
  </si>
  <si>
    <t>CMaug67sus4(9)</t>
  </si>
  <si>
    <t>F#sus2</t>
  </si>
  <si>
    <t>GM7sus2</t>
  </si>
  <si>
    <t>Caugdim69M7sus4(9)</t>
  </si>
  <si>
    <t>A9sus2</t>
  </si>
  <si>
    <t>BM7sus2</t>
  </si>
  <si>
    <t>Elapsed (m, ms)</t>
  </si>
  <si>
    <t>Bm</t>
  </si>
  <si>
    <t>B7sus4</t>
  </si>
  <si>
    <t>CMaug69M7(9)</t>
  </si>
  <si>
    <t>Baug9</t>
  </si>
  <si>
    <t>CM767M7sus4(9)</t>
  </si>
  <si>
    <t>FM11</t>
  </si>
  <si>
    <t>Summary measures</t>
  </si>
  <si>
    <t>MEAN</t>
  </si>
  <si>
    <t>STDEV (Sample)</t>
  </si>
  <si>
    <t>Samp Size</t>
  </si>
  <si>
    <t>MIN</t>
  </si>
  <si>
    <t>1QT</t>
  </si>
  <si>
    <t>MEDIAN</t>
  </si>
  <si>
    <t>The NN is performing well enough for live performance.</t>
  </si>
  <si>
    <t>3QT</t>
  </si>
  <si>
    <t>MAX</t>
  </si>
  <si>
    <t>Neural net</t>
  </si>
  <si>
    <t>Neural net + Translator</t>
  </si>
  <si>
    <t>1QT-MIN</t>
  </si>
  <si>
    <t>MED-1QT</t>
  </si>
  <si>
    <t>3QT-MED</t>
  </si>
  <si>
    <t>MAX-3QT</t>
  </si>
  <si>
    <t>NN time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</si>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</sst>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000000"/>
      <name val="HK Grotesk"/>
      <family val="3"/>
      <charset val="1"/>
    </font>
    <font>
      <b/>
      <sz val="11"/>
      <color rgb="FF000000"/>
      <name val="HK Grotesk"/>
      <family val="3"/>
      <charset val="1"/>
    </font>
    <font>
      <sz val="26"/>
      <color rgb="FF000000"/>
      <name val="HK Grotesk"/>
      <family val="3"/>
      <charset val="1"/>
    </font>
    <font>
      <b/>
      <sz val="22"/>
      <color rgb="FF000000"/>
      <name val="HK Grotesk"/>
      <family val="3"/>
      <charset val="1"/>
    </font>
    <font>
      <sz val="11"/>
      <color rgb="FFFF0000"/>
      <name val="HK Grotesk"/>
      <family val="3"/>
      <charset val="1"/>
    </font>
    <font>
      <i/>
      <sz val="11"/>
      <color rgb="FF000000"/>
      <name val="HK Grotesk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5" fillId="0" borderId="0" xfId="0" applyFont="1"/>
    <xf numFmtId="0" fontId="6" fillId="0" borderId="2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HK Grotesk"/>
              </a:defRPr>
            </a:pPr>
            <a:r>
              <a: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HK Grotesk"/>
              </a:rPr>
              <a:t>Neural network response times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</c:errBars>
          <c:cat>
            <c:strRef>
              <c:f>('2400 epochs'!$E$46:$E$46,'2400 epochs'!$G$46:$G$46)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f>('2400 epochs'!$E$47:$E$47,'2400 epochs'!$G$47:$G$47)</c:f>
              <c:numCache>
                <c:formatCode>General</c:formatCode>
                <c:ptCount val="2"/>
                <c:pt idx="0">
                  <c:v>0.44000000000000006</c:v>
                </c:pt>
                <c:pt idx="1">
                  <c:v>1.1925000000000001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7-412D-B63D-F2FB807CCBED}"/>
            </c:ext>
          </c:extLst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('2400 epochs'!$E$46:$E$46,'2400 epochs'!$G$46:$G$46)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f>('2400 epochs'!$E$48:$E$48,'2400 epochs'!$G$48:$G$48)</c:f>
              <c:numCache>
                <c:formatCode>General</c:formatCode>
                <c:ptCount val="2"/>
                <c:pt idx="0">
                  <c:v>8.9999999999999858E-2</c:v>
                </c:pt>
                <c:pt idx="1">
                  <c:v>0.2174999999999998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C7-412D-B63D-F2FB807CCBED}"/>
            </c:ext>
          </c:extLst>
        </c:ser>
        <c:ser>
          <c:idx val="2"/>
          <c:order val="2"/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('2400 epochs'!$E$46:$E$46,'2400 epochs'!$G$46:$G$46)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f>('2400 epochs'!$E$49:$E$49,'2400 epochs'!$G$49:$G$49)</c:f>
              <c:numCache>
                <c:formatCode>General</c:formatCode>
                <c:ptCount val="2"/>
                <c:pt idx="0">
                  <c:v>0.20500000000000007</c:v>
                </c:pt>
                <c:pt idx="1">
                  <c:v>0.39500000000000046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C7-412D-B63D-F2FB807CCBED}"/>
            </c:ext>
          </c:extLst>
        </c:ser>
        <c:ser>
          <c:idx val="3"/>
          <c:order val="3"/>
          <c:spPr>
            <a:noFill/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</c:errBars>
          <c:cat>
            <c:strRef>
              <c:f>('2400 epochs'!$E$46:$E$46,'2400 epochs'!$G$46:$G$46)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f>('2400 epochs'!$E$50:$E$50,'2400 epochs'!$G$50:$G$50)</c:f>
              <c:numCache>
                <c:formatCode>General</c:formatCode>
                <c:ptCount val="2"/>
                <c:pt idx="0">
                  <c:v>0.57499999999999996</c:v>
                </c:pt>
                <c:pt idx="1">
                  <c:v>0.84499999999999886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C7-412D-B63D-F2FB807CC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04729"/>
        <c:axId val="95714024"/>
      </c:barChart>
      <c:catAx>
        <c:axId val="1020472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HK Grotesk"/>
              </a:defRPr>
            </a:pPr>
            <a:endParaRPr lang="en-US"/>
          </a:p>
        </c:txPr>
        <c:crossAx val="95714024"/>
        <c:crosses val="autoZero"/>
        <c:auto val="1"/>
        <c:lblAlgn val="ctr"/>
        <c:lblOffset val="100"/>
        <c:noMultiLvlLbl val="1"/>
      </c:catAx>
      <c:valAx>
        <c:axId val="957140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HK Grotesk"/>
              </a:defRPr>
            </a:pPr>
            <a:endParaRPr lang="en-US"/>
          </a:p>
        </c:txPr>
        <c:crossAx val="1020472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1086840</xdr:colOff>
      <xdr:row>53</xdr:row>
      <xdr:rowOff>36000</xdr:rowOff>
    </xdr:from>
    <xdr:to>
      <xdr:col>8</xdr:col>
      <xdr:colOff>65160</xdr:colOff>
      <xdr:row>74</xdr:row>
      <xdr:rowOff>70560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zoomScaleNormal="100" workbookViewId="0">
      <selection activeCell="D3" activeCellId="1" sqref="K25:L40 D3"/>
    </sheetView>
  </sheetViews>
  <sheetFormatPr defaultRowHeight="14.4" x14ac:dyDescent="0.3"/>
  <cols>
    <col min="1" max="1" width="9.77734375" style="1"/>
    <col min="2" max="2" width="33.6640625" style="1"/>
    <col min="3" max="3" width="17.5546875" style="1"/>
    <col min="4" max="1025" width="9.77734375" style="1"/>
  </cols>
  <sheetData>
    <row r="1" spans="1:4" x14ac:dyDescent="0.3">
      <c r="A1"/>
      <c r="B1"/>
      <c r="D1"/>
    </row>
    <row r="2" spans="1:4" x14ac:dyDescent="0.3">
      <c r="A2" s="2"/>
      <c r="B2" s="2" t="s">
        <v>0</v>
      </c>
      <c r="D2" s="1" t="s">
        <v>1</v>
      </c>
    </row>
    <row r="3" spans="1:4" ht="34.200000000000003" x14ac:dyDescent="0.7">
      <c r="A3"/>
      <c r="B3" s="3" t="s">
        <v>2</v>
      </c>
      <c r="D3" s="4">
        <v>9</v>
      </c>
    </row>
    <row r="4" spans="1:4" x14ac:dyDescent="0.3">
      <c r="A4"/>
      <c r="B4"/>
    </row>
    <row r="5" spans="1:4" x14ac:dyDescent="0.3">
      <c r="A5"/>
      <c r="B5" s="2" t="s">
        <v>3</v>
      </c>
    </row>
    <row r="6" spans="1:4" x14ac:dyDescent="0.3">
      <c r="A6" s="2" t="s">
        <v>4</v>
      </c>
      <c r="B6" s="1" t="s">
        <v>5</v>
      </c>
    </row>
    <row r="7" spans="1:4" x14ac:dyDescent="0.3">
      <c r="A7" s="2" t="s">
        <v>6</v>
      </c>
      <c r="B7" s="1" t="s">
        <v>7</v>
      </c>
    </row>
    <row r="8" spans="1:4" x14ac:dyDescent="0.3">
      <c r="A8" s="2" t="s">
        <v>8</v>
      </c>
      <c r="B8" s="1" t="s">
        <v>9</v>
      </c>
    </row>
    <row r="9" spans="1:4" x14ac:dyDescent="0.3">
      <c r="A9"/>
      <c r="B9" s="1" t="s">
        <v>10</v>
      </c>
    </row>
    <row r="10" spans="1:4" x14ac:dyDescent="0.3">
      <c r="A10"/>
      <c r="B10" s="1" t="s">
        <v>11</v>
      </c>
    </row>
    <row r="11" spans="1:4" x14ac:dyDescent="0.3">
      <c r="A11" s="2" t="s">
        <v>12</v>
      </c>
      <c r="B11" s="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zoomScaleNormal="100" workbookViewId="0">
      <selection activeCellId="1" sqref="K25:L40 A1"/>
    </sheetView>
  </sheetViews>
  <sheetFormatPr defaultRowHeight="14.4" x14ac:dyDescent="0.3"/>
  <cols>
    <col min="1" max="1" width="10.77734375" style="1"/>
    <col min="2" max="2" width="16.44140625" style="1"/>
    <col min="3" max="3" width="17.21875" style="1"/>
    <col min="4" max="4" width="10.77734375" style="1"/>
    <col min="5" max="5" width="16.109375" style="1"/>
    <col min="6" max="6" width="17.88671875" style="1"/>
    <col min="7" max="1025" width="10.77734375" style="1"/>
  </cols>
  <sheetData>
    <row r="1" spans="1:8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1" t="s">
        <v>20</v>
      </c>
      <c r="H1" s="2">
        <v>2400</v>
      </c>
    </row>
    <row r="2" spans="1:8" x14ac:dyDescent="0.3">
      <c r="A2" s="2">
        <v>1</v>
      </c>
      <c r="B2" s="1" t="s">
        <v>21</v>
      </c>
      <c r="C2" s="1" t="s">
        <v>21</v>
      </c>
      <c r="D2" s="1">
        <v>0.23699999999999999</v>
      </c>
      <c r="E2" s="1">
        <f t="shared" ref="E2:E17" si="0">D2*1000</f>
        <v>237</v>
      </c>
      <c r="F2" s="1" t="s">
        <v>22</v>
      </c>
    </row>
    <row r="3" spans="1:8" x14ac:dyDescent="0.3">
      <c r="A3" s="2">
        <v>2</v>
      </c>
      <c r="B3" s="1" t="s">
        <v>23</v>
      </c>
      <c r="C3" s="1" t="s">
        <v>21</v>
      </c>
      <c r="D3" s="1">
        <v>1.42E-3</v>
      </c>
      <c r="E3" s="1">
        <f t="shared" si="0"/>
        <v>1.42</v>
      </c>
      <c r="F3"/>
    </row>
    <row r="4" spans="1:8" x14ac:dyDescent="0.3">
      <c r="A4" s="2">
        <v>3</v>
      </c>
      <c r="B4" s="1" t="s">
        <v>24</v>
      </c>
      <c r="C4" s="1" t="s">
        <v>21</v>
      </c>
      <c r="D4" s="1">
        <v>8.6499999999999999E-4</v>
      </c>
      <c r="E4" s="1">
        <f t="shared" si="0"/>
        <v>0.86499999999999999</v>
      </c>
      <c r="F4"/>
    </row>
    <row r="5" spans="1:8" x14ac:dyDescent="0.3">
      <c r="A5" s="2">
        <v>4</v>
      </c>
      <c r="B5" s="1" t="s">
        <v>25</v>
      </c>
      <c r="C5" s="1" t="s">
        <v>21</v>
      </c>
      <c r="D5" s="1">
        <v>1.33E-3</v>
      </c>
      <c r="E5" s="1">
        <f t="shared" si="0"/>
        <v>1.33</v>
      </c>
      <c r="F5"/>
    </row>
    <row r="6" spans="1:8" x14ac:dyDescent="0.3">
      <c r="A6" s="2">
        <v>5</v>
      </c>
      <c r="B6" s="1" t="s">
        <v>26</v>
      </c>
      <c r="C6" s="1" t="s">
        <v>21</v>
      </c>
      <c r="D6" s="1">
        <v>8.5099999999999998E-4</v>
      </c>
      <c r="E6" s="1">
        <f t="shared" si="0"/>
        <v>0.85099999999999998</v>
      </c>
      <c r="F6"/>
    </row>
    <row r="7" spans="1:8" x14ac:dyDescent="0.3">
      <c r="A7" s="2">
        <v>6</v>
      </c>
      <c r="B7" s="1" t="s">
        <v>27</v>
      </c>
      <c r="C7" s="1" t="s">
        <v>21</v>
      </c>
      <c r="D7" s="1">
        <v>8.8999999999999995E-4</v>
      </c>
      <c r="E7" s="1">
        <f t="shared" si="0"/>
        <v>0.8899999999999999</v>
      </c>
      <c r="F7"/>
    </row>
    <row r="8" spans="1:8" x14ac:dyDescent="0.3">
      <c r="A8" s="2">
        <v>7</v>
      </c>
      <c r="B8" s="1" t="s">
        <v>28</v>
      </c>
      <c r="C8" s="1" t="s">
        <v>29</v>
      </c>
      <c r="D8" s="1">
        <v>0.28299999999999997</v>
      </c>
      <c r="E8" s="1">
        <f t="shared" si="0"/>
        <v>283</v>
      </c>
      <c r="F8" s="1" t="s">
        <v>22</v>
      </c>
    </row>
    <row r="9" spans="1:8" x14ac:dyDescent="0.3">
      <c r="A9" s="2">
        <v>8</v>
      </c>
      <c r="B9" s="1" t="s">
        <v>30</v>
      </c>
      <c r="C9" s="1" t="s">
        <v>29</v>
      </c>
      <c r="D9" s="1">
        <v>9.7599999999999998E-4</v>
      </c>
      <c r="E9" s="1">
        <f t="shared" si="0"/>
        <v>0.97599999999999998</v>
      </c>
    </row>
    <row r="10" spans="1:8" x14ac:dyDescent="0.3">
      <c r="A10" s="2">
        <v>9</v>
      </c>
      <c r="B10" s="1" t="s">
        <v>31</v>
      </c>
      <c r="C10" s="1" t="s">
        <v>29</v>
      </c>
      <c r="D10" s="1">
        <v>1.5299999999999999E-3</v>
      </c>
      <c r="E10" s="1">
        <f t="shared" si="0"/>
        <v>1.5299999999999998</v>
      </c>
    </row>
    <row r="11" spans="1:8" x14ac:dyDescent="0.3">
      <c r="A11" s="2">
        <v>10</v>
      </c>
      <c r="B11" s="1" t="s">
        <v>32</v>
      </c>
      <c r="C11" s="1" t="s">
        <v>29</v>
      </c>
      <c r="D11" s="1">
        <v>8.9999999999999998E-4</v>
      </c>
      <c r="E11" s="1">
        <f t="shared" si="0"/>
        <v>0.9</v>
      </c>
    </row>
    <row r="12" spans="1:8" x14ac:dyDescent="0.3">
      <c r="A12" s="2">
        <v>11</v>
      </c>
      <c r="B12" s="1" t="s">
        <v>33</v>
      </c>
      <c r="C12" s="1" t="s">
        <v>29</v>
      </c>
      <c r="D12" s="1">
        <v>1.2899999999999999E-3</v>
      </c>
      <c r="E12" s="1">
        <f t="shared" si="0"/>
        <v>1.2899999999999998</v>
      </c>
    </row>
    <row r="13" spans="1:8" x14ac:dyDescent="0.3">
      <c r="A13" s="2">
        <v>12</v>
      </c>
      <c r="B13" s="1" t="s">
        <v>34</v>
      </c>
      <c r="C13" s="1" t="s">
        <v>29</v>
      </c>
      <c r="D13" s="1">
        <v>1.4E-3</v>
      </c>
      <c r="E13" s="1">
        <f t="shared" si="0"/>
        <v>1.4</v>
      </c>
    </row>
    <row r="14" spans="1:8" x14ac:dyDescent="0.3">
      <c r="A14" s="2">
        <v>13</v>
      </c>
      <c r="B14" s="1" t="s">
        <v>35</v>
      </c>
      <c r="C14" s="1" t="s">
        <v>29</v>
      </c>
      <c r="D14" s="1">
        <v>2.7899999999999999E-3</v>
      </c>
      <c r="E14" s="1">
        <f t="shared" si="0"/>
        <v>2.79</v>
      </c>
    </row>
    <row r="15" spans="1:8" x14ac:dyDescent="0.3">
      <c r="A15" s="2">
        <v>14</v>
      </c>
      <c r="B15" s="1" t="s">
        <v>36</v>
      </c>
      <c r="C15" s="1" t="s">
        <v>29</v>
      </c>
      <c r="D15" s="1">
        <v>1.33E-3</v>
      </c>
      <c r="E15" s="1">
        <f t="shared" si="0"/>
        <v>1.33</v>
      </c>
    </row>
    <row r="16" spans="1:8" x14ac:dyDescent="0.3">
      <c r="A16" s="2">
        <v>15</v>
      </c>
      <c r="B16" s="1" t="s">
        <v>37</v>
      </c>
      <c r="C16" s="1" t="s">
        <v>29</v>
      </c>
      <c r="D16" s="1">
        <v>1.076E-2</v>
      </c>
      <c r="E16" s="1">
        <f t="shared" si="0"/>
        <v>10.76</v>
      </c>
    </row>
    <row r="17" spans="1:5" x14ac:dyDescent="0.3">
      <c r="A17" s="2">
        <v>16</v>
      </c>
      <c r="B17" s="1" t="s">
        <v>38</v>
      </c>
      <c r="C17" s="1" t="s">
        <v>29</v>
      </c>
      <c r="D17" s="1">
        <v>1.6100000000000001E-3</v>
      </c>
      <c r="E17" s="1">
        <f t="shared" si="0"/>
        <v>1.61</v>
      </c>
    </row>
    <row r="18" spans="1:5" x14ac:dyDescent="0.3">
      <c r="A18" s="2">
        <v>17</v>
      </c>
    </row>
    <row r="19" spans="1:5" x14ac:dyDescent="0.3">
      <c r="A19" s="2">
        <v>18</v>
      </c>
    </row>
    <row r="20" spans="1:5" x14ac:dyDescent="0.3">
      <c r="A20" s="2">
        <v>19</v>
      </c>
    </row>
    <row r="21" spans="1:5" x14ac:dyDescent="0.3">
      <c r="A21" s="2">
        <v>20</v>
      </c>
    </row>
    <row r="22" spans="1:5" x14ac:dyDescent="0.3">
      <c r="A22" s="2">
        <v>21</v>
      </c>
    </row>
    <row r="23" spans="1:5" x14ac:dyDescent="0.3">
      <c r="A23" s="2">
        <v>22</v>
      </c>
    </row>
    <row r="24" spans="1:5" x14ac:dyDescent="0.3">
      <c r="A24" s="2">
        <v>23</v>
      </c>
    </row>
    <row r="25" spans="1:5" x14ac:dyDescent="0.3">
      <c r="A25" s="2">
        <v>24</v>
      </c>
    </row>
    <row r="26" spans="1:5" x14ac:dyDescent="0.3">
      <c r="A26" s="2">
        <v>25</v>
      </c>
    </row>
    <row r="27" spans="1:5" x14ac:dyDescent="0.3">
      <c r="A27" s="2">
        <v>26</v>
      </c>
    </row>
    <row r="28" spans="1:5" x14ac:dyDescent="0.3">
      <c r="A28" s="2">
        <v>27</v>
      </c>
    </row>
    <row r="29" spans="1:5" x14ac:dyDescent="0.3">
      <c r="A29" s="2">
        <v>28</v>
      </c>
    </row>
    <row r="30" spans="1:5" x14ac:dyDescent="0.3">
      <c r="A30" s="2">
        <v>29</v>
      </c>
    </row>
    <row r="31" spans="1:5" x14ac:dyDescent="0.3">
      <c r="A31" s="2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0"/>
  <sheetViews>
    <sheetView topLeftCell="E1" zoomScaleNormal="100" workbookViewId="0">
      <selection activeCell="I23" sqref="I23"/>
    </sheetView>
  </sheetViews>
  <sheetFormatPr defaultRowHeight="14.4" x14ac:dyDescent="0.3"/>
  <cols>
    <col min="1" max="1" width="10.77734375" style="1"/>
    <col min="2" max="2" width="16.44140625" style="1"/>
    <col min="3" max="3" width="27.21875" style="1"/>
    <col min="4" max="5" width="17.44140625" style="1"/>
    <col min="6" max="6" width="10.77734375" style="1"/>
    <col min="7" max="7" width="16.21875" style="1"/>
    <col min="8" max="8" width="17.88671875" style="1"/>
    <col min="9" max="9" width="16.44140625" style="1"/>
    <col min="10" max="10" width="10.77734375" style="1"/>
    <col min="11" max="11" width="21.21875" style="1"/>
    <col min="12" max="12" width="25.33203125" style="1"/>
    <col min="13" max="1025" width="10.77734375" style="1"/>
  </cols>
  <sheetData>
    <row r="1" spans="1:12" x14ac:dyDescent="0.3">
      <c r="A1" s="2" t="s">
        <v>14</v>
      </c>
      <c r="B1" s="2" t="s">
        <v>15</v>
      </c>
      <c r="C1" s="2" t="s">
        <v>16</v>
      </c>
      <c r="D1" s="2" t="s">
        <v>39</v>
      </c>
      <c r="E1" s="2" t="s">
        <v>40</v>
      </c>
      <c r="F1" s="2" t="s">
        <v>17</v>
      </c>
      <c r="G1" s="2" t="s">
        <v>18</v>
      </c>
      <c r="H1" s="2" t="s">
        <v>41</v>
      </c>
      <c r="I1" s="2" t="s">
        <v>42</v>
      </c>
      <c r="K1"/>
      <c r="L1"/>
    </row>
    <row r="2" spans="1:12" x14ac:dyDescent="0.3">
      <c r="A2" s="2">
        <v>334</v>
      </c>
      <c r="B2" s="1" t="s">
        <v>37</v>
      </c>
      <c r="C2" s="1" t="s">
        <v>43</v>
      </c>
      <c r="D2" s="5">
        <v>8.8000000000000003E-4</v>
      </c>
      <c r="E2" s="6">
        <f t="shared" ref="E2:E31" si="0">D2*1000</f>
        <v>0.88</v>
      </c>
      <c r="F2" s="1">
        <v>1.5100000000000001E-3</v>
      </c>
      <c r="G2" s="7">
        <f t="shared" ref="G2:G31" si="1">F2*1000</f>
        <v>1.51</v>
      </c>
      <c r="H2" s="1">
        <v>3</v>
      </c>
      <c r="I2" s="1">
        <f t="shared" ref="I2:I31" si="2">1000*(F2-D2)</f>
        <v>0.63</v>
      </c>
      <c r="K2"/>
      <c r="L2"/>
    </row>
    <row r="3" spans="1:12" x14ac:dyDescent="0.3">
      <c r="A3" s="2">
        <v>388</v>
      </c>
      <c r="B3" s="1" t="s">
        <v>44</v>
      </c>
      <c r="C3" s="1" t="s">
        <v>45</v>
      </c>
      <c r="D3" s="5">
        <v>1.2999999999999999E-3</v>
      </c>
      <c r="E3" s="6">
        <f t="shared" si="0"/>
        <v>1.3</v>
      </c>
      <c r="F3" s="1">
        <v>2.1199999999999999E-3</v>
      </c>
      <c r="G3" s="7">
        <f t="shared" si="1"/>
        <v>2.12</v>
      </c>
      <c r="H3" s="1">
        <v>5</v>
      </c>
      <c r="I3" s="1">
        <f t="shared" si="2"/>
        <v>0.82</v>
      </c>
      <c r="K3"/>
      <c r="L3" s="2" t="s">
        <v>46</v>
      </c>
    </row>
    <row r="4" spans="1:12" x14ac:dyDescent="0.3">
      <c r="A4" s="2">
        <v>77</v>
      </c>
      <c r="B4" s="1" t="s">
        <v>47</v>
      </c>
      <c r="C4" s="1" t="s">
        <v>48</v>
      </c>
      <c r="D4" s="5">
        <v>1.3699999999999999E-3</v>
      </c>
      <c r="E4" s="6">
        <f t="shared" si="0"/>
        <v>1.3699999999999999</v>
      </c>
      <c r="F4" s="1">
        <v>2.1900000000000001E-3</v>
      </c>
      <c r="G4" s="7">
        <f t="shared" si="1"/>
        <v>2.19</v>
      </c>
      <c r="H4" s="1">
        <v>3</v>
      </c>
      <c r="I4" s="1">
        <f t="shared" si="2"/>
        <v>0.82000000000000017</v>
      </c>
      <c r="K4"/>
      <c r="L4" s="8" t="s">
        <v>20</v>
      </c>
    </row>
    <row r="5" spans="1:12" x14ac:dyDescent="0.3">
      <c r="A5" s="2">
        <v>150</v>
      </c>
      <c r="B5" s="1" t="s">
        <v>49</v>
      </c>
      <c r="C5" s="1" t="s">
        <v>48</v>
      </c>
      <c r="D5" s="5">
        <v>2.16E-3</v>
      </c>
      <c r="E5" s="6">
        <f t="shared" si="0"/>
        <v>2.16</v>
      </c>
      <c r="F5" s="1">
        <v>3.0500000000000002E-3</v>
      </c>
      <c r="G5" s="7">
        <f t="shared" si="1"/>
        <v>3.0500000000000003</v>
      </c>
      <c r="H5" s="1">
        <v>3</v>
      </c>
      <c r="I5" s="1">
        <f t="shared" si="2"/>
        <v>0.89000000000000012</v>
      </c>
      <c r="K5"/>
      <c r="L5" s="1" t="s">
        <v>50</v>
      </c>
    </row>
    <row r="6" spans="1:12" x14ac:dyDescent="0.3">
      <c r="A6" s="2">
        <v>82</v>
      </c>
      <c r="B6" s="1" t="s">
        <v>51</v>
      </c>
      <c r="C6" s="1" t="s">
        <v>52</v>
      </c>
      <c r="D6" s="5">
        <v>1.47E-3</v>
      </c>
      <c r="E6" s="6">
        <f t="shared" si="0"/>
        <v>1.47</v>
      </c>
      <c r="F6" s="1">
        <v>2.3700000000000001E-3</v>
      </c>
      <c r="G6" s="7">
        <f t="shared" si="1"/>
        <v>2.37</v>
      </c>
      <c r="H6" s="1">
        <v>4</v>
      </c>
      <c r="I6" s="1">
        <f t="shared" si="2"/>
        <v>0.90000000000000024</v>
      </c>
      <c r="K6"/>
      <c r="L6"/>
    </row>
    <row r="7" spans="1:12" x14ac:dyDescent="0.3">
      <c r="A7" s="2">
        <v>44</v>
      </c>
      <c r="B7" s="1" t="s">
        <v>53</v>
      </c>
      <c r="C7" s="1" t="s">
        <v>54</v>
      </c>
      <c r="D7" s="5">
        <v>1.48E-3</v>
      </c>
      <c r="E7" s="6">
        <f t="shared" si="0"/>
        <v>1.48</v>
      </c>
      <c r="F7" s="1">
        <v>2.3999999999999998E-3</v>
      </c>
      <c r="G7" s="7">
        <f t="shared" si="1"/>
        <v>2.4</v>
      </c>
      <c r="H7" s="1">
        <v>4</v>
      </c>
      <c r="I7" s="1">
        <f t="shared" si="2"/>
        <v>0.91999999999999982</v>
      </c>
      <c r="K7" s="1" t="s">
        <v>55</v>
      </c>
      <c r="L7" s="1" t="s">
        <v>56</v>
      </c>
    </row>
    <row r="8" spans="1:12" x14ac:dyDescent="0.3">
      <c r="A8" s="2">
        <v>302</v>
      </c>
      <c r="B8" s="1" t="s">
        <v>57</v>
      </c>
      <c r="C8" s="1" t="s">
        <v>58</v>
      </c>
      <c r="D8" s="5">
        <v>2.0100000000000001E-3</v>
      </c>
      <c r="E8" s="6">
        <f t="shared" si="0"/>
        <v>2.0100000000000002</v>
      </c>
      <c r="F8" s="1">
        <v>2.96E-3</v>
      </c>
      <c r="G8" s="7">
        <f t="shared" si="1"/>
        <v>2.96</v>
      </c>
      <c r="H8" s="1">
        <v>3</v>
      </c>
      <c r="I8" s="1">
        <f t="shared" si="2"/>
        <v>0.94999999999999984</v>
      </c>
      <c r="K8" s="2" t="s">
        <v>59</v>
      </c>
      <c r="L8" s="2" t="s">
        <v>60</v>
      </c>
    </row>
    <row r="9" spans="1:12" x14ac:dyDescent="0.3">
      <c r="A9" s="2">
        <v>305</v>
      </c>
      <c r="B9" s="1" t="s">
        <v>61</v>
      </c>
      <c r="C9" s="1" t="s">
        <v>62</v>
      </c>
      <c r="D9" s="5">
        <v>1.2999999999999999E-3</v>
      </c>
      <c r="E9" s="6">
        <f t="shared" si="0"/>
        <v>1.3</v>
      </c>
      <c r="F9" s="1">
        <v>2.2499999999999998E-3</v>
      </c>
      <c r="G9" s="7">
        <f t="shared" si="1"/>
        <v>2.25</v>
      </c>
      <c r="H9" s="1">
        <v>4</v>
      </c>
      <c r="I9" s="1">
        <f t="shared" si="2"/>
        <v>0.94999999999999984</v>
      </c>
      <c r="K9" s="9"/>
      <c r="L9" s="9" t="s">
        <v>40</v>
      </c>
    </row>
    <row r="10" spans="1:12" x14ac:dyDescent="0.3">
      <c r="A10" s="2">
        <v>6</v>
      </c>
      <c r="B10" s="1" t="s">
        <v>63</v>
      </c>
      <c r="C10" s="1" t="s">
        <v>58</v>
      </c>
      <c r="D10" s="5">
        <v>1.99E-3</v>
      </c>
      <c r="E10" s="6">
        <f t="shared" si="0"/>
        <v>1.99</v>
      </c>
      <c r="F10" s="1">
        <v>2.98E-3</v>
      </c>
      <c r="G10" s="7">
        <f t="shared" si="1"/>
        <v>2.98</v>
      </c>
      <c r="H10" s="1">
        <v>3</v>
      </c>
      <c r="I10" s="1">
        <f t="shared" si="2"/>
        <v>0.99</v>
      </c>
      <c r="K10" s="10" t="s">
        <v>64</v>
      </c>
      <c r="L10" s="10">
        <v>1.5226666666666699</v>
      </c>
    </row>
    <row r="11" spans="1:12" x14ac:dyDescent="0.3">
      <c r="A11" s="2">
        <v>4</v>
      </c>
      <c r="B11" s="1" t="s">
        <v>65</v>
      </c>
      <c r="C11" s="1" t="s">
        <v>66</v>
      </c>
      <c r="D11" s="5">
        <v>2.1900000000000001E-3</v>
      </c>
      <c r="E11" s="6">
        <f t="shared" si="0"/>
        <v>2.19</v>
      </c>
      <c r="F11" s="1">
        <v>3.1800000000000001E-3</v>
      </c>
      <c r="G11" s="7">
        <f t="shared" si="1"/>
        <v>3.18</v>
      </c>
      <c r="H11" s="1">
        <v>3</v>
      </c>
      <c r="I11" s="1">
        <f t="shared" si="2"/>
        <v>0.99</v>
      </c>
      <c r="K11" s="10" t="s">
        <v>67</v>
      </c>
      <c r="L11" s="10">
        <f>_xlfn.STDEV.S(E2:E31)</f>
        <v>0.31587790453704268</v>
      </c>
    </row>
    <row r="12" spans="1:12" x14ac:dyDescent="0.3">
      <c r="A12" s="2">
        <v>25</v>
      </c>
      <c r="B12" s="1" t="s">
        <v>68</v>
      </c>
      <c r="C12" s="1" t="s">
        <v>69</v>
      </c>
      <c r="D12" s="5">
        <v>1.6199999999999999E-3</v>
      </c>
      <c r="E12" s="6">
        <f t="shared" si="0"/>
        <v>1.6199999999999999</v>
      </c>
      <c r="F12" s="1">
        <v>2.63E-3</v>
      </c>
      <c r="G12" s="7">
        <f t="shared" si="1"/>
        <v>2.63</v>
      </c>
      <c r="H12" s="1">
        <v>5</v>
      </c>
      <c r="I12" s="1">
        <f t="shared" si="2"/>
        <v>1.01</v>
      </c>
      <c r="K12" s="10" t="s">
        <v>70</v>
      </c>
      <c r="L12" s="10">
        <v>30</v>
      </c>
    </row>
    <row r="13" spans="1:12" x14ac:dyDescent="0.3">
      <c r="A13" s="2">
        <v>424</v>
      </c>
      <c r="B13" s="1" t="s">
        <v>71</v>
      </c>
      <c r="C13" s="1" t="s">
        <v>72</v>
      </c>
      <c r="D13" s="5">
        <v>1.5200000000000001E-3</v>
      </c>
      <c r="E13" s="6">
        <f t="shared" si="0"/>
        <v>1.52</v>
      </c>
      <c r="F13" s="1">
        <v>2.7000000000000001E-3</v>
      </c>
      <c r="G13" s="7">
        <f t="shared" si="1"/>
        <v>2.7</v>
      </c>
      <c r="H13" s="1">
        <v>5</v>
      </c>
      <c r="I13" s="1">
        <f t="shared" si="2"/>
        <v>1.1800000000000002</v>
      </c>
      <c r="K13" s="10" t="s">
        <v>73</v>
      </c>
      <c r="L13" s="10">
        <v>10</v>
      </c>
    </row>
    <row r="14" spans="1:12" x14ac:dyDescent="0.3">
      <c r="A14" s="2">
        <v>247</v>
      </c>
      <c r="B14" s="1" t="s">
        <v>74</v>
      </c>
      <c r="C14" s="1" t="s">
        <v>75</v>
      </c>
      <c r="D14" s="5">
        <v>1.42E-3</v>
      </c>
      <c r="E14" s="6">
        <f t="shared" si="0"/>
        <v>1.42</v>
      </c>
      <c r="F14" s="1">
        <v>2.7100000000000002E-3</v>
      </c>
      <c r="G14" s="7">
        <f t="shared" si="1"/>
        <v>2.71</v>
      </c>
      <c r="H14" s="1">
        <v>5</v>
      </c>
      <c r="I14" s="1">
        <f t="shared" si="2"/>
        <v>1.29</v>
      </c>
      <c r="K14" s="10" t="s">
        <v>76</v>
      </c>
      <c r="L14" s="10">
        <f>L11/SQRT(L12)</f>
        <v>5.7671151244133911E-2</v>
      </c>
    </row>
    <row r="15" spans="1:12" x14ac:dyDescent="0.3">
      <c r="A15" s="2">
        <v>438</v>
      </c>
      <c r="B15" s="1" t="s">
        <v>77</v>
      </c>
      <c r="C15" s="1" t="s">
        <v>48</v>
      </c>
      <c r="D15" s="5">
        <v>1.32E-3</v>
      </c>
      <c r="E15" s="6">
        <f t="shared" si="0"/>
        <v>1.32</v>
      </c>
      <c r="F15" s="1">
        <v>2.7399999999999998E-3</v>
      </c>
      <c r="G15" s="7">
        <f t="shared" si="1"/>
        <v>2.7399999999999998</v>
      </c>
      <c r="H15" s="1">
        <v>6</v>
      </c>
      <c r="I15" s="1">
        <f t="shared" si="2"/>
        <v>1.42</v>
      </c>
      <c r="K15" s="10" t="s">
        <v>78</v>
      </c>
      <c r="L15" s="10">
        <v>0.05</v>
      </c>
    </row>
    <row r="16" spans="1:12" x14ac:dyDescent="0.3">
      <c r="A16" s="2">
        <v>217</v>
      </c>
      <c r="B16" s="1" t="s">
        <v>79</v>
      </c>
      <c r="C16" s="1" t="s">
        <v>80</v>
      </c>
      <c r="D16" s="5">
        <v>1.32E-3</v>
      </c>
      <c r="E16" s="6">
        <f t="shared" si="0"/>
        <v>1.32</v>
      </c>
      <c r="F16" s="1">
        <v>2.7699999999999999E-3</v>
      </c>
      <c r="G16" s="7">
        <f t="shared" si="1"/>
        <v>2.77</v>
      </c>
      <c r="H16" s="1">
        <v>4</v>
      </c>
      <c r="I16" s="1">
        <f t="shared" si="2"/>
        <v>1.45</v>
      </c>
      <c r="K16" s="10" t="s">
        <v>81</v>
      </c>
      <c r="L16" s="10">
        <v>29</v>
      </c>
    </row>
    <row r="17" spans="1:12" x14ac:dyDescent="0.3">
      <c r="A17" s="2">
        <v>368</v>
      </c>
      <c r="B17" s="1" t="s">
        <v>82</v>
      </c>
      <c r="C17" s="1" t="s">
        <v>83</v>
      </c>
      <c r="D17" s="5">
        <v>1.57E-3</v>
      </c>
      <c r="E17" s="6">
        <f t="shared" si="0"/>
        <v>1.57</v>
      </c>
      <c r="F17" s="1">
        <v>3.0599999999999998E-3</v>
      </c>
      <c r="G17" s="7">
        <f t="shared" si="1"/>
        <v>3.0599999999999996</v>
      </c>
      <c r="H17" s="1">
        <v>4</v>
      </c>
      <c r="I17" s="1">
        <f t="shared" si="2"/>
        <v>1.4899999999999998</v>
      </c>
      <c r="K17" s="10" t="s">
        <v>84</v>
      </c>
      <c r="L17" s="11">
        <f>(L14-L13)/L11</f>
        <v>-31.475227313944458</v>
      </c>
    </row>
    <row r="18" spans="1:12" x14ac:dyDescent="0.3">
      <c r="A18" s="2">
        <v>145</v>
      </c>
      <c r="B18" s="1" t="s">
        <v>85</v>
      </c>
      <c r="C18" s="1" t="s">
        <v>86</v>
      </c>
      <c r="D18" s="5">
        <v>1.2899999999999999E-3</v>
      </c>
      <c r="E18" s="6">
        <f t="shared" si="0"/>
        <v>1.2899999999999998</v>
      </c>
      <c r="F18" s="1">
        <v>2.8E-3</v>
      </c>
      <c r="G18" s="7">
        <f t="shared" si="1"/>
        <v>2.8</v>
      </c>
      <c r="H18" s="1">
        <v>4</v>
      </c>
      <c r="I18" s="1">
        <f t="shared" si="2"/>
        <v>1.51</v>
      </c>
      <c r="K18" s="10" t="s">
        <v>87</v>
      </c>
      <c r="L18" s="10">
        <f>_xlfn.T.DIST(L17,L16,1)</f>
        <v>2.843196868216149E-24</v>
      </c>
    </row>
    <row r="19" spans="1:12" x14ac:dyDescent="0.3">
      <c r="A19" s="2">
        <v>405</v>
      </c>
      <c r="B19" s="1" t="s">
        <v>88</v>
      </c>
      <c r="C19" s="1" t="s">
        <v>89</v>
      </c>
      <c r="D19" s="5">
        <v>1.31E-3</v>
      </c>
      <c r="E19" s="6">
        <f t="shared" si="0"/>
        <v>1.31</v>
      </c>
      <c r="F19" s="1">
        <v>2.8300000000000001E-3</v>
      </c>
      <c r="G19" s="7">
        <f t="shared" si="1"/>
        <v>2.83</v>
      </c>
      <c r="H19" s="1">
        <v>4</v>
      </c>
      <c r="I19" s="1">
        <f t="shared" si="2"/>
        <v>1.52</v>
      </c>
      <c r="K19" s="10" t="s">
        <v>90</v>
      </c>
      <c r="L19" s="11">
        <f>_xlfn.T.INV(L15,L16)</f>
        <v>-1.6991270265334986</v>
      </c>
    </row>
    <row r="20" spans="1:12" x14ac:dyDescent="0.3">
      <c r="A20" s="2">
        <v>58</v>
      </c>
      <c r="B20" s="1" t="s">
        <v>91</v>
      </c>
      <c r="C20" s="1" t="s">
        <v>45</v>
      </c>
      <c r="D20" s="5">
        <v>1.2700000000000001E-3</v>
      </c>
      <c r="E20" s="6">
        <f t="shared" si="0"/>
        <v>1.27</v>
      </c>
      <c r="F20" s="1">
        <v>2.8600000000000001E-3</v>
      </c>
      <c r="G20" s="7">
        <f t="shared" si="1"/>
        <v>2.8600000000000003</v>
      </c>
      <c r="H20" s="1">
        <v>5</v>
      </c>
      <c r="I20" s="1">
        <f t="shared" si="2"/>
        <v>1.59</v>
      </c>
      <c r="K20" s="12"/>
      <c r="L20" s="12"/>
    </row>
    <row r="21" spans="1:12" x14ac:dyDescent="0.3">
      <c r="A21" s="2">
        <v>68</v>
      </c>
      <c r="B21" s="1" t="s">
        <v>92</v>
      </c>
      <c r="C21" s="1" t="s">
        <v>48</v>
      </c>
      <c r="D21" s="5">
        <v>1.2800000000000001E-3</v>
      </c>
      <c r="E21" s="6">
        <f t="shared" si="0"/>
        <v>1.28</v>
      </c>
      <c r="F21" s="1">
        <v>2.8800000000000002E-3</v>
      </c>
      <c r="G21" s="7">
        <f t="shared" si="1"/>
        <v>2.8800000000000003</v>
      </c>
      <c r="H21" s="1">
        <v>6</v>
      </c>
      <c r="I21" s="1">
        <f t="shared" si="2"/>
        <v>1.6</v>
      </c>
      <c r="K21" s="1" t="s">
        <v>93</v>
      </c>
      <c r="L21" s="2" t="s">
        <v>94</v>
      </c>
    </row>
    <row r="22" spans="1:12" x14ac:dyDescent="0.3">
      <c r="A22" s="2">
        <v>182</v>
      </c>
      <c r="B22" s="1" t="s">
        <v>95</v>
      </c>
      <c r="C22" s="1" t="s">
        <v>86</v>
      </c>
      <c r="D22" s="5">
        <v>1.6000000000000001E-3</v>
      </c>
      <c r="E22" s="6">
        <f t="shared" si="0"/>
        <v>1.6</v>
      </c>
      <c r="F22" s="1">
        <v>3.3400000000000001E-3</v>
      </c>
      <c r="G22" s="7">
        <f t="shared" si="1"/>
        <v>3.3400000000000003</v>
      </c>
      <c r="H22" s="1">
        <v>4</v>
      </c>
      <c r="I22" s="1">
        <f t="shared" si="2"/>
        <v>1.74</v>
      </c>
      <c r="K22" s="1" t="s">
        <v>96</v>
      </c>
      <c r="L22" s="2" t="s">
        <v>94</v>
      </c>
    </row>
    <row r="23" spans="1:12" x14ac:dyDescent="0.3">
      <c r="A23" s="2">
        <v>204</v>
      </c>
      <c r="B23" s="1" t="s">
        <v>97</v>
      </c>
      <c r="C23" s="1" t="s">
        <v>98</v>
      </c>
      <c r="D23" s="5">
        <v>1.33E-3</v>
      </c>
      <c r="E23" s="6">
        <f t="shared" si="0"/>
        <v>1.33</v>
      </c>
      <c r="F23" s="1">
        <v>3.13E-3</v>
      </c>
      <c r="G23" s="7">
        <f t="shared" si="1"/>
        <v>3.13</v>
      </c>
      <c r="H23" s="1">
        <v>5</v>
      </c>
      <c r="I23" s="1">
        <f t="shared" si="2"/>
        <v>1.8</v>
      </c>
      <c r="K23"/>
      <c r="L23"/>
    </row>
    <row r="24" spans="1:12" x14ac:dyDescent="0.3">
      <c r="A24" s="2">
        <v>227</v>
      </c>
      <c r="B24" s="1" t="s">
        <v>99</v>
      </c>
      <c r="C24" s="1" t="s">
        <v>66</v>
      </c>
      <c r="D24" s="5">
        <v>2.0300000000000001E-3</v>
      </c>
      <c r="E24" s="6">
        <f t="shared" si="0"/>
        <v>2.0300000000000002</v>
      </c>
      <c r="F24" s="1">
        <v>3.9100000000000003E-3</v>
      </c>
      <c r="G24" s="7">
        <f t="shared" si="1"/>
        <v>3.91</v>
      </c>
      <c r="H24" s="1">
        <v>3</v>
      </c>
      <c r="I24" s="1">
        <f t="shared" si="2"/>
        <v>1.8800000000000001</v>
      </c>
      <c r="K24"/>
      <c r="L24"/>
    </row>
    <row r="25" spans="1:12" x14ac:dyDescent="0.3">
      <c r="A25" s="2">
        <v>272</v>
      </c>
      <c r="B25" s="1" t="s">
        <v>100</v>
      </c>
      <c r="C25" s="1" t="s">
        <v>101</v>
      </c>
      <c r="D25" s="5">
        <v>1.32E-3</v>
      </c>
      <c r="E25" s="6">
        <f t="shared" si="0"/>
        <v>1.32</v>
      </c>
      <c r="F25" s="1">
        <v>3.2399999999999998E-3</v>
      </c>
      <c r="G25" s="7">
        <f t="shared" si="1"/>
        <v>3.2399999999999998</v>
      </c>
      <c r="H25" s="1">
        <v>4</v>
      </c>
      <c r="I25" s="1">
        <f t="shared" si="2"/>
        <v>1.92</v>
      </c>
      <c r="K25" s="1" t="s">
        <v>55</v>
      </c>
      <c r="L25" s="1" t="s">
        <v>56</v>
      </c>
    </row>
    <row r="26" spans="1:12" x14ac:dyDescent="0.3">
      <c r="A26" s="2">
        <v>357</v>
      </c>
      <c r="B26" s="1" t="s">
        <v>102</v>
      </c>
      <c r="C26" s="1" t="s">
        <v>54</v>
      </c>
      <c r="D26" s="5">
        <v>1.32E-3</v>
      </c>
      <c r="E26" s="6">
        <f t="shared" si="0"/>
        <v>1.32</v>
      </c>
      <c r="F26" s="1">
        <v>3.3400000000000001E-3</v>
      </c>
      <c r="G26" s="7">
        <f t="shared" si="1"/>
        <v>3.3400000000000003</v>
      </c>
      <c r="H26" s="1">
        <v>5</v>
      </c>
      <c r="I26" s="1">
        <f t="shared" si="2"/>
        <v>2.02</v>
      </c>
      <c r="K26" s="2" t="s">
        <v>59</v>
      </c>
      <c r="L26" s="2" t="s">
        <v>60</v>
      </c>
    </row>
    <row r="27" spans="1:12" x14ac:dyDescent="0.3">
      <c r="A27" s="2">
        <v>420</v>
      </c>
      <c r="B27" s="1" t="s">
        <v>103</v>
      </c>
      <c r="C27" s="1" t="s">
        <v>54</v>
      </c>
      <c r="D27" s="5">
        <v>1.6199999999999999E-3</v>
      </c>
      <c r="E27" s="6">
        <f t="shared" si="0"/>
        <v>1.6199999999999999</v>
      </c>
      <c r="F27" s="1">
        <v>3.7200000000000002E-3</v>
      </c>
      <c r="G27" s="7">
        <f t="shared" si="1"/>
        <v>3.72</v>
      </c>
      <c r="H27" s="1">
        <v>4</v>
      </c>
      <c r="I27" s="1">
        <f t="shared" si="2"/>
        <v>2.1</v>
      </c>
      <c r="K27" s="9"/>
      <c r="L27" s="9" t="s">
        <v>104</v>
      </c>
    </row>
    <row r="28" spans="1:12" x14ac:dyDescent="0.3">
      <c r="A28" s="2">
        <v>409</v>
      </c>
      <c r="B28" s="1" t="s">
        <v>105</v>
      </c>
      <c r="C28" s="1" t="s">
        <v>66</v>
      </c>
      <c r="D28" s="5">
        <v>2.0500000000000002E-3</v>
      </c>
      <c r="E28" s="6">
        <f t="shared" si="0"/>
        <v>2.0500000000000003</v>
      </c>
      <c r="F28" s="1">
        <v>4.1599999999999996E-3</v>
      </c>
      <c r="G28" s="7">
        <f t="shared" si="1"/>
        <v>4.1599999999999993</v>
      </c>
      <c r="H28" s="1">
        <v>3</v>
      </c>
      <c r="I28" s="1">
        <f t="shared" si="2"/>
        <v>2.1099999999999994</v>
      </c>
      <c r="K28" s="10" t="s">
        <v>64</v>
      </c>
      <c r="L28" s="10">
        <f>G36</f>
        <v>2.9546666666666668</v>
      </c>
    </row>
    <row r="29" spans="1:12" x14ac:dyDescent="0.3">
      <c r="A29" s="2">
        <v>423</v>
      </c>
      <c r="B29" s="1" t="s">
        <v>106</v>
      </c>
      <c r="C29" s="1" t="s">
        <v>107</v>
      </c>
      <c r="D29" s="5">
        <v>1.5900000000000001E-3</v>
      </c>
      <c r="E29" s="6">
        <f t="shared" si="0"/>
        <v>1.59</v>
      </c>
      <c r="F29" s="1">
        <v>3.7200000000000002E-3</v>
      </c>
      <c r="G29" s="7">
        <f t="shared" si="1"/>
        <v>3.72</v>
      </c>
      <c r="H29" s="1">
        <v>4</v>
      </c>
      <c r="I29" s="1">
        <f t="shared" si="2"/>
        <v>2.13</v>
      </c>
      <c r="K29" s="10" t="s">
        <v>67</v>
      </c>
      <c r="L29" s="10">
        <f>G37</f>
        <v>0.57541429352719786</v>
      </c>
    </row>
    <row r="30" spans="1:12" x14ac:dyDescent="0.3">
      <c r="A30" s="2">
        <v>427</v>
      </c>
      <c r="B30" s="1" t="s">
        <v>108</v>
      </c>
      <c r="C30" s="1" t="s">
        <v>109</v>
      </c>
      <c r="D30" s="5">
        <v>1.3500000000000001E-3</v>
      </c>
      <c r="E30" s="6">
        <f t="shared" si="0"/>
        <v>1.35</v>
      </c>
      <c r="F30" s="1">
        <v>3.48E-3</v>
      </c>
      <c r="G30" s="7">
        <f t="shared" si="1"/>
        <v>3.48</v>
      </c>
      <c r="H30" s="1">
        <v>5</v>
      </c>
      <c r="I30" s="1">
        <f t="shared" si="2"/>
        <v>2.13</v>
      </c>
      <c r="K30" s="10" t="s">
        <v>70</v>
      </c>
      <c r="L30" s="10">
        <v>30</v>
      </c>
    </row>
    <row r="31" spans="1:12" x14ac:dyDescent="0.3">
      <c r="A31" s="2">
        <v>211</v>
      </c>
      <c r="B31" s="1" t="s">
        <v>110</v>
      </c>
      <c r="C31" s="1" t="s">
        <v>89</v>
      </c>
      <c r="D31" s="5">
        <v>1.4E-3</v>
      </c>
      <c r="E31" s="6">
        <f t="shared" si="0"/>
        <v>1.4</v>
      </c>
      <c r="F31" s="1">
        <v>3.6099999999999999E-3</v>
      </c>
      <c r="G31" s="7">
        <f t="shared" si="1"/>
        <v>3.61</v>
      </c>
      <c r="H31" s="1">
        <v>6</v>
      </c>
      <c r="I31" s="1">
        <f t="shared" si="2"/>
        <v>2.21</v>
      </c>
      <c r="K31" s="10" t="s">
        <v>73</v>
      </c>
      <c r="L31" s="10">
        <v>10</v>
      </c>
    </row>
    <row r="32" spans="1:12" x14ac:dyDescent="0.3">
      <c r="B32"/>
      <c r="C32"/>
      <c r="E32"/>
      <c r="F32"/>
      <c r="G32"/>
      <c r="I32"/>
      <c r="K32" s="10" t="s">
        <v>76</v>
      </c>
      <c r="L32" s="10">
        <f>L29/SQRT(L30)</f>
        <v>0.10505579615858172</v>
      </c>
    </row>
    <row r="33" spans="2:12" x14ac:dyDescent="0.3">
      <c r="B33"/>
      <c r="C33"/>
      <c r="E33"/>
      <c r="F33"/>
      <c r="G33"/>
      <c r="I33"/>
      <c r="K33" s="10" t="s">
        <v>78</v>
      </c>
      <c r="L33" s="10">
        <v>0.05</v>
      </c>
    </row>
    <row r="34" spans="2:12" x14ac:dyDescent="0.3">
      <c r="B34" s="2"/>
      <c r="C34"/>
      <c r="E34"/>
      <c r="F34"/>
      <c r="G34"/>
      <c r="I34"/>
      <c r="K34" s="10" t="s">
        <v>81</v>
      </c>
      <c r="L34" s="10">
        <v>29</v>
      </c>
    </row>
    <row r="35" spans="2:12" x14ac:dyDescent="0.3">
      <c r="C35" s="1" t="s">
        <v>111</v>
      </c>
      <c r="E35" s="13"/>
      <c r="F35" s="13"/>
      <c r="G35" s="13"/>
      <c r="I35"/>
      <c r="K35" s="10" t="s">
        <v>84</v>
      </c>
      <c r="L35" s="11">
        <f>(L32-L31)/L29</f>
        <v>-17.196208566851876</v>
      </c>
    </row>
    <row r="36" spans="2:12" x14ac:dyDescent="0.3">
      <c r="C36" s="2" t="s">
        <v>112</v>
      </c>
      <c r="E36" s="14">
        <f>AVERAGE(E2:E31)</f>
        <v>1.5226666666666666</v>
      </c>
      <c r="F36" s="13"/>
      <c r="G36" s="15">
        <f>AVERAGE(G2:G31)</f>
        <v>2.9546666666666668</v>
      </c>
      <c r="I36" s="2">
        <f>AVERAGE(I2:I31)</f>
        <v>1.4320000000000002</v>
      </c>
      <c r="K36" s="10" t="s">
        <v>87</v>
      </c>
      <c r="L36" s="10">
        <f>_xlfn.T.DIST(L35,L34,1)</f>
        <v>4.7098882080482392E-17</v>
      </c>
    </row>
    <row r="37" spans="2:12" x14ac:dyDescent="0.3">
      <c r="C37" s="2" t="s">
        <v>113</v>
      </c>
      <c r="E37" s="14">
        <f>_xlfn.STDEV.S(E2:E31)</f>
        <v>0.31587790453704268</v>
      </c>
      <c r="F37" s="13"/>
      <c r="G37" s="15">
        <f>_xlfn.STDEV.S(G2:G31)</f>
        <v>0.57541429352719786</v>
      </c>
      <c r="K37" s="10" t="s">
        <v>90</v>
      </c>
      <c r="L37" s="11">
        <f>_xlfn.T.INV(L33,L34)</f>
        <v>-1.6991270265334986</v>
      </c>
    </row>
    <row r="38" spans="2:12" x14ac:dyDescent="0.3">
      <c r="C38" s="2" t="s">
        <v>114</v>
      </c>
      <c r="E38" s="14">
        <v>30</v>
      </c>
      <c r="F38" s="13"/>
      <c r="G38" s="15">
        <v>30</v>
      </c>
      <c r="K38" s="12"/>
      <c r="L38" s="12"/>
    </row>
    <row r="39" spans="2:12" x14ac:dyDescent="0.3">
      <c r="C39"/>
      <c r="E39"/>
      <c r="G39"/>
      <c r="K39" s="1" t="s">
        <v>93</v>
      </c>
      <c r="L39" s="2" t="s">
        <v>94</v>
      </c>
    </row>
    <row r="40" spans="2:12" x14ac:dyDescent="0.3">
      <c r="C40" s="2" t="s">
        <v>115</v>
      </c>
      <c r="E40" s="1">
        <f>MIN(E2:E31)</f>
        <v>0.88</v>
      </c>
      <c r="G40" s="1">
        <f>MIN(G2:G31)</f>
        <v>1.51</v>
      </c>
      <c r="K40" s="1" t="s">
        <v>96</v>
      </c>
      <c r="L40" s="2" t="s">
        <v>94</v>
      </c>
    </row>
    <row r="41" spans="2:12" x14ac:dyDescent="0.3">
      <c r="C41" s="2" t="s">
        <v>116</v>
      </c>
      <c r="E41" s="1">
        <f>_xlfn.QUARTILE.INC(E2:E31, 1)</f>
        <v>1.32</v>
      </c>
      <c r="G41" s="1">
        <f>_xlfn.QUARTILE.INC(G2:G31, 1)</f>
        <v>2.7025000000000001</v>
      </c>
      <c r="L41"/>
    </row>
    <row r="42" spans="2:12" x14ac:dyDescent="0.3">
      <c r="C42" s="2" t="s">
        <v>117</v>
      </c>
      <c r="E42" s="1">
        <f>_xlfn.QUARTILE.INC(E2:E31, 2)</f>
        <v>1.41</v>
      </c>
      <c r="G42" s="1">
        <f>_xlfn.QUARTILE.INC(G2:G31, 2)</f>
        <v>2.92</v>
      </c>
      <c r="L42" s="2" t="s">
        <v>118</v>
      </c>
    </row>
    <row r="43" spans="2:12" x14ac:dyDescent="0.3">
      <c r="C43" s="2" t="s">
        <v>119</v>
      </c>
      <c r="E43" s="1">
        <f>_xlfn.QUARTILE.INC(E2:E31, 3)</f>
        <v>1.615</v>
      </c>
      <c r="G43" s="1">
        <f>_xlfn.QUARTILE.INC(G2:G31, 3)</f>
        <v>3.3150000000000004</v>
      </c>
    </row>
    <row r="44" spans="2:12" x14ac:dyDescent="0.3">
      <c r="C44" s="2" t="s">
        <v>120</v>
      </c>
      <c r="E44" s="1">
        <f>MAX(E2:E31)</f>
        <v>2.19</v>
      </c>
      <c r="G44" s="1">
        <f>MAX(G2:G31)</f>
        <v>4.1599999999999993</v>
      </c>
    </row>
    <row r="45" spans="2:12" x14ac:dyDescent="0.3">
      <c r="C45"/>
      <c r="E45"/>
      <c r="G45"/>
    </row>
    <row r="46" spans="2:12" x14ac:dyDescent="0.3">
      <c r="C46"/>
      <c r="E46" s="2" t="s">
        <v>121</v>
      </c>
      <c r="G46" s="2" t="s">
        <v>122</v>
      </c>
    </row>
    <row r="47" spans="2:12" x14ac:dyDescent="0.3">
      <c r="C47" s="2" t="s">
        <v>123</v>
      </c>
      <c r="E47" s="1">
        <f>E41-E40</f>
        <v>0.44000000000000006</v>
      </c>
      <c r="G47" s="1">
        <f>G41-G40</f>
        <v>1.1925000000000001</v>
      </c>
    </row>
    <row r="48" spans="2:12" x14ac:dyDescent="0.3">
      <c r="C48" s="2" t="s">
        <v>124</v>
      </c>
      <c r="E48" s="1">
        <f>E42-E41</f>
        <v>8.9999999999999858E-2</v>
      </c>
      <c r="G48" s="1">
        <f>G42-G41</f>
        <v>0.2174999999999998</v>
      </c>
    </row>
    <row r="49" spans="3:7" x14ac:dyDescent="0.3">
      <c r="C49" s="2" t="s">
        <v>125</v>
      </c>
      <c r="E49" s="1">
        <f>E43-E42</f>
        <v>0.20500000000000007</v>
      </c>
      <c r="G49" s="1">
        <f>G43-G42</f>
        <v>0.39500000000000046</v>
      </c>
    </row>
    <row r="50" spans="3:7" x14ac:dyDescent="0.3">
      <c r="C50" s="2" t="s">
        <v>126</v>
      </c>
      <c r="E50" s="1">
        <f>E44-E43</f>
        <v>0.57499999999999996</v>
      </c>
      <c r="G50" s="1">
        <f>G44-G43</f>
        <v>0.84499999999999886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"/>
  <sheetViews>
    <sheetView zoomScaleNormal="100" workbookViewId="0">
      <selection activeCell="C1" activeCellId="1" sqref="K25:L40 C1"/>
    </sheetView>
  </sheetViews>
  <sheetFormatPr defaultRowHeight="14.4" x14ac:dyDescent="0.3"/>
  <cols>
    <col min="1" max="1" width="18.33203125"/>
    <col min="2" max="1025" width="11.77734375"/>
  </cols>
  <sheetData>
    <row r="1" spans="1:1" x14ac:dyDescent="0.3">
      <c r="A1" s="2" t="s">
        <v>127</v>
      </c>
    </row>
    <row r="2" spans="1:1" x14ac:dyDescent="0.3">
      <c r="A2" s="6">
        <v>0.88</v>
      </c>
    </row>
    <row r="3" spans="1:1" x14ac:dyDescent="0.3">
      <c r="A3" s="6">
        <v>1.3</v>
      </c>
    </row>
    <row r="4" spans="1:1" x14ac:dyDescent="0.3">
      <c r="A4" s="6">
        <v>1.37</v>
      </c>
    </row>
    <row r="5" spans="1:1" x14ac:dyDescent="0.3">
      <c r="A5" s="6">
        <v>2.16</v>
      </c>
    </row>
    <row r="6" spans="1:1" x14ac:dyDescent="0.3">
      <c r="A6" s="6">
        <v>1.47</v>
      </c>
    </row>
    <row r="7" spans="1:1" x14ac:dyDescent="0.3">
      <c r="A7" s="6">
        <v>1.48</v>
      </c>
    </row>
    <row r="8" spans="1:1" x14ac:dyDescent="0.3">
      <c r="A8" s="6">
        <v>2.0099999999999998</v>
      </c>
    </row>
    <row r="9" spans="1:1" x14ac:dyDescent="0.3">
      <c r="A9" s="6">
        <v>1.3</v>
      </c>
    </row>
    <row r="10" spans="1:1" x14ac:dyDescent="0.3">
      <c r="A10" s="6">
        <v>1.99</v>
      </c>
    </row>
    <row r="11" spans="1:1" x14ac:dyDescent="0.3">
      <c r="A11" s="6">
        <v>2.19</v>
      </c>
    </row>
    <row r="12" spans="1:1" x14ac:dyDescent="0.3">
      <c r="A12" s="6">
        <v>1.62</v>
      </c>
    </row>
    <row r="13" spans="1:1" x14ac:dyDescent="0.3">
      <c r="A13" s="6">
        <v>1.52</v>
      </c>
    </row>
    <row r="14" spans="1:1" x14ac:dyDescent="0.3">
      <c r="A14" s="6">
        <v>1.42</v>
      </c>
    </row>
    <row r="15" spans="1:1" x14ac:dyDescent="0.3">
      <c r="A15" s="6">
        <v>1.32</v>
      </c>
    </row>
    <row r="16" spans="1:1" x14ac:dyDescent="0.3">
      <c r="A16" s="6">
        <v>1.32</v>
      </c>
    </row>
    <row r="17" spans="1:1" x14ac:dyDescent="0.3">
      <c r="A17" s="6">
        <v>1.57</v>
      </c>
    </row>
    <row r="18" spans="1:1" x14ac:dyDescent="0.3">
      <c r="A18" s="6">
        <v>1.29</v>
      </c>
    </row>
    <row r="19" spans="1:1" x14ac:dyDescent="0.3">
      <c r="A19" s="6">
        <v>1.31</v>
      </c>
    </row>
    <row r="20" spans="1:1" x14ac:dyDescent="0.3">
      <c r="A20" s="6">
        <v>1.27</v>
      </c>
    </row>
    <row r="21" spans="1:1" x14ac:dyDescent="0.3">
      <c r="A21" s="6">
        <v>1.28</v>
      </c>
    </row>
    <row r="22" spans="1:1" x14ac:dyDescent="0.3">
      <c r="A22" s="6">
        <v>1.6</v>
      </c>
    </row>
    <row r="23" spans="1:1" x14ac:dyDescent="0.3">
      <c r="A23" s="6">
        <v>1.33</v>
      </c>
    </row>
    <row r="24" spans="1:1" x14ac:dyDescent="0.3">
      <c r="A24" s="6">
        <v>2.0299999999999998</v>
      </c>
    </row>
    <row r="25" spans="1:1" x14ac:dyDescent="0.3">
      <c r="A25" s="6">
        <v>1.32</v>
      </c>
    </row>
    <row r="26" spans="1:1" x14ac:dyDescent="0.3">
      <c r="A26" s="6">
        <v>1.32</v>
      </c>
    </row>
    <row r="27" spans="1:1" x14ac:dyDescent="0.3">
      <c r="A27" s="6">
        <v>1.62</v>
      </c>
    </row>
    <row r="28" spans="1:1" x14ac:dyDescent="0.3">
      <c r="A28" s="6">
        <v>2.0499999999999998</v>
      </c>
    </row>
    <row r="29" spans="1:1" x14ac:dyDescent="0.3">
      <c r="A29" s="6">
        <v>1.59</v>
      </c>
    </row>
    <row r="30" spans="1:1" x14ac:dyDescent="0.3">
      <c r="A30" s="6">
        <v>1.35</v>
      </c>
    </row>
    <row r="31" spans="1:1" x14ac:dyDescent="0.3">
      <c r="A31" s="6">
        <v>1.4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zoomScaleNormal="100" workbookViewId="0">
      <selection activeCell="C6" activeCellId="1" sqref="K25:L40 C6"/>
    </sheetView>
  </sheetViews>
  <sheetFormatPr defaultRowHeight="14.4" x14ac:dyDescent="0.3"/>
  <cols>
    <col min="1" max="1" width="15.77734375"/>
    <col min="2" max="2" width="16.6640625"/>
    <col min="3" max="1025" width="11.77734375"/>
  </cols>
  <sheetData>
    <row r="1" spans="1:2" x14ac:dyDescent="0.3">
      <c r="A1" s="2" t="s">
        <v>15</v>
      </c>
      <c r="B1" s="2" t="s">
        <v>128</v>
      </c>
    </row>
    <row r="2" spans="1:2" x14ac:dyDescent="0.3">
      <c r="A2" s="1" t="s">
        <v>37</v>
      </c>
      <c r="B2" s="7">
        <v>1.51</v>
      </c>
    </row>
    <row r="3" spans="1:2" x14ac:dyDescent="0.3">
      <c r="A3" s="1" t="s">
        <v>44</v>
      </c>
      <c r="B3" s="7">
        <v>2.12</v>
      </c>
    </row>
    <row r="4" spans="1:2" x14ac:dyDescent="0.3">
      <c r="A4" s="1" t="s">
        <v>47</v>
      </c>
      <c r="B4" s="7">
        <v>2.19</v>
      </c>
    </row>
    <row r="5" spans="1:2" x14ac:dyDescent="0.3">
      <c r="A5" s="1" t="s">
        <v>49</v>
      </c>
      <c r="B5" s="7">
        <v>3.05</v>
      </c>
    </row>
    <row r="6" spans="1:2" x14ac:dyDescent="0.3">
      <c r="A6" s="1" t="s">
        <v>51</v>
      </c>
      <c r="B6" s="7">
        <v>2.37</v>
      </c>
    </row>
    <row r="7" spans="1:2" x14ac:dyDescent="0.3">
      <c r="A7" s="1" t="s">
        <v>53</v>
      </c>
      <c r="B7" s="7">
        <v>2.4</v>
      </c>
    </row>
    <row r="8" spans="1:2" x14ac:dyDescent="0.3">
      <c r="A8" s="1" t="s">
        <v>57</v>
      </c>
      <c r="B8" s="7">
        <v>2.96</v>
      </c>
    </row>
    <row r="9" spans="1:2" x14ac:dyDescent="0.3">
      <c r="A9" s="1" t="s">
        <v>61</v>
      </c>
      <c r="B9" s="7">
        <v>2.25</v>
      </c>
    </row>
    <row r="10" spans="1:2" x14ac:dyDescent="0.3">
      <c r="A10" s="1" t="s">
        <v>63</v>
      </c>
      <c r="B10" s="7">
        <v>2.98</v>
      </c>
    </row>
    <row r="11" spans="1:2" x14ac:dyDescent="0.3">
      <c r="A11" s="1" t="s">
        <v>65</v>
      </c>
      <c r="B11" s="7">
        <v>3.18</v>
      </c>
    </row>
    <row r="12" spans="1:2" x14ac:dyDescent="0.3">
      <c r="A12" s="1" t="s">
        <v>68</v>
      </c>
      <c r="B12" s="7">
        <v>2.63</v>
      </c>
    </row>
    <row r="13" spans="1:2" x14ac:dyDescent="0.3">
      <c r="A13" s="1" t="s">
        <v>71</v>
      </c>
      <c r="B13" s="7">
        <v>2.7</v>
      </c>
    </row>
    <row r="14" spans="1:2" x14ac:dyDescent="0.3">
      <c r="A14" s="1" t="s">
        <v>74</v>
      </c>
      <c r="B14" s="7">
        <v>2.71</v>
      </c>
    </row>
    <row r="15" spans="1:2" x14ac:dyDescent="0.3">
      <c r="A15" s="1" t="s">
        <v>77</v>
      </c>
      <c r="B15" s="7">
        <v>2.74</v>
      </c>
    </row>
    <row r="16" spans="1:2" x14ac:dyDescent="0.3">
      <c r="A16" s="1" t="s">
        <v>79</v>
      </c>
      <c r="B16" s="7">
        <v>2.77</v>
      </c>
    </row>
    <row r="17" spans="1:2" x14ac:dyDescent="0.3">
      <c r="A17" s="1" t="s">
        <v>82</v>
      </c>
      <c r="B17" s="7">
        <v>3.06</v>
      </c>
    </row>
    <row r="18" spans="1:2" x14ac:dyDescent="0.3">
      <c r="A18" s="1" t="s">
        <v>85</v>
      </c>
      <c r="B18" s="7">
        <v>2.8</v>
      </c>
    </row>
    <row r="19" spans="1:2" x14ac:dyDescent="0.3">
      <c r="A19" s="1" t="s">
        <v>88</v>
      </c>
      <c r="B19" s="7">
        <v>2.83</v>
      </c>
    </row>
    <row r="20" spans="1:2" x14ac:dyDescent="0.3">
      <c r="A20" s="1" t="s">
        <v>91</v>
      </c>
      <c r="B20" s="7">
        <v>2.86</v>
      </c>
    </row>
    <row r="21" spans="1:2" x14ac:dyDescent="0.3">
      <c r="A21" s="1" t="s">
        <v>92</v>
      </c>
      <c r="B21" s="7">
        <v>2.88</v>
      </c>
    </row>
    <row r="22" spans="1:2" x14ac:dyDescent="0.3">
      <c r="A22" s="1" t="s">
        <v>95</v>
      </c>
      <c r="B22" s="7">
        <v>3.34</v>
      </c>
    </row>
    <row r="23" spans="1:2" x14ac:dyDescent="0.3">
      <c r="A23" s="1" t="s">
        <v>97</v>
      </c>
      <c r="B23" s="7">
        <v>3.13</v>
      </c>
    </row>
    <row r="24" spans="1:2" x14ac:dyDescent="0.3">
      <c r="A24" s="1" t="s">
        <v>99</v>
      </c>
      <c r="B24" s="7">
        <v>3.91</v>
      </c>
    </row>
    <row r="25" spans="1:2" x14ac:dyDescent="0.3">
      <c r="A25" s="1" t="s">
        <v>100</v>
      </c>
      <c r="B25" s="7">
        <v>3.24</v>
      </c>
    </row>
    <row r="26" spans="1:2" x14ac:dyDescent="0.3">
      <c r="A26" s="1" t="s">
        <v>102</v>
      </c>
      <c r="B26" s="7">
        <v>3.34</v>
      </c>
    </row>
    <row r="27" spans="1:2" x14ac:dyDescent="0.3">
      <c r="A27" s="1" t="s">
        <v>103</v>
      </c>
      <c r="B27" s="7">
        <v>3.72</v>
      </c>
    </row>
    <row r="28" spans="1:2" x14ac:dyDescent="0.3">
      <c r="A28" s="1" t="s">
        <v>105</v>
      </c>
      <c r="B28" s="7">
        <v>4.16</v>
      </c>
    </row>
    <row r="29" spans="1:2" x14ac:dyDescent="0.3">
      <c r="A29" s="1" t="s">
        <v>106</v>
      </c>
      <c r="B29" s="7">
        <v>3.72</v>
      </c>
    </row>
    <row r="30" spans="1:2" x14ac:dyDescent="0.3">
      <c r="A30" s="1" t="s">
        <v>108</v>
      </c>
      <c r="B30" s="7">
        <v>3.48</v>
      </c>
    </row>
    <row r="31" spans="1:2" x14ac:dyDescent="0.3">
      <c r="A31" s="1" t="s">
        <v>110</v>
      </c>
      <c r="B31" s="7">
        <v>3.61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E59C-7AEA-4A4E-B2DB-2A83C9882BE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Page</vt:lpstr>
      <vt:lpstr>Dont_use_this_data</vt:lpstr>
      <vt:lpstr>2400 epochs</vt:lpstr>
      <vt:lpstr>NNtime</vt:lpstr>
      <vt:lpstr>Totaltime</vt:lpstr>
      <vt:lpstr>6_NN2_4000-epochs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Joachim</dc:creator>
  <dc:description/>
  <cp:lastModifiedBy>Joachim</cp:lastModifiedBy>
  <cp:revision>5</cp:revision>
  <dcterms:created xsi:type="dcterms:W3CDTF">2018-02-18T04:01:38Z</dcterms:created>
  <dcterms:modified xsi:type="dcterms:W3CDTF">2018-10-01T10:48:48Z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