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ISENRI\UC_PROJ\PICO\arm-m0-memcpy\doc\results\"/>
    </mc:Choice>
  </mc:AlternateContent>
  <bookViews>
    <workbookView xWindow="0" yWindow="0" windowWidth="2157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H15" i="1" l="1"/>
  <c r="H8" i="1"/>
  <c r="K8" i="1" s="1"/>
  <c r="N8" i="1" s="1"/>
  <c r="H9" i="1"/>
  <c r="K9" i="1" s="1"/>
  <c r="N9" i="1" s="1"/>
  <c r="H10" i="1"/>
  <c r="K10" i="1" s="1"/>
  <c r="N10" i="1" s="1"/>
  <c r="H13" i="1"/>
  <c r="K13" i="1" s="1"/>
  <c r="N13" i="1" s="1"/>
  <c r="H7" i="1"/>
  <c r="K7" i="1" s="1"/>
  <c r="N7" i="1" s="1"/>
  <c r="G13" i="1"/>
  <c r="J13" i="1" s="1"/>
  <c r="M13" i="1" s="1"/>
  <c r="G8" i="1"/>
  <c r="J8" i="1" s="1"/>
  <c r="M8" i="1" s="1"/>
  <c r="G9" i="1"/>
  <c r="J9" i="1" s="1"/>
  <c r="M9" i="1" s="1"/>
  <c r="G10" i="1"/>
  <c r="J10" i="1" s="1"/>
  <c r="M10" i="1" s="1"/>
  <c r="G7" i="1"/>
  <c r="J7" i="1" s="1"/>
  <c r="M7" i="1" s="1"/>
  <c r="I13" i="1" l="1"/>
  <c r="L13" i="1" s="1"/>
  <c r="H14" i="1"/>
  <c r="K14" i="1" s="1"/>
  <c r="N14" i="1" s="1"/>
  <c r="F11" i="1"/>
  <c r="H11" i="1" s="1"/>
  <c r="K11" i="1" s="1"/>
  <c r="N11" i="1" s="1"/>
  <c r="I8" i="1"/>
  <c r="L8" i="1" s="1"/>
  <c r="I9" i="1"/>
  <c r="L9" i="1" s="1"/>
  <c r="I10" i="1"/>
  <c r="L10" i="1" s="1"/>
  <c r="F12" i="1"/>
  <c r="H12" i="1" s="1"/>
  <c r="K12" i="1" s="1"/>
  <c r="N12" i="1" s="1"/>
  <c r="I7" i="1"/>
  <c r="L7" i="1" s="1"/>
  <c r="I12" i="1" l="1"/>
  <c r="L12" i="1" s="1"/>
  <c r="G12" i="1"/>
  <c r="J12" i="1" s="1"/>
  <c r="M12" i="1" s="1"/>
  <c r="I11" i="1"/>
  <c r="L11" i="1" s="1"/>
  <c r="G11" i="1"/>
  <c r="J11" i="1" s="1"/>
  <c r="M11" i="1" s="1"/>
  <c r="I14" i="1"/>
  <c r="L14" i="1" s="1"/>
  <c r="G14" i="1"/>
  <c r="J14" i="1" s="1"/>
  <c r="M14" i="1" s="1"/>
</calcChain>
</file>

<file path=xl/sharedStrings.xml><?xml version="1.0" encoding="utf-8"?>
<sst xmlns="http://schemas.openxmlformats.org/spreadsheetml/2006/main" count="27" uniqueCount="22">
  <si>
    <t>Cycles per loop</t>
  </si>
  <si>
    <t>Aligned</t>
  </si>
  <si>
    <t>mssp_0</t>
  </si>
  <si>
    <t>miwo_1</t>
  </si>
  <si>
    <t>miwo_2</t>
  </si>
  <si>
    <t>short / mssp_2 - RAM</t>
  </si>
  <si>
    <t>src_aligned - opsz 0-1</t>
  </si>
  <si>
    <t>src_aligned - opsz 2</t>
  </si>
  <si>
    <t>Flash read operation cycles</t>
  </si>
  <si>
    <t>Original misaligned</t>
  </si>
  <si>
    <t>Sys Mhz:</t>
  </si>
  <si>
    <t>RAM</t>
  </si>
  <si>
    <t>Throughput (Mb/s)</t>
  </si>
  <si>
    <t>FLASH - NO CACHE</t>
  </si>
  <si>
    <t>FLASH - CACHE</t>
  </si>
  <si>
    <t>Fake column</t>
  </si>
  <si>
    <t>FLASH -NO CACHE</t>
  </si>
  <si>
    <t>Cycles / byte</t>
  </si>
  <si>
    <t>Read operations</t>
  </si>
  <si>
    <t>Bytes per loop</t>
  </si>
  <si>
    <t>short</t>
  </si>
  <si>
    <t>mssp_1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</si>
</sst>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0" fillId="0" borderId="1" xfId="0" applyNumberFormat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050"/>
      <color rgb="FFDC4000"/>
      <color rgb="FF00A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Loop throughput</a:t>
            </a:r>
            <a:r>
              <a:rPr lang="es-ES" baseline="0">
                <a:solidFill>
                  <a:schemeClr val="bg1"/>
                </a:solidFill>
              </a:rPr>
              <a:t> (Mb/s)</a:t>
            </a:r>
            <a:endParaRPr lang="es-E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Hoja1!$L$6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Hoja1!$C$7:$C$14</c:f>
              <c:strCache>
                <c:ptCount val="8"/>
                <c:pt idx="0">
                  <c:v>Aligned</c:v>
                </c:pt>
                <c:pt idx="1">
                  <c:v>miwo_2</c:v>
                </c:pt>
                <c:pt idx="2">
                  <c:v>miwo_1</c:v>
                </c:pt>
                <c:pt idx="3">
                  <c:v>short</c:v>
                </c:pt>
                <c:pt idx="4">
                  <c:v>src_aligned - opsz 0-1</c:v>
                </c:pt>
                <c:pt idx="5">
                  <c:v>mssp_0</c:v>
                </c:pt>
                <c:pt idx="6">
                  <c:v>Original misaligned</c:v>
                </c:pt>
                <c:pt idx="7">
                  <c:v>src_aligned - opsz 2</c:v>
                </c:pt>
              </c:strCache>
            </c:strRef>
          </c:cat>
          <c:val>
            <c:numRef>
              <c:f>Hoja1!$L$7:$L$14</c:f>
              <c:numCache>
                <c:formatCode>0.0</c:formatCode>
                <c:ptCount val="8"/>
                <c:pt idx="0">
                  <c:v>153.84615384615384</c:v>
                </c:pt>
                <c:pt idx="1">
                  <c:v>66.666666666666671</c:v>
                </c:pt>
                <c:pt idx="2">
                  <c:v>50</c:v>
                </c:pt>
                <c:pt idx="3">
                  <c:v>31.25</c:v>
                </c:pt>
                <c:pt idx="4">
                  <c:v>29.411764705882351</c:v>
                </c:pt>
                <c:pt idx="5">
                  <c:v>27.027027027027028</c:v>
                </c:pt>
                <c:pt idx="6">
                  <c:v>17.857142857142858</c:v>
                </c:pt>
                <c:pt idx="7">
                  <c:v>16.129032258064516</c:v>
                </c:pt>
              </c:numCache>
            </c:numRef>
          </c:val>
        </c:ser>
        <c:ser>
          <c:idx val="3"/>
          <c:order val="3"/>
          <c:tx>
            <c:v> 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Hoja1!$O$7:$O$14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8397648"/>
        <c:axId val="198398208"/>
      </c:barChart>
      <c:barChart>
        <c:barDir val="col"/>
        <c:grouping val="clustered"/>
        <c:varyColors val="0"/>
        <c:ser>
          <c:idx val="1"/>
          <c:order val="1"/>
          <c:tx>
            <c:strRef>
              <c:f>Hoja1!$M$6</c:f>
              <c:strCache>
                <c:ptCount val="1"/>
                <c:pt idx="0">
                  <c:v>FLASH - NO CACHE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Hoja1!$C$7:$C$14</c:f>
              <c:strCache>
                <c:ptCount val="8"/>
                <c:pt idx="0">
                  <c:v>Aligned</c:v>
                </c:pt>
                <c:pt idx="1">
                  <c:v>miwo_2</c:v>
                </c:pt>
                <c:pt idx="2">
                  <c:v>miwo_1</c:v>
                </c:pt>
                <c:pt idx="3">
                  <c:v>short</c:v>
                </c:pt>
                <c:pt idx="4">
                  <c:v>src_aligned - opsz 0-1</c:v>
                </c:pt>
                <c:pt idx="5">
                  <c:v>mssp_0</c:v>
                </c:pt>
                <c:pt idx="6">
                  <c:v>Original misaligned</c:v>
                </c:pt>
                <c:pt idx="7">
                  <c:v>src_aligned - opsz 2</c:v>
                </c:pt>
              </c:strCache>
            </c:strRef>
          </c:cat>
          <c:val>
            <c:numRef>
              <c:f>Hoja1!$M$7:$M$14</c:f>
              <c:numCache>
                <c:formatCode>0.0</c:formatCode>
                <c:ptCount val="8"/>
                <c:pt idx="0">
                  <c:v>9.3896713615023479</c:v>
                </c:pt>
                <c:pt idx="1">
                  <c:v>8.695652173913043</c:v>
                </c:pt>
                <c:pt idx="2">
                  <c:v>8.3333333333333339</c:v>
                </c:pt>
                <c:pt idx="3">
                  <c:v>2.3148148148148149</c:v>
                </c:pt>
                <c:pt idx="4">
                  <c:v>7.4626865671641793</c:v>
                </c:pt>
                <c:pt idx="5">
                  <c:v>2.2883295194508011</c:v>
                </c:pt>
                <c:pt idx="6">
                  <c:v>2.192982456140351</c:v>
                </c:pt>
                <c:pt idx="7">
                  <c:v>6.1728395061728394</c:v>
                </c:pt>
              </c:numCache>
            </c:numRef>
          </c:val>
        </c:ser>
        <c:ser>
          <c:idx val="2"/>
          <c:order val="2"/>
          <c:tx>
            <c:strRef>
              <c:f>Hoja1!$N$6</c:f>
              <c:strCache>
                <c:ptCount val="1"/>
                <c:pt idx="0">
                  <c:v>FLASH - CACHE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Hoja1!$C$7:$C$14</c:f>
              <c:strCache>
                <c:ptCount val="8"/>
                <c:pt idx="0">
                  <c:v>Aligned</c:v>
                </c:pt>
                <c:pt idx="1">
                  <c:v>miwo_2</c:v>
                </c:pt>
                <c:pt idx="2">
                  <c:v>miwo_1</c:v>
                </c:pt>
                <c:pt idx="3">
                  <c:v>short</c:v>
                </c:pt>
                <c:pt idx="4">
                  <c:v>src_aligned - opsz 0-1</c:v>
                </c:pt>
                <c:pt idx="5">
                  <c:v>mssp_0</c:v>
                </c:pt>
                <c:pt idx="6">
                  <c:v>Original misaligned</c:v>
                </c:pt>
                <c:pt idx="7">
                  <c:v>src_aligned - opsz 2</c:v>
                </c:pt>
              </c:strCache>
            </c:strRef>
          </c:cat>
          <c:val>
            <c:numRef>
              <c:f>Hoja1!$N$7:$N$14</c:f>
              <c:numCache>
                <c:formatCode>0.0</c:formatCode>
                <c:ptCount val="8"/>
                <c:pt idx="0">
                  <c:v>9.3896713615023479</c:v>
                </c:pt>
                <c:pt idx="1">
                  <c:v>8.695652173913043</c:v>
                </c:pt>
                <c:pt idx="2">
                  <c:v>8.3333333333333339</c:v>
                </c:pt>
                <c:pt idx="3">
                  <c:v>7.5757575757575761</c:v>
                </c:pt>
                <c:pt idx="4">
                  <c:v>7.4626865671641793</c:v>
                </c:pt>
                <c:pt idx="5">
                  <c:v>7.2992700729927007</c:v>
                </c:pt>
                <c:pt idx="6">
                  <c:v>6.4102564102564106</c:v>
                </c:pt>
                <c:pt idx="7">
                  <c:v>6.1728395061728394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198399328"/>
        <c:axId val="198398768"/>
      </c:barChart>
      <c:catAx>
        <c:axId val="1983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500000" spcFirstLastPara="1" vertOverflow="ellipsis" wrap="square" anchor="b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8398208"/>
        <c:crosses val="autoZero"/>
        <c:auto val="1"/>
        <c:lblAlgn val="ctr"/>
        <c:lblOffset val="100"/>
        <c:noMultiLvlLbl val="0"/>
      </c:catAx>
      <c:valAx>
        <c:axId val="19839820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rgbClr val="00A050"/>
              </a:solidFill>
              <a:prstDash val="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A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ES"/>
          </a:p>
        </c:txPr>
        <c:crossAx val="198397648"/>
        <c:crosses val="autoZero"/>
        <c:crossBetween val="between"/>
      </c:valAx>
      <c:valAx>
        <c:axId val="198398768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rgbClr val="C00000"/>
              </a:solidFill>
              <a:prstDash val="dash"/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DC4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ES"/>
          </a:p>
        </c:txPr>
        <c:crossAx val="198399328"/>
        <c:crosses val="max"/>
        <c:crossBetween val="between"/>
        <c:minorUnit val="0.5"/>
      </c:valAx>
      <c:catAx>
        <c:axId val="1983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9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714374</xdr:colOff>
      <xdr:row>14</xdr:row>
      <xdr:rowOff>142875</xdr:rowOff>
    </xdr:from>
    <xdr:to>
      <xdr:col>16</xdr:col>
      <xdr:colOff>371475</xdr:colOff>
      <xdr:row>45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workbookViewId="0">
      <selection activeCell="E22" sqref="E22"/>
    </sheetView>
  </sheetViews>
  <sheetFormatPr baseColWidth="10" defaultRowHeight="15" x14ac:dyDescent="0.25"/>
  <cols>
    <col min="3" max="3" width="22" customWidth="1"/>
    <col min="4" max="14" width="10.7109375" customWidth="1"/>
  </cols>
  <sheetData>
    <row r="2" spans="1:15" x14ac:dyDescent="0.25">
      <c r="G2" t="s">
        <v>8</v>
      </c>
      <c r="L2" t="s">
        <v>10</v>
      </c>
    </row>
    <row r="3" spans="1:15" x14ac:dyDescent="0.25">
      <c r="G3">
        <v>50</v>
      </c>
      <c r="L3">
        <v>125</v>
      </c>
    </row>
    <row r="5" spans="1:15" ht="30" customHeight="1" x14ac:dyDescent="0.25">
      <c r="F5" s="7" t="s">
        <v>0</v>
      </c>
      <c r="G5" s="8"/>
      <c r="H5" s="9"/>
      <c r="I5" s="7" t="s">
        <v>17</v>
      </c>
      <c r="J5" s="8"/>
      <c r="K5" s="9"/>
      <c r="L5" s="7" t="s">
        <v>12</v>
      </c>
      <c r="M5" s="8"/>
      <c r="N5" s="9"/>
    </row>
    <row r="6" spans="1:15" ht="34.5" customHeight="1" x14ac:dyDescent="0.25">
      <c r="D6" s="4" t="s">
        <v>18</v>
      </c>
      <c r="E6" s="4" t="s">
        <v>19</v>
      </c>
      <c r="F6" s="4" t="s">
        <v>11</v>
      </c>
      <c r="G6" s="4" t="s">
        <v>16</v>
      </c>
      <c r="H6" s="4" t="s">
        <v>14</v>
      </c>
      <c r="I6" s="4" t="s">
        <v>11</v>
      </c>
      <c r="J6" s="4" t="s">
        <v>16</v>
      </c>
      <c r="K6" s="4" t="s">
        <v>14</v>
      </c>
      <c r="L6" s="4" t="s">
        <v>11</v>
      </c>
      <c r="M6" s="4" t="s">
        <v>13</v>
      </c>
      <c r="N6" s="4" t="s">
        <v>14</v>
      </c>
      <c r="O6" s="5" t="s">
        <v>15</v>
      </c>
    </row>
    <row r="7" spans="1:15" x14ac:dyDescent="0.25">
      <c r="C7" s="3" t="s">
        <v>1</v>
      </c>
      <c r="D7" s="1">
        <v>4</v>
      </c>
      <c r="E7" s="1">
        <v>16</v>
      </c>
      <c r="F7" s="1">
        <v>13</v>
      </c>
      <c r="G7" s="1">
        <f t="shared" ref="G7:G14" si="0">D7*$G$3+F7</f>
        <v>213</v>
      </c>
      <c r="H7" s="1">
        <f t="shared" ref="H7:H15" si="1">$G$3*E7/4+F7</f>
        <v>213</v>
      </c>
      <c r="I7" s="2">
        <f t="shared" ref="I7:I14" si="2">F7/E7</f>
        <v>0.8125</v>
      </c>
      <c r="J7" s="2">
        <f>G7/$E7</f>
        <v>13.3125</v>
      </c>
      <c r="K7" s="2">
        <f>H7/$E7</f>
        <v>13.3125</v>
      </c>
      <c r="L7" s="6">
        <f t="shared" ref="L7:N12" si="3">$L$3/I7</f>
        <v>153.84615384615384</v>
      </c>
      <c r="M7" s="6">
        <f t="shared" si="3"/>
        <v>9.3896713615023479</v>
      </c>
      <c r="N7" s="6">
        <f t="shared" si="3"/>
        <v>9.3896713615023479</v>
      </c>
    </row>
    <row r="8" spans="1:15" x14ac:dyDescent="0.25">
      <c r="C8" s="3" t="s">
        <v>4</v>
      </c>
      <c r="D8" s="1">
        <v>2</v>
      </c>
      <c r="E8" s="1">
        <v>8</v>
      </c>
      <c r="F8" s="1">
        <v>15</v>
      </c>
      <c r="G8" s="1">
        <f t="shared" si="0"/>
        <v>115</v>
      </c>
      <c r="H8" s="1">
        <f t="shared" si="1"/>
        <v>115</v>
      </c>
      <c r="I8" s="2">
        <f t="shared" si="2"/>
        <v>1.875</v>
      </c>
      <c r="J8" s="2">
        <f t="shared" ref="J8:J14" si="4">G8/E8</f>
        <v>14.375</v>
      </c>
      <c r="K8" s="2">
        <f t="shared" ref="K8:K14" si="5">H8/$E8</f>
        <v>14.375</v>
      </c>
      <c r="L8" s="6">
        <f t="shared" si="3"/>
        <v>66.666666666666671</v>
      </c>
      <c r="M8" s="6">
        <f t="shared" si="3"/>
        <v>8.695652173913043</v>
      </c>
      <c r="N8" s="6">
        <f t="shared" si="3"/>
        <v>8.695652173913043</v>
      </c>
    </row>
    <row r="9" spans="1:15" x14ac:dyDescent="0.25">
      <c r="C9" s="3" t="s">
        <v>3</v>
      </c>
      <c r="D9" s="1">
        <v>1</v>
      </c>
      <c r="E9" s="1">
        <v>4</v>
      </c>
      <c r="F9" s="1">
        <v>10</v>
      </c>
      <c r="G9" s="1">
        <f t="shared" si="0"/>
        <v>60</v>
      </c>
      <c r="H9" s="1">
        <f t="shared" si="1"/>
        <v>60</v>
      </c>
      <c r="I9" s="2">
        <f t="shared" si="2"/>
        <v>2.5</v>
      </c>
      <c r="J9" s="2">
        <f t="shared" si="4"/>
        <v>15</v>
      </c>
      <c r="K9" s="2">
        <f t="shared" si="5"/>
        <v>15</v>
      </c>
      <c r="L9" s="6">
        <f t="shared" si="3"/>
        <v>50</v>
      </c>
      <c r="M9" s="6">
        <f t="shared" si="3"/>
        <v>8.3333333333333339</v>
      </c>
      <c r="N9" s="6">
        <f t="shared" si="3"/>
        <v>8.3333333333333339</v>
      </c>
    </row>
    <row r="10" spans="1:15" x14ac:dyDescent="0.25">
      <c r="A10" t="s">
        <v>5</v>
      </c>
      <c r="C10" s="3" t="s">
        <v>20</v>
      </c>
      <c r="D10" s="1">
        <v>1</v>
      </c>
      <c r="E10" s="1">
        <v>1</v>
      </c>
      <c r="F10" s="1">
        <v>4</v>
      </c>
      <c r="G10" s="1">
        <f t="shared" si="0"/>
        <v>54</v>
      </c>
      <c r="H10" s="1">
        <f t="shared" si="1"/>
        <v>16.5</v>
      </c>
      <c r="I10" s="2">
        <f t="shared" si="2"/>
        <v>4</v>
      </c>
      <c r="J10" s="2">
        <f t="shared" si="4"/>
        <v>54</v>
      </c>
      <c r="K10" s="2">
        <f t="shared" si="5"/>
        <v>16.5</v>
      </c>
      <c r="L10" s="6">
        <f t="shared" si="3"/>
        <v>31.25</v>
      </c>
      <c r="M10" s="6">
        <f t="shared" si="3"/>
        <v>2.3148148148148149</v>
      </c>
      <c r="N10" s="6">
        <f t="shared" si="3"/>
        <v>7.5757575757575761</v>
      </c>
    </row>
    <row r="11" spans="1:15" x14ac:dyDescent="0.25">
      <c r="A11" t="s">
        <v>21</v>
      </c>
      <c r="C11" s="3" t="s">
        <v>6</v>
      </c>
      <c r="D11" s="1">
        <v>1</v>
      </c>
      <c r="E11" s="1">
        <v>4</v>
      </c>
      <c r="F11" s="1">
        <f>9 +8</f>
        <v>17</v>
      </c>
      <c r="G11" s="1">
        <f t="shared" si="0"/>
        <v>67</v>
      </c>
      <c r="H11" s="1">
        <f t="shared" si="1"/>
        <v>67</v>
      </c>
      <c r="I11" s="2">
        <f t="shared" si="2"/>
        <v>4.25</v>
      </c>
      <c r="J11" s="2">
        <f t="shared" si="4"/>
        <v>16.75</v>
      </c>
      <c r="K11" s="2">
        <f t="shared" si="5"/>
        <v>16.75</v>
      </c>
      <c r="L11" s="6">
        <f t="shared" si="3"/>
        <v>29.411764705882351</v>
      </c>
      <c r="M11" s="6">
        <f t="shared" si="3"/>
        <v>7.4626865671641793</v>
      </c>
      <c r="N11" s="6">
        <f t="shared" si="3"/>
        <v>7.4626865671641793</v>
      </c>
    </row>
    <row r="12" spans="1:15" x14ac:dyDescent="0.25">
      <c r="C12" s="3" t="s">
        <v>2</v>
      </c>
      <c r="D12" s="1">
        <v>8</v>
      </c>
      <c r="E12" s="1">
        <v>8</v>
      </c>
      <c r="F12" s="1">
        <f>32+5</f>
        <v>37</v>
      </c>
      <c r="G12" s="1">
        <f t="shared" si="0"/>
        <v>437</v>
      </c>
      <c r="H12" s="1">
        <f t="shared" si="1"/>
        <v>137</v>
      </c>
      <c r="I12" s="2">
        <f t="shared" si="2"/>
        <v>4.625</v>
      </c>
      <c r="J12" s="2">
        <f t="shared" si="4"/>
        <v>54.625</v>
      </c>
      <c r="K12" s="2">
        <f t="shared" si="5"/>
        <v>17.125</v>
      </c>
      <c r="L12" s="6">
        <f t="shared" si="3"/>
        <v>27.027027027027028</v>
      </c>
      <c r="M12" s="6">
        <f t="shared" si="3"/>
        <v>2.2883295194508011</v>
      </c>
      <c r="N12" s="6">
        <f t="shared" si="3"/>
        <v>7.2992700729927007</v>
      </c>
    </row>
    <row r="13" spans="1:15" x14ac:dyDescent="0.25">
      <c r="C13" s="3" t="s">
        <v>9</v>
      </c>
      <c r="D13" s="1">
        <v>1</v>
      </c>
      <c r="E13" s="1">
        <v>1</v>
      </c>
      <c r="F13" s="1">
        <v>7</v>
      </c>
      <c r="G13" s="1">
        <f t="shared" si="0"/>
        <v>57</v>
      </c>
      <c r="H13" s="1">
        <f t="shared" si="1"/>
        <v>19.5</v>
      </c>
      <c r="I13" s="2">
        <f t="shared" si="2"/>
        <v>7</v>
      </c>
      <c r="J13" s="2">
        <f t="shared" si="4"/>
        <v>57</v>
      </c>
      <c r="K13" s="2">
        <f t="shared" si="5"/>
        <v>19.5</v>
      </c>
      <c r="L13" s="6">
        <f t="shared" ref="L13" si="6">$L$3/I13</f>
        <v>17.857142857142858</v>
      </c>
      <c r="M13" s="6">
        <f t="shared" ref="M13" si="7">$L$3/J13</f>
        <v>2.192982456140351</v>
      </c>
      <c r="N13" s="6">
        <f t="shared" ref="N13" si="8">$L$3/K13</f>
        <v>6.4102564102564106</v>
      </c>
    </row>
    <row r="14" spans="1:15" x14ac:dyDescent="0.25">
      <c r="C14" s="3" t="s">
        <v>7</v>
      </c>
      <c r="D14" s="1">
        <v>1</v>
      </c>
      <c r="E14" s="1">
        <v>4</v>
      </c>
      <c r="F14" s="1">
        <f>23+8</f>
        <v>31</v>
      </c>
      <c r="G14" s="1">
        <f t="shared" si="0"/>
        <v>81</v>
      </c>
      <c r="H14" s="1">
        <f t="shared" si="1"/>
        <v>81</v>
      </c>
      <c r="I14" s="2">
        <f t="shared" si="2"/>
        <v>7.75</v>
      </c>
      <c r="J14" s="2">
        <f t="shared" si="4"/>
        <v>20.25</v>
      </c>
      <c r="K14" s="2">
        <f t="shared" si="5"/>
        <v>20.25</v>
      </c>
      <c r="L14" s="6">
        <f t="shared" ref="L14" si="9">$L$3/I14</f>
        <v>16.129032258064516</v>
      </c>
      <c r="M14" s="6">
        <f t="shared" ref="M14" si="10">$L$3/J14</f>
        <v>6.1728395061728394</v>
      </c>
      <c r="N14" s="6">
        <f t="shared" ref="N14" si="11">$L$3/K14</f>
        <v>6.1728395061728394</v>
      </c>
    </row>
    <row r="15" spans="1:15" x14ac:dyDescent="0.25">
      <c r="H15">
        <f t="shared" si="1"/>
        <v>0</v>
      </c>
    </row>
  </sheetData>
  <mergeCells count="3">
    <mergeCell ref="L5:N5"/>
    <mergeCell ref="I5:K5"/>
    <mergeCell ref="F5:H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2023-11-05T12:40:09Z</dcterms:created>
  <dcterms:modified xsi:type="dcterms:W3CDTF">2024-04-14T18:11:57Z</dcterms:modified>
</cp:coreProperties>
</file>