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nt\School\University\Year 3\S1\AMME2500\Labs\"/>
    </mc:Choice>
  </mc:AlternateContent>
  <xr:revisionPtr revIDLastSave="0" documentId="13_ncr:1_{F4106493-5971-4CA1-9672-7944D1DFAFD8}" xr6:coauthVersionLast="36" xr6:coauthVersionMax="36" xr10:uidLastSave="{00000000-0000-0000-0000-000000000000}"/>
  <bookViews>
    <workbookView xWindow="0" yWindow="0" windowWidth="28770" windowHeight="11430" xr2:uid="{B1D8A50A-1102-470A-99C1-92077F96F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A9" i="1" l="1"/>
  <c r="A8" i="1"/>
  <c r="A7" i="1"/>
  <c r="A6" i="1"/>
  <c r="A5" i="1"/>
  <c r="A4" i="1"/>
  <c r="A3" i="1"/>
  <c r="A2" i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2" i="1"/>
  <c r="C2" i="1" s="1"/>
  <c r="B3" i="1"/>
  <c r="C3" i="1" s="1"/>
  <c r="B12" i="1"/>
  <c r="A12" i="1"/>
  <c r="D4" i="1" l="1"/>
  <c r="E4" i="1" s="1"/>
  <c r="D2" i="1"/>
  <c r="E2" i="1" s="1"/>
  <c r="D7" i="1"/>
  <c r="D8" i="1"/>
  <c r="E8" i="1" s="1"/>
  <c r="D9" i="1"/>
  <c r="E9" i="1" s="1"/>
  <c r="D6" i="1"/>
  <c r="D3" i="1"/>
  <c r="E3" i="1" s="1"/>
  <c r="E6" i="1"/>
  <c r="E7" i="1"/>
  <c r="D5" i="1"/>
  <c r="E5" i="1" s="1"/>
  <c r="F10" i="1" l="1"/>
</calcChain>
</file>

<file path=xl/sharedStrings.xml><?xml version="1.0" encoding="utf-8"?>
<sst xmlns="http://schemas.openxmlformats.org/spreadsheetml/2006/main" count="10" uniqueCount="10">
  <si>
    <t>L</t>
  </si>
  <si>
    <t>Time/1</t>
  </si>
  <si>
    <t>ws</t>
  </si>
  <si>
    <t>wp</t>
  </si>
  <si>
    <t>Mx</t>
  </si>
  <si>
    <t>W</t>
  </si>
  <si>
    <t>Izz</t>
  </si>
  <si>
    <t>%E</t>
  </si>
  <si>
    <t>Izz (theory)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</si>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</sst>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13">
    <xf numFmtId="0" fontId="0" fillId="0" borderId="0" xfId="0"/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/>
    <xf numFmtId="164" fontId="2" fillId="2" borderId="1" xfId="1" applyNumberFormat="1" applyAlignment="1">
      <alignment horizontal="center" vertical="center" wrapText="1"/>
    </xf>
    <xf numFmtId="164" fontId="3" fillId="3" borderId="2" xfId="2" applyNumberFormat="1" applyFont="1" applyAlignment="1">
      <alignment horizontal="center"/>
    </xf>
    <xf numFmtId="164" fontId="3" fillId="3" borderId="2" xfId="2" applyNumberFormat="1" applyFont="1" applyAlignment="1">
      <alignment horizontal="center" vertical="center" wrapText="1"/>
    </xf>
    <xf numFmtId="164" fontId="0" fillId="3" borderId="2" xfId="2" applyNumberFormat="1" applyFont="1" applyAlignment="1">
      <alignment horizontal="center"/>
    </xf>
    <xf numFmtId="164" fontId="0" fillId="3" borderId="2" xfId="2" applyNumberFormat="1" applyFont="1"/>
    <xf numFmtId="2" fontId="0" fillId="0" borderId="6" xfId="0" applyNumberFormat="1" applyBorder="1" applyAlignment="1">
      <alignment horizontal="center" vertical="center" wrapText="1"/>
    </xf>
    <xf numFmtId="2" fontId="2" fillId="2" borderId="1" xfId="1" applyNumberFormat="1" applyAlignment="1">
      <alignment horizontal="center" vertical="center" wrapText="1"/>
    </xf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7BF6-F7CA-4368-B32F-3571AA86F43A}">
  <dimension ref="A1:F12"/>
  <sheetViews>
    <sheetView tabSelected="1" workbookViewId="0">
      <selection activeCell="F12" sqref="F12"/>
    </sheetView>
  </sheetViews>
  <sheetFormatPr defaultRowHeight="15" x14ac:dyDescent="0.25"/>
  <cols>
    <col min="3" max="3" width="12.28515625" bestFit="1" customWidth="1"/>
    <col min="5" max="5" width="12.28515625" bestFit="1" customWidth="1"/>
    <col min="6" max="6" width="11.5703125" bestFit="1" customWidth="1"/>
  </cols>
  <sheetData>
    <row r="1" spans="1:6" ht="15.75" thickBot="1" x14ac:dyDescent="0.3">
      <c r="A1" s="1" t="s">
        <v>0</v>
      </c>
      <c r="B1" s="2" t="s">
        <v>1</v>
      </c>
      <c r="C1" s="2" t="s">
        <v>3</v>
      </c>
      <c r="D1" s="2" t="s">
        <v>4</v>
      </c>
      <c r="E1" s="2" t="s">
        <v>6</v>
      </c>
      <c r="F1" s="2" t="s">
        <v>7</v>
      </c>
    </row>
    <row r="2" spans="1:6" ht="15.75" thickBot="1" x14ac:dyDescent="0.3">
      <c r="A2" s="3">
        <f>0.04</f>
        <v>0.04</v>
      </c>
      <c r="B2" s="4">
        <f>6.58</f>
        <v>6.58</v>
      </c>
      <c r="C2" s="4">
        <f t="shared" ref="C2:C4" si="0">-1*(PI()*2)/$B2</f>
        <v>-0.95489138406984597</v>
      </c>
      <c r="D2" s="4">
        <f t="shared" ref="D2:D9" si="1">-$A$12*$A2</f>
        <v>-0.98120000000000007</v>
      </c>
      <c r="E2" s="4">
        <f t="shared" ref="E2:E9" si="2">D2/($B$12*C2)</f>
        <v>3.2707977633264539E-3</v>
      </c>
      <c r="F2" s="11">
        <f t="shared" ref="F2:F8" si="3">ABS(($E2-$C$12)/$C$12)*100</f>
        <v>18.230055916838655</v>
      </c>
    </row>
    <row r="3" spans="1:6" ht="15.75" thickBot="1" x14ac:dyDescent="0.3">
      <c r="A3" s="3">
        <f>0.03</f>
        <v>0.03</v>
      </c>
      <c r="B3" s="4">
        <f>8.57</f>
        <v>8.57</v>
      </c>
      <c r="C3" s="4">
        <f t="shared" si="0"/>
        <v>-0.73316047925082684</v>
      </c>
      <c r="D3" s="4">
        <f t="shared" si="1"/>
        <v>-0.7359</v>
      </c>
      <c r="E3" s="4">
        <f t="shared" si="2"/>
        <v>3.1949927999666847E-3</v>
      </c>
      <c r="F3" s="11">
        <f t="shared" si="3"/>
        <v>20.125180000832884</v>
      </c>
    </row>
    <row r="4" spans="1:6" ht="15.75" thickBot="1" x14ac:dyDescent="0.3">
      <c r="A4" s="3">
        <f>0.02</f>
        <v>0.02</v>
      </c>
      <c r="B4" s="4">
        <f>12.12</f>
        <v>12.12</v>
      </c>
      <c r="C4" s="4">
        <f t="shared" si="0"/>
        <v>-0.5184146293052464</v>
      </c>
      <c r="D4" s="4">
        <f t="shared" si="1"/>
        <v>-0.49060000000000004</v>
      </c>
      <c r="E4" s="4">
        <f t="shared" si="2"/>
        <v>3.0123152653128136E-3</v>
      </c>
      <c r="F4" s="11">
        <f t="shared" si="3"/>
        <v>24.69211836717966</v>
      </c>
    </row>
    <row r="5" spans="1:6" ht="15.75" thickBot="1" x14ac:dyDescent="0.3">
      <c r="A5" s="3">
        <f>0.01</f>
        <v>0.01</v>
      </c>
      <c r="B5" s="4">
        <f>23.45</f>
        <v>23.45</v>
      </c>
      <c r="C5" s="4">
        <f>-1*(PI()*2)/$B5</f>
        <v>-0.26793967194795676</v>
      </c>
      <c r="D5" s="4">
        <f t="shared" si="1"/>
        <v>-0.24530000000000002</v>
      </c>
      <c r="E5" s="4">
        <f t="shared" si="2"/>
        <v>2.9141416242403251E-3</v>
      </c>
      <c r="F5" s="11">
        <f t="shared" si="3"/>
        <v>27.146459393991872</v>
      </c>
    </row>
    <row r="6" spans="1:6" ht="15.75" thickBot="1" x14ac:dyDescent="0.3">
      <c r="A6" s="3">
        <f>-0.01</f>
        <v>-0.01</v>
      </c>
      <c r="B6" s="4">
        <f>22.73</f>
        <v>22.73</v>
      </c>
      <c r="C6" s="4">
        <f>(PI()*2)/$B6</f>
        <v>0.27642698227802842</v>
      </c>
      <c r="D6" s="4">
        <f t="shared" si="1"/>
        <v>0.24530000000000002</v>
      </c>
      <c r="E6" s="4">
        <f t="shared" si="2"/>
        <v>2.8246669133894491E-3</v>
      </c>
      <c r="F6" s="11">
        <f t="shared" si="3"/>
        <v>29.383327165263772</v>
      </c>
    </row>
    <row r="7" spans="1:6" ht="15.75" thickBot="1" x14ac:dyDescent="0.3">
      <c r="A7" s="3">
        <f>-0.02</f>
        <v>-0.02</v>
      </c>
      <c r="B7" s="4">
        <f>11.5</f>
        <v>11.5</v>
      </c>
      <c r="C7" s="4">
        <f>(PI()*2)/$B7</f>
        <v>0.54636393975474662</v>
      </c>
      <c r="D7" s="4">
        <f t="shared" si="1"/>
        <v>0.49060000000000004</v>
      </c>
      <c r="E7" s="4">
        <f t="shared" si="2"/>
        <v>2.8582199299585277E-3</v>
      </c>
      <c r="F7" s="11">
        <f t="shared" si="3"/>
        <v>28.544501751036812</v>
      </c>
    </row>
    <row r="8" spans="1:6" ht="15.75" thickBot="1" x14ac:dyDescent="0.3">
      <c r="A8" s="3">
        <f>-0.03</f>
        <v>-0.03</v>
      </c>
      <c r="B8" s="4">
        <f>8.75</f>
        <v>8.75</v>
      </c>
      <c r="C8" s="4">
        <f>(PI()*2)/$B8</f>
        <v>0.71807832082052414</v>
      </c>
      <c r="D8" s="4">
        <f t="shared" si="1"/>
        <v>0.7359</v>
      </c>
      <c r="E8" s="4">
        <f t="shared" si="2"/>
        <v>3.2620988331048409E-3</v>
      </c>
      <c r="F8" s="11">
        <f t="shared" si="3"/>
        <v>18.447529172378978</v>
      </c>
    </row>
    <row r="9" spans="1:6" ht="15.75" thickBot="1" x14ac:dyDescent="0.3">
      <c r="A9" s="3">
        <f>-0.04</f>
        <v>-0.04</v>
      </c>
      <c r="B9" s="4">
        <f>6.12</f>
        <v>6.12</v>
      </c>
      <c r="C9" s="4">
        <f>(PI()*2)/$B9</f>
        <v>1.0266642658790173</v>
      </c>
      <c r="D9" s="4">
        <f t="shared" si="1"/>
        <v>0.98120000000000007</v>
      </c>
      <c r="E9" s="4">
        <f t="shared" si="2"/>
        <v>3.0421401689297725E-3</v>
      </c>
      <c r="F9" s="11">
        <f>ABS(($E9-$C$12)/$C$12)*100</f>
        <v>23.94649577675569</v>
      </c>
    </row>
    <row r="10" spans="1:6" x14ac:dyDescent="0.25">
      <c r="A10" s="5"/>
      <c r="B10" s="5"/>
      <c r="C10" s="5"/>
      <c r="D10" s="5"/>
      <c r="E10" s="6" t="s">
        <v>9</v>
      </c>
      <c r="F10" s="12">
        <f>AVERAGE(F2:F5,F6:F9)</f>
        <v>23.814458443034791</v>
      </c>
    </row>
    <row r="11" spans="1:6" x14ac:dyDescent="0.25">
      <c r="A11" s="7" t="s">
        <v>5</v>
      </c>
      <c r="B11" s="8" t="s">
        <v>2</v>
      </c>
      <c r="C11" s="7" t="s">
        <v>8</v>
      </c>
      <c r="D11" s="5"/>
      <c r="E11" s="5"/>
      <c r="F11" s="5"/>
    </row>
    <row r="12" spans="1:6" x14ac:dyDescent="0.25">
      <c r="A12" s="9">
        <f>24.53</f>
        <v>24.53</v>
      </c>
      <c r="B12" s="10">
        <f>PI()*100</f>
        <v>314.15926535897933</v>
      </c>
      <c r="C12" s="9">
        <v>4.0000000000000001E-3</v>
      </c>
      <c r="D12" s="5"/>
      <c r="E12" s="5"/>
      <c r="F1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2019-04-06T04:52:59Z</dcterms:created>
  <dcterms:modified xsi:type="dcterms:W3CDTF">2019-04-06T05:42:13Z</dcterms:modified>
</cp:coreProperties>
</file>